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 updateLinks="always"/>
  <bookViews>
    <workbookView windowWidth="22368" windowHeight="9444" tabRatio="605"/>
  </bookViews>
  <sheets>
    <sheet name="双面作业单" sheetId="5" r:id="rId1"/>
    <sheet name="指令单" sheetId="1" r:id="rId2"/>
    <sheet name="盘头透视表" sheetId="6" r:id="rId3"/>
    <sheet name="胚布订单交期" sheetId="12" r:id="rId4"/>
    <sheet name="交期2" sheetId="15" r:id="rId5"/>
    <sheet name="Sheet6" sheetId="14" r:id="rId6"/>
  </sheets>
  <externalReferences>
    <externalReference r:id="rId10"/>
    <externalReference r:id="rId11"/>
    <externalReference r:id="rId12"/>
    <externalReference r:id="rId13"/>
  </externalReferences>
  <definedNames>
    <definedName name="_xlnm._FilterDatabase" localSheetId="1" hidden="1">指令单!$A$1:$A$231</definedName>
    <definedName name="_xlnm._FilterDatabase" localSheetId="3" hidden="1">胚布订单交期!$A$1:$F$120</definedName>
    <definedName name="_xlnm._FilterDatabase" localSheetId="4" hidden="1">交期2!$A$4:$J$604</definedName>
    <definedName name="_xlnm._FilterDatabase" localSheetId="0" hidden="1">双面作业单!$A$411:$CZ$411</definedName>
  </definedNames>
  <calcPr calcId="144525"/>
  <pivotCaches>
    <pivotCache cacheId="0" r:id="rId7"/>
    <pivotCache cacheId="1" r:id="rId8"/>
    <pivotCache cacheId="2" r:id="rId9"/>
  </pivotCaches>
</workbook>
</file>

<file path=xl/sharedStrings.xml><?xml version="1.0" encoding="utf-8"?>
<sst xmlns="http://schemas.openxmlformats.org/spreadsheetml/2006/main" count="3460" uniqueCount="830">
  <si>
    <t>双面计划试行</t>
  </si>
  <si>
    <t>40单丝</t>
  </si>
  <si>
    <t>透视表</t>
  </si>
  <si>
    <t>机台号</t>
  </si>
  <si>
    <t>机台</t>
  </si>
  <si>
    <t>机台状态</t>
  </si>
  <si>
    <t>机速</t>
  </si>
  <si>
    <t>产品代号</t>
  </si>
  <si>
    <t>计划总量（KG)</t>
  </si>
  <si>
    <t>订单跟踪</t>
  </si>
  <si>
    <t>梳节</t>
  </si>
  <si>
    <t>D数</t>
  </si>
  <si>
    <t>原料</t>
  </si>
  <si>
    <t>条数</t>
  </si>
  <si>
    <t>个数</t>
  </si>
  <si>
    <t>L1</t>
  </si>
  <si>
    <t>比例</t>
  </si>
  <si>
    <t>送纱量（MM)</t>
  </si>
  <si>
    <t>克重克∕㎡</t>
  </si>
  <si>
    <t>幅宽∕m</t>
  </si>
  <si>
    <t>所需坯布总长度（米）</t>
  </si>
  <si>
    <t>坯布总重量</t>
  </si>
  <si>
    <t>计划总米数</t>
  </si>
  <si>
    <t>原料总重量（KG)</t>
  </si>
  <si>
    <t>每盘确定米数</t>
  </si>
  <si>
    <t>每盘可整米数</t>
  </si>
  <si>
    <t>已下米数</t>
  </si>
  <si>
    <t>剩下总米数</t>
  </si>
  <si>
    <t>剩下总重量（KG)</t>
  </si>
  <si>
    <t>每梳用纱长∕m</t>
  </si>
  <si>
    <t>理论米数/24小时</t>
  </si>
  <si>
    <t>预计完成时间（天）</t>
  </si>
  <si>
    <t>机台数</t>
  </si>
  <si>
    <t>理论重量/24小时</t>
  </si>
  <si>
    <t>上机时间</t>
  </si>
  <si>
    <t>理论完成日期</t>
  </si>
  <si>
    <t>关注</t>
  </si>
  <si>
    <t>计划完工日期</t>
  </si>
  <si>
    <t>理论产量</t>
  </si>
  <si>
    <t>例子</t>
  </si>
  <si>
    <t>有光</t>
  </si>
  <si>
    <t>L2</t>
  </si>
  <si>
    <t>L3</t>
  </si>
  <si>
    <t>L4</t>
  </si>
  <si>
    <t>L5</t>
  </si>
  <si>
    <t>L6</t>
  </si>
  <si>
    <t>L7</t>
  </si>
  <si>
    <t>YH-11991</t>
  </si>
  <si>
    <r>
      <rPr>
        <b/>
        <sz val="10"/>
        <rFont val="Verdana"/>
        <charset val="134"/>
      </rPr>
      <t>75</t>
    </r>
    <r>
      <rPr>
        <b/>
        <sz val="10"/>
        <rFont val="隶书"/>
        <charset val="134"/>
      </rPr>
      <t>黑纱</t>
    </r>
  </si>
  <si>
    <t>订单总量</t>
  </si>
  <si>
    <r>
      <rPr>
        <b/>
        <sz val="10"/>
        <rFont val="Verdana"/>
        <charset val="134"/>
      </rPr>
      <t>30</t>
    </r>
    <r>
      <rPr>
        <b/>
        <sz val="10"/>
        <rFont val="隶书"/>
        <charset val="134"/>
      </rPr>
      <t>单丝母丝</t>
    </r>
  </si>
  <si>
    <t>YD-A497-22E-F</t>
  </si>
  <si>
    <r>
      <rPr>
        <sz val="10"/>
        <color theme="1"/>
        <rFont val="Verdana"/>
        <charset val="134"/>
      </rPr>
      <t>100</t>
    </r>
    <r>
      <rPr>
        <sz val="10"/>
        <color theme="1"/>
        <rFont val="隶书"/>
        <charset val="134"/>
      </rPr>
      <t>半光</t>
    </r>
  </si>
  <si>
    <r>
      <rPr>
        <sz val="10"/>
        <color theme="1"/>
        <rFont val="Verdana"/>
        <charset val="134"/>
      </rPr>
      <t>150</t>
    </r>
    <r>
      <rPr>
        <sz val="10"/>
        <color theme="1"/>
        <rFont val="隶书"/>
        <charset val="134"/>
      </rPr>
      <t>低弹</t>
    </r>
  </si>
  <si>
    <r>
      <rPr>
        <sz val="10"/>
        <color theme="1"/>
        <rFont val="Verdana"/>
        <charset val="134"/>
      </rPr>
      <t>150</t>
    </r>
    <r>
      <rPr>
        <sz val="10"/>
        <color theme="1"/>
        <rFont val="隶书"/>
        <charset val="134"/>
      </rPr>
      <t>半光</t>
    </r>
  </si>
  <si>
    <t>YT-4004MS</t>
  </si>
  <si>
    <r>
      <rPr>
        <sz val="10"/>
        <color theme="1"/>
        <rFont val="Verdana"/>
        <charset val="134"/>
      </rPr>
      <t>75</t>
    </r>
    <r>
      <rPr>
        <sz val="10"/>
        <color theme="1"/>
        <rFont val="隶书"/>
        <charset val="134"/>
      </rPr>
      <t>半光</t>
    </r>
  </si>
  <si>
    <r>
      <rPr>
        <sz val="10"/>
        <color theme="1"/>
        <rFont val="Verdana"/>
        <charset val="134"/>
      </rPr>
      <t>30</t>
    </r>
    <r>
      <rPr>
        <sz val="10"/>
        <color theme="1"/>
        <rFont val="隶书"/>
        <charset val="134"/>
      </rPr>
      <t>单丝母丝</t>
    </r>
  </si>
  <si>
    <r>
      <rPr>
        <b/>
        <sz val="10"/>
        <rFont val="Verdana"/>
        <charset val="134"/>
      </rPr>
      <t>30</t>
    </r>
    <r>
      <rPr>
        <b/>
        <sz val="10"/>
        <rFont val="隶书"/>
        <charset val="134"/>
      </rPr>
      <t>黑单丝</t>
    </r>
  </si>
  <si>
    <t>YT-0812MS</t>
  </si>
  <si>
    <r>
      <rPr>
        <sz val="10"/>
        <color theme="1"/>
        <rFont val="Verdana"/>
        <charset val="134"/>
      </rPr>
      <t>200</t>
    </r>
    <r>
      <rPr>
        <sz val="10"/>
        <color theme="1"/>
        <rFont val="隶书"/>
        <charset val="134"/>
      </rPr>
      <t>有光</t>
    </r>
  </si>
  <si>
    <t>300半光</t>
  </si>
  <si>
    <t>30单丝母丝</t>
  </si>
  <si>
    <t>75半光</t>
  </si>
  <si>
    <t>YT-12870-26E</t>
  </si>
  <si>
    <r>
      <rPr>
        <b/>
        <sz val="10"/>
        <rFont val="Verdana"/>
        <charset val="134"/>
      </rPr>
      <t>75</t>
    </r>
    <r>
      <rPr>
        <b/>
        <sz val="10"/>
        <rFont val="隶书"/>
        <charset val="134"/>
      </rPr>
      <t>半光</t>
    </r>
  </si>
  <si>
    <t>YT-S004</t>
  </si>
  <si>
    <r>
      <rPr>
        <sz val="10"/>
        <color theme="1"/>
        <rFont val="Verdana"/>
        <charset val="134"/>
      </rPr>
      <t>150</t>
    </r>
    <r>
      <rPr>
        <sz val="10"/>
        <color theme="1"/>
        <rFont val="隶书"/>
        <charset val="134"/>
      </rPr>
      <t>有光</t>
    </r>
  </si>
  <si>
    <r>
      <rPr>
        <sz val="10"/>
        <color theme="1"/>
        <rFont val="Verdana"/>
        <charset val="134"/>
      </rPr>
      <t>60</t>
    </r>
    <r>
      <rPr>
        <sz val="10"/>
        <color theme="1"/>
        <rFont val="隶书"/>
        <charset val="134"/>
      </rPr>
      <t>单丝并纱</t>
    </r>
  </si>
  <si>
    <r>
      <rPr>
        <sz val="10"/>
        <color theme="1"/>
        <rFont val="Verdana"/>
        <charset val="134"/>
      </rPr>
      <t>75</t>
    </r>
    <r>
      <rPr>
        <sz val="10"/>
        <color theme="1"/>
        <rFont val="隶书"/>
        <charset val="134"/>
      </rPr>
      <t>有光</t>
    </r>
  </si>
  <si>
    <t>YT-1812MS</t>
  </si>
  <si>
    <r>
      <rPr>
        <sz val="10"/>
        <color theme="1"/>
        <rFont val="Verdana"/>
        <charset val="134"/>
      </rPr>
      <t>0.1</t>
    </r>
    <r>
      <rPr>
        <sz val="10"/>
        <color theme="1"/>
        <rFont val="宋体"/>
        <charset val="134"/>
      </rPr>
      <t>毫米耐折高粘定型单丝</t>
    </r>
  </si>
  <si>
    <t>0.1毫米耐折高粘定型单丝</t>
  </si>
  <si>
    <r>
      <rPr>
        <sz val="12"/>
        <color theme="1"/>
        <rFont val="Arial Unicode MS"/>
        <charset val="134"/>
      </rPr>
      <t>订单总</t>
    </r>
    <r>
      <rPr>
        <b/>
        <sz val="12"/>
        <rFont val="Arial Unicode MS"/>
        <charset val="134"/>
      </rPr>
      <t>量</t>
    </r>
  </si>
  <si>
    <t>150阳离子低弹</t>
  </si>
  <si>
    <t>YT-6494-26E-F</t>
  </si>
  <si>
    <t>75/72F低弹</t>
  </si>
  <si>
    <t>20单丝母丝</t>
  </si>
  <si>
    <t>YT-J507-22E-F</t>
  </si>
  <si>
    <t>YT-A991MS</t>
  </si>
  <si>
    <r>
      <rPr>
        <sz val="10"/>
        <color theme="1"/>
        <rFont val="Verdana"/>
        <charset val="134"/>
      </rPr>
      <t>100</t>
    </r>
    <r>
      <rPr>
        <sz val="10"/>
        <color theme="1"/>
        <rFont val="隶书"/>
        <charset val="134"/>
      </rPr>
      <t>低弹</t>
    </r>
  </si>
  <si>
    <t>YT-24969</t>
  </si>
  <si>
    <r>
      <rPr>
        <sz val="10"/>
        <color theme="1"/>
        <rFont val="Verdana"/>
        <charset val="134"/>
      </rPr>
      <t>200</t>
    </r>
    <r>
      <rPr>
        <sz val="10"/>
        <color theme="1"/>
        <rFont val="隶书"/>
        <charset val="134"/>
      </rPr>
      <t>半光</t>
    </r>
  </si>
  <si>
    <t>YH-H004MS</t>
  </si>
  <si>
    <t>100有光</t>
  </si>
  <si>
    <t>YT-9505</t>
  </si>
  <si>
    <t>200有光</t>
  </si>
  <si>
    <r>
      <rPr>
        <sz val="10"/>
        <color theme="1"/>
        <rFont val="Verdana"/>
        <charset val="134"/>
      </rPr>
      <t>400</t>
    </r>
    <r>
      <rPr>
        <sz val="10"/>
        <color theme="1"/>
        <rFont val="宋体"/>
        <charset val="134"/>
      </rPr>
      <t>有光并纱</t>
    </r>
  </si>
  <si>
    <t>YD-15598-22E-F</t>
  </si>
  <si>
    <t>试样</t>
  </si>
  <si>
    <t>YT-H004MS</t>
  </si>
  <si>
    <t>YT-0507MS</t>
  </si>
  <si>
    <t>YT-32046</t>
  </si>
  <si>
    <t>150有光</t>
  </si>
  <si>
    <t>YT-B412</t>
  </si>
  <si>
    <t>YT-19621-26EMS</t>
  </si>
  <si>
    <t>YT-6635-26E</t>
  </si>
  <si>
    <r>
      <rPr>
        <sz val="10"/>
        <color theme="1"/>
        <rFont val="Verdana"/>
        <charset val="134"/>
      </rPr>
      <t>50D</t>
    </r>
    <r>
      <rPr>
        <sz val="10"/>
        <color theme="1"/>
        <rFont val="宋体"/>
        <charset val="134"/>
      </rPr>
      <t>涤黑纱</t>
    </r>
  </si>
  <si>
    <t>50D涤黑纱</t>
  </si>
  <si>
    <t>30黑单丝</t>
  </si>
  <si>
    <t>YT-5001MS</t>
  </si>
  <si>
    <t>150半光</t>
  </si>
  <si>
    <t>YT-2468MS</t>
  </si>
  <si>
    <t>200半光</t>
  </si>
  <si>
    <t>YT-1503</t>
  </si>
  <si>
    <r>
      <rPr>
        <sz val="10"/>
        <color theme="1"/>
        <rFont val="Verdana"/>
        <charset val="134"/>
      </rPr>
      <t>100</t>
    </r>
    <r>
      <rPr>
        <sz val="10"/>
        <color theme="1"/>
        <rFont val="隶书"/>
        <charset val="134"/>
      </rPr>
      <t>有光</t>
    </r>
  </si>
  <si>
    <t>终端</t>
  </si>
  <si>
    <t>YT-E567MS</t>
  </si>
  <si>
    <r>
      <rPr>
        <b/>
        <sz val="10"/>
        <rFont val="Verdana"/>
        <charset val="134"/>
      </rPr>
      <t>150</t>
    </r>
    <r>
      <rPr>
        <b/>
        <sz val="10"/>
        <rFont val="隶书"/>
        <charset val="134"/>
      </rPr>
      <t>半光</t>
    </r>
  </si>
  <si>
    <t>YT-6873</t>
  </si>
  <si>
    <r>
      <rPr>
        <sz val="10"/>
        <color theme="1"/>
        <rFont val="Verdana"/>
        <charset val="134"/>
      </rPr>
      <t>75/36</t>
    </r>
    <r>
      <rPr>
        <sz val="10"/>
        <color theme="1"/>
        <rFont val="宋体"/>
        <charset val="134"/>
      </rPr>
      <t>半光</t>
    </r>
  </si>
  <si>
    <t>YT-J045MS</t>
  </si>
  <si>
    <r>
      <rPr>
        <b/>
        <sz val="10"/>
        <rFont val="Verdana"/>
        <charset val="134"/>
      </rPr>
      <t>75</t>
    </r>
    <r>
      <rPr>
        <b/>
        <sz val="10"/>
        <rFont val="隶书"/>
        <charset val="134"/>
      </rPr>
      <t>有光</t>
    </r>
  </si>
  <si>
    <t>4t</t>
  </si>
  <si>
    <t>yt-13507-26e</t>
  </si>
  <si>
    <t>YD-14776-26E-F</t>
  </si>
  <si>
    <t>100半光</t>
  </si>
  <si>
    <t>YD-29736-26E-F</t>
  </si>
  <si>
    <t>YT-12617-26E</t>
  </si>
  <si>
    <t>339开54kg</t>
  </si>
  <si>
    <t>YT-4635-26EMS</t>
  </si>
  <si>
    <t>YT-12921-26E</t>
  </si>
  <si>
    <t>红单</t>
  </si>
  <si>
    <t>4.5总量</t>
  </si>
  <si>
    <t>150低弹</t>
  </si>
  <si>
    <t>70氨纶</t>
  </si>
  <si>
    <t>YA-5989-26E</t>
  </si>
  <si>
    <t>YT-8522-B-26E</t>
  </si>
  <si>
    <t>75低弹</t>
  </si>
  <si>
    <t>100低弹</t>
  </si>
  <si>
    <t>YD-13776-26E-FMS</t>
  </si>
  <si>
    <r>
      <rPr>
        <b/>
        <sz val="10"/>
        <rFont val="Verdana"/>
        <charset val="134"/>
      </rPr>
      <t>75/72F</t>
    </r>
    <r>
      <rPr>
        <b/>
        <sz val="10"/>
        <rFont val="隶书"/>
        <charset val="134"/>
      </rPr>
      <t>低弹</t>
    </r>
  </si>
  <si>
    <r>
      <rPr>
        <b/>
        <sz val="10"/>
        <rFont val="Verdana"/>
        <charset val="134"/>
      </rPr>
      <t>20</t>
    </r>
    <r>
      <rPr>
        <b/>
        <sz val="10"/>
        <rFont val="隶书"/>
        <charset val="134"/>
      </rPr>
      <t>单丝母丝</t>
    </r>
  </si>
  <si>
    <t>YD-4745-26E</t>
  </si>
  <si>
    <t>YT-13507-26E</t>
  </si>
  <si>
    <r>
      <rPr>
        <b/>
        <sz val="10"/>
        <rFont val="Verdana"/>
        <charset val="134"/>
      </rPr>
      <t>75/20</t>
    </r>
    <r>
      <rPr>
        <b/>
        <sz val="10"/>
        <rFont val="宋体"/>
        <charset val="134"/>
      </rPr>
      <t>涤氨包芯纱</t>
    </r>
  </si>
  <si>
    <t>75/20涤氨包芯纱</t>
  </si>
  <si>
    <t>YT-1636-26EMS</t>
  </si>
  <si>
    <t>YT-10595</t>
  </si>
  <si>
    <t>300有光</t>
  </si>
  <si>
    <t>300圆光</t>
  </si>
  <si>
    <t>YT-1776MS</t>
  </si>
  <si>
    <t>YT-K723</t>
  </si>
  <si>
    <t xml:space="preserve">  </t>
  </si>
  <si>
    <t>YT-A721</t>
  </si>
  <si>
    <t>YD-35025</t>
  </si>
  <si>
    <t>YT-2984MS</t>
  </si>
  <si>
    <r>
      <rPr>
        <sz val="10"/>
        <color theme="1"/>
        <rFont val="Verdana"/>
        <charset val="134"/>
      </rPr>
      <t>300</t>
    </r>
    <r>
      <rPr>
        <sz val="10"/>
        <color theme="1"/>
        <rFont val="隶书"/>
        <charset val="134"/>
      </rPr>
      <t>半光</t>
    </r>
  </si>
  <si>
    <t>YT-44025</t>
  </si>
  <si>
    <t>YT-0590MS</t>
  </si>
  <si>
    <t>YT-1062MS</t>
  </si>
  <si>
    <t>50半光</t>
  </si>
  <si>
    <t>YH-1612</t>
  </si>
  <si>
    <t xml:space="preserve"> </t>
  </si>
  <si>
    <r>
      <rPr>
        <sz val="10"/>
        <color theme="1"/>
        <rFont val="Verdana"/>
        <charset val="134"/>
      </rPr>
      <t>75</t>
    </r>
    <r>
      <rPr>
        <sz val="10"/>
        <color theme="1"/>
        <rFont val="隶书"/>
        <charset val="134"/>
      </rPr>
      <t>黑纱</t>
    </r>
  </si>
  <si>
    <r>
      <rPr>
        <sz val="10"/>
        <color theme="1"/>
        <rFont val="Verdana"/>
        <charset val="134"/>
      </rPr>
      <t>30</t>
    </r>
    <r>
      <rPr>
        <sz val="10"/>
        <color theme="1"/>
        <rFont val="隶书"/>
        <charset val="134"/>
      </rPr>
      <t>黑母丝</t>
    </r>
  </si>
  <si>
    <r>
      <rPr>
        <b/>
        <sz val="10"/>
        <rFont val="Verdana"/>
        <charset val="134"/>
      </rPr>
      <t>75</t>
    </r>
    <r>
      <rPr>
        <b/>
        <sz val="10"/>
        <rFont val="隶书"/>
        <charset val="134"/>
      </rPr>
      <t>半光黑丝</t>
    </r>
  </si>
  <si>
    <t>YT-L785</t>
  </si>
  <si>
    <t>YT-4991MS</t>
  </si>
  <si>
    <r>
      <rPr>
        <b/>
        <sz val="10"/>
        <rFont val="Verdana"/>
        <charset val="134"/>
      </rPr>
      <t>68</t>
    </r>
    <r>
      <rPr>
        <b/>
        <sz val="10"/>
        <rFont val="隶书"/>
        <charset val="134"/>
      </rPr>
      <t>半光</t>
    </r>
  </si>
  <si>
    <r>
      <rPr>
        <sz val="10"/>
        <color theme="1"/>
        <rFont val="Verdana"/>
        <charset val="134"/>
      </rPr>
      <t>68</t>
    </r>
    <r>
      <rPr>
        <sz val="10"/>
        <color theme="1"/>
        <rFont val="隶书"/>
        <charset val="134"/>
      </rPr>
      <t>半光</t>
    </r>
  </si>
  <si>
    <t>YH-10522MS</t>
  </si>
  <si>
    <t>YT-D514</t>
  </si>
  <si>
    <r>
      <rPr>
        <sz val="10"/>
        <color theme="1"/>
        <rFont val="Verdana"/>
        <charset val="134"/>
      </rPr>
      <t>75/40</t>
    </r>
    <r>
      <rPr>
        <sz val="10"/>
        <color theme="1"/>
        <rFont val="宋体"/>
        <charset val="134"/>
      </rPr>
      <t>涤氨包芯纱</t>
    </r>
  </si>
  <si>
    <t>75/40涤氨包芯纱</t>
  </si>
  <si>
    <t>300低弹</t>
  </si>
  <si>
    <t>YT-0476MS</t>
  </si>
  <si>
    <t>YT-1501MS</t>
  </si>
  <si>
    <r>
      <rPr>
        <sz val="10"/>
        <color theme="1"/>
        <rFont val="Verdana"/>
        <charset val="134"/>
      </rPr>
      <t>300</t>
    </r>
    <r>
      <rPr>
        <sz val="10"/>
        <color theme="1"/>
        <rFont val="隶书"/>
        <charset val="134"/>
      </rPr>
      <t>有光</t>
    </r>
  </si>
  <si>
    <t>YT-19025MS</t>
  </si>
  <si>
    <t>YT-11546-24E-F</t>
  </si>
  <si>
    <t>YT-13054-26E</t>
  </si>
  <si>
    <t>75有光</t>
  </si>
  <si>
    <t>YT-19664-24E</t>
  </si>
  <si>
    <t>YT-15736-24E</t>
  </si>
  <si>
    <t>YD-15542-24E</t>
  </si>
  <si>
    <t>YD-YFY683-24E</t>
  </si>
  <si>
    <t>YT-2573-24E</t>
  </si>
  <si>
    <t>YT-6991-24E</t>
  </si>
  <si>
    <t>YY-3396</t>
  </si>
  <si>
    <r>
      <rPr>
        <b/>
        <sz val="10"/>
        <rFont val="Verdana"/>
        <charset val="134"/>
      </rPr>
      <t>600</t>
    </r>
    <r>
      <rPr>
        <b/>
        <sz val="10"/>
        <rFont val="隶书"/>
        <charset val="134"/>
      </rPr>
      <t>圆光</t>
    </r>
  </si>
  <si>
    <r>
      <rPr>
        <sz val="10"/>
        <color theme="1"/>
        <rFont val="Verdana"/>
        <charset val="134"/>
      </rPr>
      <t>600</t>
    </r>
    <r>
      <rPr>
        <sz val="10"/>
        <color theme="1"/>
        <rFont val="隶书"/>
        <charset val="134"/>
      </rPr>
      <t>圆光</t>
    </r>
  </si>
  <si>
    <r>
      <rPr>
        <b/>
        <sz val="10"/>
        <rFont val="Verdana"/>
        <charset val="134"/>
      </rPr>
      <t>150</t>
    </r>
    <r>
      <rPr>
        <b/>
        <sz val="10"/>
        <rFont val="隶书"/>
        <charset val="134"/>
      </rPr>
      <t>阳离子纱</t>
    </r>
  </si>
  <si>
    <r>
      <rPr>
        <sz val="10"/>
        <color theme="1"/>
        <rFont val="Verdana"/>
        <charset val="134"/>
      </rPr>
      <t>150</t>
    </r>
    <r>
      <rPr>
        <sz val="10"/>
        <color theme="1"/>
        <rFont val="隶书"/>
        <charset val="134"/>
      </rPr>
      <t>阳离子纱</t>
    </r>
  </si>
  <si>
    <t>YD-M911-22E-F</t>
  </si>
  <si>
    <t>YN-C499-16E</t>
  </si>
  <si>
    <r>
      <rPr>
        <sz val="10"/>
        <color theme="1"/>
        <rFont val="Verdana"/>
        <charset val="134"/>
      </rPr>
      <t>300</t>
    </r>
    <r>
      <rPr>
        <sz val="10"/>
        <color theme="1"/>
        <rFont val="隶书"/>
        <charset val="134"/>
      </rPr>
      <t>低弹</t>
    </r>
  </si>
  <si>
    <r>
      <rPr>
        <sz val="10"/>
        <color theme="1"/>
        <rFont val="Verdana"/>
        <charset val="134"/>
      </rPr>
      <t>200</t>
    </r>
    <r>
      <rPr>
        <sz val="10"/>
        <color theme="1"/>
        <rFont val="隶书"/>
        <charset val="134"/>
      </rPr>
      <t>低弹</t>
    </r>
  </si>
  <si>
    <r>
      <rPr>
        <b/>
        <sz val="10"/>
        <rFont val="Verdana"/>
        <charset val="134"/>
      </rPr>
      <t>600</t>
    </r>
    <r>
      <rPr>
        <b/>
        <sz val="10"/>
        <rFont val="隶书"/>
        <charset val="134"/>
      </rPr>
      <t>低弹并纱</t>
    </r>
  </si>
  <si>
    <r>
      <rPr>
        <sz val="10"/>
        <color theme="1"/>
        <rFont val="Verdana"/>
        <charset val="134"/>
      </rPr>
      <t>600</t>
    </r>
    <r>
      <rPr>
        <sz val="10"/>
        <color theme="1"/>
        <rFont val="隶书"/>
        <charset val="134"/>
      </rPr>
      <t>低弹并纱</t>
    </r>
  </si>
  <si>
    <t>YT-0926-16E</t>
  </si>
  <si>
    <t>YT-24522-16E</t>
  </si>
  <si>
    <r>
      <rPr>
        <sz val="10"/>
        <color theme="1"/>
        <rFont val="Verdana"/>
        <charset val="134"/>
      </rPr>
      <t>600</t>
    </r>
    <r>
      <rPr>
        <b/>
        <sz val="10"/>
        <rFont val="隶书"/>
        <charset val="134"/>
      </rPr>
      <t>阳离子低弹并纱</t>
    </r>
  </si>
  <si>
    <r>
      <rPr>
        <sz val="10"/>
        <color theme="1"/>
        <rFont val="Verdana"/>
        <charset val="134"/>
      </rPr>
      <t>600</t>
    </r>
    <r>
      <rPr>
        <sz val="10"/>
        <color theme="1"/>
        <rFont val="隶书"/>
        <charset val="134"/>
      </rPr>
      <t>阳离子低弹并纱</t>
    </r>
  </si>
  <si>
    <t>YT-P785MS</t>
  </si>
  <si>
    <r>
      <rPr>
        <sz val="10"/>
        <color theme="1"/>
        <rFont val="Verdana"/>
        <charset val="134"/>
      </rPr>
      <t>0.12</t>
    </r>
    <r>
      <rPr>
        <sz val="10"/>
        <color theme="1"/>
        <rFont val="宋体"/>
        <charset val="134"/>
      </rPr>
      <t>毫米有光单丝</t>
    </r>
  </si>
  <si>
    <t>600半光</t>
  </si>
  <si>
    <t>75黑纱</t>
  </si>
  <si>
    <t>YT-4476</t>
  </si>
  <si>
    <t>YT-C493-22E-F</t>
  </si>
  <si>
    <t>YT-1025MS</t>
  </si>
  <si>
    <t>YT-10964-22E-F</t>
  </si>
  <si>
    <t>耐折YD-19745-22E-F</t>
  </si>
  <si>
    <t>YT-4045-24E</t>
  </si>
  <si>
    <t>YT-25969-24E</t>
  </si>
  <si>
    <t>YT-10054-24E</t>
  </si>
  <si>
    <t>YT-2776-24E</t>
  </si>
  <si>
    <t>YT-3045-24E</t>
  </si>
  <si>
    <t>YT-N969-24E</t>
  </si>
  <si>
    <r>
      <rPr>
        <b/>
        <sz val="10"/>
        <rFont val="Verdana"/>
        <charset val="134"/>
      </rPr>
      <t>50</t>
    </r>
    <r>
      <rPr>
        <b/>
        <sz val="10"/>
        <rFont val="隶书"/>
        <charset val="134"/>
      </rPr>
      <t>半光</t>
    </r>
  </si>
  <si>
    <t>YT-11054-24E</t>
  </si>
  <si>
    <r>
      <rPr>
        <sz val="10"/>
        <color theme="1"/>
        <rFont val="Verdana"/>
        <charset val="134"/>
      </rPr>
      <t>75</t>
    </r>
    <r>
      <rPr>
        <sz val="10"/>
        <color theme="1"/>
        <rFont val="隶书"/>
        <charset val="134"/>
      </rPr>
      <t>低弹</t>
    </r>
  </si>
  <si>
    <t>YT-0812-24E</t>
  </si>
  <si>
    <t>YT-1412MS</t>
  </si>
  <si>
    <t>耐折YD-13921-22E-F</t>
  </si>
  <si>
    <r>
      <rPr>
        <sz val="10"/>
        <color theme="1"/>
        <rFont val="Verdana"/>
        <charset val="134"/>
      </rPr>
      <t>40</t>
    </r>
    <r>
      <rPr>
        <sz val="10"/>
        <color theme="1"/>
        <rFont val="隶书"/>
        <charset val="134"/>
      </rPr>
      <t>单丝</t>
    </r>
  </si>
  <si>
    <t>YT-5510-22E-F</t>
  </si>
  <si>
    <t>ys-12412</t>
  </si>
  <si>
    <r>
      <rPr>
        <b/>
        <sz val="10"/>
        <rFont val="Verdana"/>
        <charset val="134"/>
      </rPr>
      <t>0.1</t>
    </r>
    <r>
      <rPr>
        <b/>
        <sz val="10"/>
        <rFont val="隶书"/>
        <charset val="134"/>
      </rPr>
      <t>毫米有光单丝</t>
    </r>
  </si>
  <si>
    <r>
      <rPr>
        <sz val="10"/>
        <color theme="1"/>
        <rFont val="Verdana"/>
        <charset val="134"/>
      </rPr>
      <t>0.1</t>
    </r>
    <r>
      <rPr>
        <sz val="10"/>
        <color theme="1"/>
        <rFont val="隶书"/>
        <charset val="134"/>
      </rPr>
      <t>毫米有光单丝</t>
    </r>
  </si>
  <si>
    <r>
      <rPr>
        <b/>
        <sz val="10"/>
        <rFont val="Verdana"/>
        <charset val="134"/>
      </rPr>
      <t>150</t>
    </r>
    <r>
      <rPr>
        <b/>
        <sz val="10"/>
        <rFont val="隶书"/>
        <charset val="134"/>
      </rPr>
      <t>阳离子低弹</t>
    </r>
  </si>
  <si>
    <r>
      <rPr>
        <sz val="10"/>
        <color theme="1"/>
        <rFont val="Verdana"/>
        <charset val="134"/>
      </rPr>
      <t>150</t>
    </r>
    <r>
      <rPr>
        <sz val="10"/>
        <color theme="1"/>
        <rFont val="隶书"/>
        <charset val="134"/>
      </rPr>
      <t>阳离子低弹</t>
    </r>
  </si>
  <si>
    <t>YT-14004</t>
  </si>
  <si>
    <t>YD-3174</t>
  </si>
  <si>
    <t>YT-7412MS</t>
  </si>
  <si>
    <t>]</t>
  </si>
  <si>
    <t>YT-2591-22E-F</t>
  </si>
  <si>
    <t>YT-V785</t>
  </si>
  <si>
    <t>YM-12823-22E-F</t>
  </si>
  <si>
    <r>
      <rPr>
        <sz val="10"/>
        <color theme="1"/>
        <rFont val="Verdana"/>
        <charset val="134"/>
      </rPr>
      <t>150</t>
    </r>
    <r>
      <rPr>
        <sz val="10"/>
        <color theme="1"/>
        <rFont val="隶书"/>
        <charset val="134"/>
      </rPr>
      <t>圆光</t>
    </r>
  </si>
  <si>
    <t>YT-3574</t>
  </si>
  <si>
    <t>YT-5025MS</t>
  </si>
  <si>
    <r>
      <rPr>
        <b/>
        <sz val="10"/>
        <rFont val="Verdana"/>
        <charset val="134"/>
      </rPr>
      <t>300</t>
    </r>
    <r>
      <rPr>
        <b/>
        <sz val="10"/>
        <rFont val="隶书"/>
        <charset val="134"/>
      </rPr>
      <t>圆光</t>
    </r>
  </si>
  <si>
    <t>YT-1251-22E-F-SS</t>
  </si>
  <si>
    <t>YT-39025</t>
  </si>
  <si>
    <r>
      <rPr>
        <b/>
        <sz val="10"/>
        <rFont val="Verdana"/>
        <charset val="134"/>
      </rPr>
      <t>100</t>
    </r>
    <r>
      <rPr>
        <b/>
        <sz val="10"/>
        <rFont val="隶书"/>
        <charset val="134"/>
      </rPr>
      <t>半光</t>
    </r>
  </si>
  <si>
    <t>YD-F542-24E</t>
  </si>
  <si>
    <t>YT-20870</t>
  </si>
  <si>
    <t>YT-6533-24E</t>
  </si>
  <si>
    <t>YT-0957MS</t>
  </si>
  <si>
    <t>YT-L522</t>
  </si>
  <si>
    <t>耐折YS-17990-22E-F</t>
  </si>
  <si>
    <t>YT-1668</t>
  </si>
  <si>
    <t>YT-J668</t>
  </si>
  <si>
    <t>YT-9045MS</t>
  </si>
  <si>
    <t>YT-5984</t>
  </si>
  <si>
    <t>YT-4493</t>
  </si>
  <si>
    <t>YT-4823MS</t>
  </si>
  <si>
    <t>YS-6990-22E-FMS</t>
  </si>
  <si>
    <t>YT-4954</t>
  </si>
  <si>
    <t>YT-7954MS</t>
  </si>
  <si>
    <t>YA-G766-26E-F</t>
  </si>
  <si>
    <r>
      <rPr>
        <b/>
        <sz val="10"/>
        <rFont val="Verdana"/>
        <charset val="134"/>
      </rPr>
      <t>400</t>
    </r>
    <r>
      <rPr>
        <b/>
        <sz val="10"/>
        <rFont val="隶书"/>
        <charset val="134"/>
      </rPr>
      <t>低弹</t>
    </r>
  </si>
  <si>
    <r>
      <rPr>
        <b/>
        <sz val="10"/>
        <rFont val="Verdana"/>
        <charset val="134"/>
      </rPr>
      <t>0.16</t>
    </r>
    <r>
      <rPr>
        <b/>
        <sz val="10"/>
        <rFont val="隶书"/>
        <charset val="134"/>
      </rPr>
      <t>毫米有光单丝</t>
    </r>
  </si>
  <si>
    <t>YD-E376-16E</t>
  </si>
  <si>
    <t>200D/96F涤低弹</t>
  </si>
  <si>
    <t>100D/48F涤半光</t>
  </si>
  <si>
    <t>yd-sdk427-16E</t>
  </si>
  <si>
    <t>YD-SDZ427-16E</t>
  </si>
  <si>
    <t>YT-3919-16E</t>
  </si>
  <si>
    <r>
      <rPr>
        <sz val="10"/>
        <color theme="1"/>
        <rFont val="Verdana"/>
        <charset val="134"/>
      </rPr>
      <t>600</t>
    </r>
    <r>
      <rPr>
        <sz val="10"/>
        <color theme="1"/>
        <rFont val="隶书"/>
        <charset val="134"/>
      </rPr>
      <t>半光</t>
    </r>
  </si>
  <si>
    <t>YY-2079-16E-F</t>
  </si>
  <si>
    <r>
      <rPr>
        <b/>
        <sz val="10"/>
        <rFont val="Verdana"/>
        <charset val="134"/>
      </rPr>
      <t>300</t>
    </r>
    <r>
      <rPr>
        <b/>
        <sz val="10"/>
        <rFont val="隶书"/>
        <charset val="134"/>
      </rPr>
      <t>阳离子纱</t>
    </r>
  </si>
  <si>
    <r>
      <rPr>
        <sz val="10"/>
        <color theme="1"/>
        <rFont val="Verdana"/>
        <charset val="134"/>
      </rPr>
      <t>300</t>
    </r>
    <r>
      <rPr>
        <sz val="10"/>
        <color theme="1"/>
        <rFont val="隶书"/>
        <charset val="134"/>
      </rPr>
      <t>阳离子纱</t>
    </r>
  </si>
  <si>
    <t>YY-A079-16-F</t>
  </si>
  <si>
    <r>
      <rPr>
        <sz val="10"/>
        <color theme="1"/>
        <rFont val="Verdana"/>
        <charset val="134"/>
      </rPr>
      <t>400</t>
    </r>
    <r>
      <rPr>
        <sz val="10"/>
        <color theme="1"/>
        <rFont val="宋体"/>
        <charset val="134"/>
      </rPr>
      <t>半光</t>
    </r>
  </si>
  <si>
    <t>400半光</t>
  </si>
  <si>
    <t>生产指令单（1）</t>
  </si>
  <si>
    <t>指令单号:PTT-T150093</t>
  </si>
  <si>
    <t>原料名</t>
  </si>
  <si>
    <t>米数</t>
  </si>
  <si>
    <t>规格</t>
  </si>
  <si>
    <t>经编机台</t>
  </si>
  <si>
    <t>进度</t>
  </si>
  <si>
    <t>备注</t>
  </si>
  <si>
    <t>50黑纱</t>
  </si>
  <si>
    <t>150圆光</t>
  </si>
  <si>
    <t>30单丝</t>
  </si>
  <si>
    <t>21双</t>
  </si>
  <si>
    <t>YT-0420</t>
  </si>
  <si>
    <t>YT-7495</t>
  </si>
  <si>
    <t>30双</t>
  </si>
  <si>
    <t>YT-4610</t>
  </si>
  <si>
    <t>yd-2097</t>
  </si>
  <si>
    <t>YT-3954</t>
  </si>
  <si>
    <t>YT-8522</t>
  </si>
  <si>
    <t>日期：</t>
  </si>
  <si>
    <t>夜</t>
  </si>
  <si>
    <t xml:space="preserve">    调度：</t>
  </si>
  <si>
    <t>李远鹏</t>
  </si>
  <si>
    <t>生产指令单（2）</t>
  </si>
  <si>
    <t>指令单号：PTT-T150092</t>
  </si>
  <si>
    <t>250粘胶</t>
  </si>
  <si>
    <t>白</t>
  </si>
  <si>
    <t>求和项:理论重量/24小时</t>
  </si>
  <si>
    <t>行标签</t>
  </si>
  <si>
    <t>汇总</t>
  </si>
  <si>
    <t>200低弹</t>
  </si>
  <si>
    <t>(空白)</t>
  </si>
  <si>
    <t>75D/72F低弹</t>
  </si>
  <si>
    <t>400低弹</t>
  </si>
  <si>
    <t>0.16毫米有光单丝</t>
  </si>
  <si>
    <t>75半光黑丝</t>
  </si>
  <si>
    <t>30黑母丝</t>
  </si>
  <si>
    <t>75圆光</t>
  </si>
  <si>
    <t>0.1毫米有光单丝</t>
  </si>
  <si>
    <t>60单丝并纱</t>
  </si>
  <si>
    <t>0.1毫米耐折单丝3</t>
  </si>
  <si>
    <t>300阳离子纱</t>
  </si>
  <si>
    <t>0.12毫米有光单丝</t>
  </si>
  <si>
    <t>68半光</t>
  </si>
  <si>
    <t>600圆光</t>
  </si>
  <si>
    <t>150阳离子纱</t>
  </si>
  <si>
    <t>600低弹并纱</t>
  </si>
  <si>
    <t>0.09毫米有光单丝</t>
  </si>
  <si>
    <t>600阳离子低弹并纱</t>
  </si>
  <si>
    <t>600有光并纱</t>
  </si>
  <si>
    <t>总计</t>
  </si>
  <si>
    <t>双面五车间交期达成记录</t>
  </si>
  <si>
    <t>记录人： 张安萍                      记录月份：2017年10月</t>
  </si>
  <si>
    <t>日期</t>
  </si>
  <si>
    <t>品名</t>
  </si>
  <si>
    <t>改机是否按时出布（试样）</t>
  </si>
  <si>
    <t>交期达成率（天）</t>
  </si>
  <si>
    <t>YN-KF1334-22E</t>
  </si>
  <si>
    <t>YN-3008</t>
  </si>
  <si>
    <t>YH-5507-26E</t>
  </si>
  <si>
    <t>YT-YFB782-26E</t>
  </si>
  <si>
    <t>YD-5021</t>
  </si>
  <si>
    <t>YT-8595</t>
  </si>
  <si>
    <t>YT-KF0362-22E</t>
  </si>
  <si>
    <t>YT-1785</t>
  </si>
  <si>
    <t>YT-YF0275-22E-DY</t>
  </si>
  <si>
    <t>YT-5512</t>
  </si>
  <si>
    <t>YT-11683</t>
  </si>
  <si>
    <t>YA-YF7617-26E</t>
  </si>
  <si>
    <t>yd-a986</t>
  </si>
  <si>
    <t>YD-Z025-26E</t>
  </si>
  <si>
    <t>YT-1125</t>
  </si>
  <si>
    <t>YT-E522</t>
  </si>
  <si>
    <t>yd-0395</t>
  </si>
  <si>
    <t>YT-1050</t>
  </si>
  <si>
    <t>YD-2697</t>
  </si>
  <si>
    <t>YT-R723</t>
  </si>
  <si>
    <t>YT-0662</t>
  </si>
  <si>
    <t>YT-7782</t>
  </si>
  <si>
    <t>YD-KF2536-22E</t>
  </si>
  <si>
    <t>YT-X967-22E-F</t>
  </si>
  <si>
    <t>YA-T507-26E-F</t>
  </si>
  <si>
    <t>YT-6607</t>
  </si>
  <si>
    <t>YT-J611-22E-F</t>
  </si>
  <si>
    <t>YT-8002</t>
  </si>
  <si>
    <t>YT-2812</t>
  </si>
  <si>
    <t>YA-KFD507-26E</t>
  </si>
  <si>
    <t>有补交期</t>
  </si>
  <si>
    <t xml:space="preserve">  2：改机时是否按时出布（样），根据之前的交期说明进行记录。</t>
  </si>
  <si>
    <t xml:space="preserve">  3：如果有交期未按时完成的情况（也就是交期达成值为负数的）需在备注一栏里注明该品种计划完成的时间和实际完成时间。</t>
  </si>
  <si>
    <t>五车间交期达成值</t>
  </si>
  <si>
    <t>记录车间：五车间</t>
  </si>
  <si>
    <t>记录人：张安萍</t>
  </si>
  <si>
    <t>记录日期：2018年10月</t>
  </si>
  <si>
    <t>下单日期</t>
  </si>
  <si>
    <t>是否正常</t>
  </si>
  <si>
    <t>实际完成日期</t>
  </si>
  <si>
    <t>订单量</t>
  </si>
  <si>
    <t>完成量</t>
  </si>
  <si>
    <t>交期完成值</t>
  </si>
  <si>
    <t>YT-4421</t>
  </si>
  <si>
    <t>加单</t>
  </si>
  <si>
    <t>YT-4045</t>
  </si>
  <si>
    <t>YT-1812</t>
  </si>
  <si>
    <t>加单中途改下</t>
  </si>
  <si>
    <t>YT-6533MS</t>
  </si>
  <si>
    <t>YT-U045</t>
  </si>
  <si>
    <t>YT-8522-A-26EMS</t>
  </si>
  <si>
    <t>YT-8522-A-26E</t>
  </si>
  <si>
    <t>YT-8522-AMS</t>
  </si>
  <si>
    <t>YT-9991MS</t>
  </si>
  <si>
    <t>YH-2631MS</t>
  </si>
  <si>
    <t>YT-1852MS</t>
  </si>
  <si>
    <t>YT-K412MS</t>
  </si>
  <si>
    <t>YH-2631</t>
  </si>
  <si>
    <t>YT-A991</t>
  </si>
  <si>
    <t>YT-0755-26EMS</t>
  </si>
  <si>
    <t>YT-1581MS</t>
  </si>
  <si>
    <t>YT-3668MS</t>
  </si>
  <si>
    <t>YT-1595MS</t>
  </si>
  <si>
    <t>YD-E054-26EMS</t>
  </si>
  <si>
    <t>YD-2871MS</t>
  </si>
  <si>
    <t>YH-4631MS</t>
  </si>
  <si>
    <t>中途改下</t>
  </si>
  <si>
    <t>YT-B495MS</t>
  </si>
  <si>
    <t>YT-L723MS</t>
  </si>
  <si>
    <t>YT-0512MS</t>
  </si>
  <si>
    <t>YT-4904MS</t>
  </si>
  <si>
    <t>YS-2470</t>
  </si>
  <si>
    <t>2.试样</t>
  </si>
  <si>
    <t>YT-0802</t>
  </si>
  <si>
    <t>YT-2969-26EMS</t>
  </si>
  <si>
    <t>YT-10723</t>
  </si>
  <si>
    <t>YT-1000MS</t>
  </si>
  <si>
    <t>YD-0870-26EMS</t>
  </si>
  <si>
    <t>YN-3618</t>
  </si>
  <si>
    <t>YT-2607MS</t>
  </si>
  <si>
    <t>穿插 途中改下</t>
  </si>
  <si>
    <t>YT-0051MS</t>
  </si>
  <si>
    <t>YT-0159</t>
  </si>
  <si>
    <t>YT-3586MS</t>
  </si>
  <si>
    <t>YT-12045-26E</t>
  </si>
  <si>
    <t>YT-0652MS</t>
  </si>
  <si>
    <t>YT-8503MS</t>
  </si>
  <si>
    <t>YS-C586MS</t>
  </si>
  <si>
    <t>YT-13045</t>
  </si>
  <si>
    <t>2.试样加单</t>
  </si>
  <si>
    <t>YD-0423-26EMS</t>
  </si>
  <si>
    <t>YT-H611-22E-FMS</t>
  </si>
  <si>
    <t>YD-8408MS</t>
  </si>
  <si>
    <t>YT-Q636MS</t>
  </si>
  <si>
    <t>YD-0407MS</t>
  </si>
  <si>
    <t>YT-0674MS</t>
  </si>
  <si>
    <t>YT-2030MS</t>
  </si>
  <si>
    <t>YT-2595</t>
  </si>
  <si>
    <t>YT-0454MS</t>
  </si>
  <si>
    <t>YT-24683</t>
  </si>
  <si>
    <t>YD-YFM742-26EMS</t>
  </si>
  <si>
    <t>YN-4795-22E-F</t>
  </si>
  <si>
    <t>4.二次开发</t>
  </si>
  <si>
    <t>YA-6130-22E-F-DY</t>
  </si>
  <si>
    <t>YT-4966MS</t>
  </si>
  <si>
    <t>YT-10761</t>
  </si>
  <si>
    <t>YD-6297-22E-F-DY</t>
  </si>
  <si>
    <t>3.研发试样</t>
  </si>
  <si>
    <t>YT-7607MS</t>
  </si>
  <si>
    <t>YT-0459</t>
  </si>
  <si>
    <t>YT-A656-26EMS</t>
  </si>
  <si>
    <t>YD-3795-22E-FMS</t>
  </si>
  <si>
    <t>YT-D586MS</t>
  </si>
  <si>
    <t>YT-J538-22E-FMS</t>
  </si>
  <si>
    <t>YT-2562-22E-FMS</t>
  </si>
  <si>
    <t>YA-11507-26E-FMS</t>
  </si>
  <si>
    <t>YN-YFH047-22E</t>
  </si>
  <si>
    <t>YT-7493MS</t>
  </si>
  <si>
    <t>YT-7224</t>
  </si>
  <si>
    <t>YT-5704</t>
  </si>
  <si>
    <t>YT-D969-26E</t>
  </si>
  <si>
    <t>YD-E745-26EMS</t>
  </si>
  <si>
    <t>YD-0697MS</t>
  </si>
  <si>
    <t>YN-G850-22E-F</t>
  </si>
  <si>
    <t>YT-0598MS</t>
  </si>
  <si>
    <t>YT-6597-22E-F</t>
  </si>
  <si>
    <t>YD-0946</t>
  </si>
  <si>
    <t>YN-YFU683-26MS</t>
  </si>
  <si>
    <t>YD-4425</t>
  </si>
  <si>
    <t>YA-YFC697-26E</t>
  </si>
  <si>
    <t>YD-2986</t>
  </si>
  <si>
    <t>YT-1464MS</t>
  </si>
  <si>
    <t>YT-8776MS</t>
  </si>
  <si>
    <t>YT-3984MS</t>
  </si>
  <si>
    <t>YN-7862-22E-FMS</t>
  </si>
  <si>
    <t>YD-9546-22E-F</t>
  </si>
  <si>
    <t>YT-4466</t>
  </si>
  <si>
    <t>YT-X三MS</t>
  </si>
  <si>
    <t>YT-E522MS</t>
  </si>
  <si>
    <t>YT-0962MS</t>
  </si>
  <si>
    <t>YT-11025MS</t>
  </si>
  <si>
    <t>YT-G586-22E-FMS</t>
  </si>
  <si>
    <t>YA-M677-26EMS</t>
  </si>
  <si>
    <t>YT-Q988</t>
  </si>
  <si>
    <t>YT-L896-22E-F</t>
  </si>
  <si>
    <t>YT-6984MS</t>
  </si>
  <si>
    <t>YD-Z025-26EMS</t>
  </si>
  <si>
    <t>YT-6550MS</t>
  </si>
  <si>
    <t>YT-0918MS</t>
  </si>
  <si>
    <t>YT-2812MS</t>
  </si>
  <si>
    <t>YD-10656-26E</t>
  </si>
  <si>
    <t>YT-3046MS</t>
  </si>
  <si>
    <t>YN-3476</t>
  </si>
  <si>
    <t>YT-4629</t>
  </si>
  <si>
    <t>YT-9921-22E-F</t>
  </si>
  <si>
    <t>YT-0657MS</t>
  </si>
  <si>
    <t>YY-YF2557-22EMS</t>
  </si>
  <si>
    <t>YD-22025-22E-F</t>
  </si>
  <si>
    <t>YT-16967-22E-F</t>
  </si>
  <si>
    <t>YT-0458MS</t>
  </si>
  <si>
    <t>YN-YFN046-22EMS</t>
  </si>
  <si>
    <t>YT-A507MS</t>
  </si>
  <si>
    <t>YE-11412</t>
  </si>
  <si>
    <t>YT-0626MS</t>
  </si>
  <si>
    <t>YT-1591MS</t>
  </si>
  <si>
    <t>YD-D596MS</t>
  </si>
  <si>
    <t>YE-2398-22E-F</t>
  </si>
  <si>
    <t>YN-7512MS</t>
  </si>
  <si>
    <t>YD-25683</t>
  </si>
  <si>
    <t>YT-2595MS</t>
  </si>
  <si>
    <t>YT-15736</t>
  </si>
  <si>
    <t>YH-3220</t>
  </si>
  <si>
    <t>YT-2400MS</t>
  </si>
  <si>
    <t>YT-11723</t>
  </si>
  <si>
    <t>YT-0374</t>
  </si>
  <si>
    <t>YT-8668MS</t>
  </si>
  <si>
    <t>YY-10921-22E-F</t>
  </si>
  <si>
    <t>YD-YFY683-22EMS</t>
  </si>
  <si>
    <t>YT-C668</t>
  </si>
  <si>
    <t>YD-0028MS</t>
  </si>
  <si>
    <t>YT-YF6334-22MS</t>
  </si>
  <si>
    <t>YT-X046-22E-FMS</t>
  </si>
  <si>
    <t>YT-YFX522-22EMS</t>
  </si>
  <si>
    <t>YT-5586MS</t>
  </si>
  <si>
    <t>YT-8496</t>
  </si>
  <si>
    <t>YT-5904MS</t>
  </si>
  <si>
    <t>YT-0544MS</t>
  </si>
  <si>
    <t>YC-1579MS</t>
  </si>
  <si>
    <t>YT-C664</t>
  </si>
  <si>
    <t>YD-KF2536-22EMS</t>
  </si>
  <si>
    <t>YN-V507-26E</t>
  </si>
  <si>
    <t>YT-7699</t>
  </si>
  <si>
    <t>YD-10438</t>
  </si>
  <si>
    <t>耐折YY-10127-22EF-SS-DY</t>
  </si>
  <si>
    <t>YT-4494-26EMS</t>
  </si>
  <si>
    <t>YT-U636</t>
  </si>
  <si>
    <t>YT-H736MS</t>
  </si>
  <si>
    <t>YT-U412</t>
  </si>
  <si>
    <t>YT-8468MS</t>
  </si>
  <si>
    <t>YD-10262-22E-F-SS</t>
  </si>
  <si>
    <t>YD-SDK427-16E</t>
  </si>
  <si>
    <t>YT-0721MS</t>
  </si>
  <si>
    <t>YT-16507</t>
  </si>
  <si>
    <t>YY-2799-22E-F</t>
  </si>
  <si>
    <t>YT-S583</t>
  </si>
  <si>
    <t>YA-17677-26EMS</t>
  </si>
  <si>
    <t>YT-0605MS</t>
  </si>
  <si>
    <t>YT-13974</t>
  </si>
  <si>
    <t>YT-F683MS</t>
  </si>
  <si>
    <t>YT-10011</t>
  </si>
  <si>
    <t>YA-7780-26E</t>
  </si>
  <si>
    <t>YQ-2434MS</t>
  </si>
  <si>
    <t>YT-8666</t>
  </si>
  <si>
    <t>试样加单</t>
  </si>
  <si>
    <t>YT-6756</t>
  </si>
  <si>
    <t>YT-YFE721-22E</t>
  </si>
  <si>
    <t>YT-B493MS</t>
  </si>
  <si>
    <t>YM-6400-22E-F</t>
  </si>
  <si>
    <t>YQ-3900-22E-F</t>
  </si>
  <si>
    <t>YT-28025-26E</t>
  </si>
  <si>
    <t>YA-2617-26E</t>
  </si>
  <si>
    <t xml:space="preserve">YD-2770MS </t>
  </si>
  <si>
    <t>YT-10054</t>
  </si>
  <si>
    <t>YD-M426-26E-FMS</t>
  </si>
  <si>
    <t>YD-8356MS</t>
  </si>
  <si>
    <t>YH-10607</t>
  </si>
  <si>
    <t>YT-0533</t>
  </si>
  <si>
    <t>YD-0731-26EMS</t>
  </si>
  <si>
    <t>YD-C054</t>
  </si>
  <si>
    <t>YD-2604-26E-FMS</t>
  </si>
  <si>
    <t>YT-B507MS</t>
  </si>
  <si>
    <t>YA-B745-26E-FMS</t>
  </si>
  <si>
    <t>YD-2894</t>
  </si>
  <si>
    <t>YT-2578MS</t>
  </si>
  <si>
    <t>YT-C911</t>
  </si>
  <si>
    <t>中途改母丝</t>
  </si>
  <si>
    <t>YT-S683MS</t>
  </si>
  <si>
    <t>YN-2895MS</t>
  </si>
  <si>
    <t>YT-11607</t>
  </si>
  <si>
    <t>YN-A988MS</t>
  </si>
  <si>
    <t>YT-10664</t>
  </si>
  <si>
    <t>YT-0667MS</t>
  </si>
  <si>
    <t>YT-1946MS</t>
  </si>
  <si>
    <t>YT-4319MS</t>
  </si>
  <si>
    <t>YN-10819-22</t>
  </si>
  <si>
    <t>YA-KF6780-22E</t>
  </si>
  <si>
    <t>YD-0795MS</t>
  </si>
  <si>
    <t>YT-6675</t>
  </si>
  <si>
    <t>YT-0255MS</t>
  </si>
  <si>
    <t>YY-10611</t>
  </si>
  <si>
    <t>YT-2160</t>
  </si>
  <si>
    <t>YT-0794MS</t>
  </si>
  <si>
    <t>YQ-29025</t>
  </si>
  <si>
    <t>YD-6122</t>
  </si>
  <si>
    <t>YT-3503MS</t>
  </si>
  <si>
    <t>YD-12745-26E</t>
  </si>
  <si>
    <t>YA-2370-22E-FMS</t>
  </si>
  <si>
    <t>YT-0362MS</t>
  </si>
  <si>
    <t>YT-C911MS</t>
  </si>
  <si>
    <t>YD-7666-26E</t>
  </si>
  <si>
    <t>YD-26683-26E</t>
  </si>
  <si>
    <t>YT-0436MS</t>
  </si>
  <si>
    <t>YT-4985MS</t>
  </si>
  <si>
    <t>YT-723MS</t>
  </si>
  <si>
    <t>YT-6896MS</t>
  </si>
  <si>
    <t>YY-12412</t>
  </si>
  <si>
    <t>YD-9896</t>
  </si>
  <si>
    <t>中途 改下</t>
  </si>
  <si>
    <t>YD-1565</t>
  </si>
  <si>
    <t>YD-4945</t>
  </si>
  <si>
    <t>YA-YFN507-26E</t>
  </si>
  <si>
    <t>YT-0682MS</t>
  </si>
  <si>
    <t>YD-J522</t>
  </si>
  <si>
    <t>YT-0460</t>
  </si>
  <si>
    <t>YT-4580-22E-F</t>
  </si>
  <si>
    <t>YT-7009MS</t>
  </si>
  <si>
    <t>YT-A542MS</t>
  </si>
  <si>
    <t>YT-11664</t>
  </si>
  <si>
    <t>YD-4050-22E-F</t>
  </si>
  <si>
    <t>YT-0636MS</t>
  </si>
  <si>
    <t>YN-3833MS</t>
  </si>
  <si>
    <t>YD-10780-26E-F</t>
  </si>
  <si>
    <t>YT-2901MS</t>
  </si>
  <si>
    <t>YT-2383MS</t>
  </si>
  <si>
    <t>YQ-G664MS</t>
  </si>
  <si>
    <t>YD-12985-22E-F</t>
  </si>
  <si>
    <t>YD-M780-22E-FMS</t>
  </si>
  <si>
    <t>YY-7921-22E-FMS</t>
  </si>
  <si>
    <t>YT-12621</t>
  </si>
  <si>
    <t>YT-7623MS</t>
  </si>
  <si>
    <t>YT-8991MS</t>
  </si>
  <si>
    <t>YN-3351MS</t>
  </si>
  <si>
    <t>YA-6127-22E-F-SS</t>
  </si>
  <si>
    <t>YY-11921-22E-F</t>
  </si>
  <si>
    <t>YT-9964</t>
  </si>
  <si>
    <t>YY-8222-26E-F</t>
  </si>
  <si>
    <t>YT-0941</t>
  </si>
  <si>
    <t>YT-8598</t>
  </si>
  <si>
    <t>YT-0902MS</t>
  </si>
  <si>
    <t>YD-0873-26EMS</t>
  </si>
  <si>
    <t>YD-10567-22E-F</t>
  </si>
  <si>
    <t>YD-7438</t>
  </si>
  <si>
    <t>YT-1630MS</t>
  </si>
  <si>
    <t>YT-10704</t>
  </si>
  <si>
    <t>YT-11704-26E</t>
  </si>
  <si>
    <t>YT-6898MS</t>
  </si>
  <si>
    <t>YT-1533MS</t>
  </si>
  <si>
    <t>YY-22896-22E-F-SS</t>
  </si>
  <si>
    <t>YT-11045</t>
  </si>
  <si>
    <t>YQ-3079MS</t>
  </si>
  <si>
    <t>YT-5493</t>
  </si>
  <si>
    <t>YT-Z025-26MS</t>
  </si>
  <si>
    <t>YT-0816MS</t>
  </si>
  <si>
    <t>YT-28683</t>
  </si>
  <si>
    <t>YT-10045</t>
  </si>
  <si>
    <t>YT-1886</t>
  </si>
  <si>
    <t>YT-1866MS</t>
  </si>
  <si>
    <t>YT-1750MS</t>
  </si>
  <si>
    <t>YT-8075</t>
  </si>
  <si>
    <t>YD-30025-22E-F-SS</t>
  </si>
  <si>
    <t>YT-11004</t>
  </si>
  <si>
    <t>YN-KF9959-22E</t>
  </si>
  <si>
    <t>YD-B862MS</t>
  </si>
  <si>
    <t>YT-15045</t>
  </si>
  <si>
    <t>YT-4546MS</t>
  </si>
  <si>
    <t>YT-3230</t>
  </si>
  <si>
    <t>YT-1843MS</t>
  </si>
  <si>
    <t>YS-1565</t>
  </si>
  <si>
    <t>YA-17776-26E</t>
  </si>
  <si>
    <t>YT-3951MS</t>
  </si>
  <si>
    <t>YT-1607MS</t>
  </si>
  <si>
    <t>YY-11016</t>
  </si>
  <si>
    <t>YD-9262-22E-SS-FMS</t>
  </si>
  <si>
    <t>YD-SDN427-16E</t>
  </si>
  <si>
    <t>YT-9503MS</t>
  </si>
  <si>
    <t>YT-0635MS</t>
  </si>
  <si>
    <t>YT-4045MS</t>
  </si>
  <si>
    <t>YT-10859</t>
  </si>
  <si>
    <t>YA-4127-22E-F</t>
  </si>
  <si>
    <t>YD-4590</t>
  </si>
  <si>
    <t>YT-0343MS</t>
  </si>
  <si>
    <t>YT-14896</t>
  </si>
  <si>
    <t>YT-14507</t>
  </si>
  <si>
    <t>YS-11611</t>
  </si>
  <si>
    <t>YD-11488-22E-F</t>
  </si>
  <si>
    <t>YA-2903</t>
  </si>
  <si>
    <t>YD-7488-SS</t>
  </si>
  <si>
    <t>YY-L697MS</t>
  </si>
  <si>
    <t>YT-10459</t>
  </si>
  <si>
    <t>YT-0802MS</t>
  </si>
  <si>
    <t>YS-YF2245-22E</t>
  </si>
  <si>
    <t>YT-13991</t>
  </si>
  <si>
    <t>YT-E677MS</t>
  </si>
  <si>
    <t>YT-7505</t>
  </si>
  <si>
    <t>YN-YFU683-26EMS</t>
  </si>
  <si>
    <t>YT-C677MS</t>
  </si>
  <si>
    <t>YD-11945-22E-F</t>
  </si>
  <si>
    <t>YT-A493MS</t>
  </si>
  <si>
    <t>YD-F542MS</t>
  </si>
  <si>
    <t>YQ-20677</t>
  </si>
  <si>
    <t>YS-9063</t>
  </si>
  <si>
    <t>YT-1684</t>
  </si>
  <si>
    <t>YD-0731MS</t>
  </si>
  <si>
    <t>YD-0870</t>
  </si>
  <si>
    <t>YD-6250</t>
  </si>
  <si>
    <t>YT-5590</t>
  </si>
  <si>
    <t xml:space="preserve">     </t>
  </si>
  <si>
    <t>YN-4730</t>
  </si>
  <si>
    <t>YT-8493MS</t>
  </si>
  <si>
    <t>YD-2249-DY</t>
  </si>
  <si>
    <t>YT-5062MS</t>
  </si>
  <si>
    <t>YT-P025MS</t>
  </si>
  <si>
    <t>YY-9222-22E-F</t>
  </si>
  <si>
    <t>YA-3539</t>
  </si>
  <si>
    <t>YT-L045</t>
  </si>
  <si>
    <t>YD-13611</t>
  </si>
  <si>
    <t>YT-11794</t>
  </si>
  <si>
    <t>YT-R004MS</t>
  </si>
  <si>
    <t>YT-0230</t>
  </si>
  <si>
    <t>YY-G503-26E-F</t>
  </si>
  <si>
    <t>YT-4352</t>
  </si>
  <si>
    <t>YS-A008</t>
  </si>
  <si>
    <t>YY-R583-22E-F</t>
  </si>
  <si>
    <t>YT-0412MS</t>
  </si>
  <si>
    <t>YT-8126-22E-F</t>
  </si>
  <si>
    <t>YA-12736-22E-FMS</t>
  </si>
  <si>
    <t>3/34</t>
  </si>
  <si>
    <t>YT-13870</t>
  </si>
  <si>
    <t>YT-0836</t>
  </si>
  <si>
    <t>YT-3050MS</t>
  </si>
  <si>
    <t>YA-9794-26E-F</t>
  </si>
  <si>
    <t>YT-2251-22E-F-SS</t>
  </si>
  <si>
    <t>YQ-A664MS</t>
  </si>
  <si>
    <t>YA-9130-22E-F-DY</t>
  </si>
  <si>
    <t>研发试样</t>
  </si>
  <si>
    <t>YT-3126-22E-F</t>
  </si>
  <si>
    <t>YA-4683-26E</t>
  </si>
  <si>
    <t>YD-11483-22E-F-SS</t>
  </si>
  <si>
    <t>YS-10550</t>
  </si>
  <si>
    <t>YD-SDQ427-16E</t>
  </si>
  <si>
    <t>YA-4766-22E-F</t>
  </si>
  <si>
    <t>YT-KF8514-22EMS</t>
  </si>
  <si>
    <t>YT-0951MS</t>
  </si>
  <si>
    <t>YC-3579MS</t>
  </si>
  <si>
    <t>YA-4127-26E-F</t>
  </si>
  <si>
    <t>YA-L780-26E-F</t>
  </si>
  <si>
    <t>YD-G959-22E-F</t>
  </si>
  <si>
    <t>YA-3122-26E-F</t>
  </si>
  <si>
    <t>YT-1904MS</t>
  </si>
  <si>
    <t>YT-0832</t>
  </si>
  <si>
    <t>YA-G766-26E-FMS</t>
  </si>
  <si>
    <t>YT-A412MS</t>
  </si>
  <si>
    <t>YA-L611-26E-FMS</t>
  </si>
  <si>
    <t>YT-1656MS</t>
  </si>
  <si>
    <t>YT-2723MS</t>
  </si>
  <si>
    <t>YD-5770MS</t>
  </si>
  <si>
    <t>YT-9421MS</t>
  </si>
  <si>
    <t>YT-3578MS</t>
  </si>
  <si>
    <t>YH-6077</t>
  </si>
  <si>
    <t>YD-3862</t>
  </si>
  <si>
    <t>YD-11736-22E-F</t>
  </si>
  <si>
    <t>YT-D723</t>
  </si>
  <si>
    <t>YA-21677-26E</t>
  </si>
  <si>
    <t>YA-21736</t>
  </si>
  <si>
    <t>YT-6434</t>
  </si>
  <si>
    <t>YH-3358</t>
  </si>
  <si>
    <t>ＹＴ－３７３９</t>
  </si>
  <si>
    <t>ＹＴ－０４０７</t>
  </si>
  <si>
    <t>ＹＨ－７０７７</t>
  </si>
  <si>
    <t>ＹＴ－０５６４ＭＳ</t>
  </si>
  <si>
    <t>ＹＴ－３５０１ＭＳ</t>
  </si>
  <si>
    <t>ＹＴ－ＹＦ６３３４－２２ＥＭＳ</t>
  </si>
  <si>
    <t>YT-7025MS</t>
  </si>
  <si>
    <t>YT-0536MS</t>
  </si>
  <si>
    <t>YT-G583MS</t>
  </si>
  <si>
    <t>YT-1921-26EMS</t>
  </si>
  <si>
    <t>YA-T507-26E-FMS</t>
  </si>
  <si>
    <t>YD-12483</t>
  </si>
  <si>
    <t>YT-8617-26EMS</t>
  </si>
  <si>
    <t>YT-8736</t>
  </si>
  <si>
    <t>YD-B611MS</t>
  </si>
  <si>
    <t>YT-5794MS</t>
  </si>
  <si>
    <t>YT-G567MS</t>
  </si>
  <si>
    <t>ＹＴ-Ｄ７８２</t>
  </si>
  <si>
    <t>ＹＴ-Ｖ４１２</t>
  </si>
  <si>
    <t>ＹＴ-１１００４</t>
  </si>
  <si>
    <t>ＹＴ-７９６９-２６Ｅ</t>
  </si>
  <si>
    <t>ＹＴ-１８１２ＭＳ</t>
  </si>
  <si>
    <t>ＹＤ-Ａ４９７-２２Ｅ-Ｆ</t>
  </si>
  <si>
    <t>ＹＴ-１５８３ＭＳ</t>
  </si>
  <si>
    <t>YT-11054</t>
  </si>
  <si>
    <t>YT-U025</t>
  </si>
  <si>
    <t>YD-16745</t>
  </si>
  <si>
    <t>ＹＴ-11794</t>
  </si>
  <si>
    <t>ＹＴ-0544ＭＳ</t>
  </si>
  <si>
    <t>ＹＴ-Ｄ650ＭＳ</t>
  </si>
  <si>
    <t>ＹＱ-33025</t>
  </si>
  <si>
    <t>ＹＤ-ＳＤＫ427-16Ｅ</t>
  </si>
  <si>
    <t>ＹＹ-ＹＦ0239-26Ｅ</t>
  </si>
  <si>
    <t>YT-D954</t>
  </si>
  <si>
    <t>YT-1125MS</t>
  </si>
  <si>
    <t>YD-18776-22E-F</t>
  </si>
  <si>
    <t>YT-0485-26E</t>
  </si>
  <si>
    <t>YD-D497-22E-F</t>
  </si>
  <si>
    <t>耐折YS-11300-22E-F-SS</t>
  </si>
  <si>
    <t>YD-4975</t>
  </si>
  <si>
    <t>YD-14990</t>
  </si>
  <si>
    <t>YT-13896-22E-FMS</t>
  </si>
  <si>
    <t>YT-1563MS</t>
  </si>
  <si>
    <t>YD-R025MS</t>
  </si>
  <si>
    <t>正常</t>
  </si>
  <si>
    <t>YD-4780-26E</t>
  </si>
  <si>
    <t>坯布重量(公斤）</t>
  </si>
  <si>
    <t>原料名称</t>
  </si>
  <si>
    <t>占比</t>
  </si>
  <si>
    <t>原料占比重量（公斤）</t>
  </si>
  <si>
    <t>价格（公斤/元）</t>
  </si>
  <si>
    <t>合计（元）</t>
  </si>
  <si>
    <t>总计（元）</t>
  </si>
  <si>
    <t>YA-A300-26E</t>
  </si>
  <si>
    <t>30D单丝</t>
  </si>
  <si>
    <t>75D半光</t>
  </si>
  <si>
    <t>70D氨纶</t>
  </si>
  <si>
    <t>4月</t>
  </si>
  <si>
    <t>平机的机台</t>
  </si>
  <si>
    <t>布长</t>
  </si>
  <si>
    <t>纱长</t>
  </si>
  <si>
    <t>密度</t>
  </si>
  <si>
    <t>送经量</t>
  </si>
  <si>
    <t xml:space="preserve">348# </t>
  </si>
  <si>
    <t xml:space="preserve">试样评估单 </t>
  </si>
  <si>
    <t>交/没交</t>
  </si>
  <si>
    <t>375#</t>
  </si>
  <si>
    <t>yt-1400</t>
  </si>
  <si>
    <t>361#</t>
  </si>
  <si>
    <t>yt-4954</t>
  </si>
  <si>
    <t>358#</t>
  </si>
  <si>
    <t>YT-12025</t>
  </si>
  <si>
    <t>5月</t>
  </si>
  <si>
    <t>359#</t>
  </si>
  <si>
    <t>346#</t>
  </si>
  <si>
    <t>344#</t>
  </si>
  <si>
    <t>350#</t>
  </si>
  <si>
    <t>354#</t>
  </si>
  <si>
    <t>7月份</t>
  </si>
  <si>
    <t>8月份</t>
  </si>
</sst>
</file>

<file path=xl/styles.xml><?xml version="1.0" encoding="utf-8"?>
<styleSheet xmlns="http://schemas.openxmlformats.org/spreadsheetml/2006/main">
  <numFmts count="20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.00_ "/>
    <numFmt numFmtId="177" formatCode="m&quot;月&quot;d&quot;日&quot;;@"/>
    <numFmt numFmtId="178" formatCode="0.0_ "/>
    <numFmt numFmtId="179" formatCode="yyyy/mm/dd"/>
    <numFmt numFmtId="180" formatCode="0_ "/>
    <numFmt numFmtId="181" formatCode="[$-F800]dddd\,\ mmmm\ dd\,\ yyyy"/>
    <numFmt numFmtId="182" formatCode="h:mm;@"/>
    <numFmt numFmtId="183" formatCode="#,##0.0_ "/>
    <numFmt numFmtId="184" formatCode="0.000_ "/>
    <numFmt numFmtId="185" formatCode="#,##0.00_ "/>
    <numFmt numFmtId="186" formatCode="#,##0_ "/>
    <numFmt numFmtId="187" formatCode="0_);[Red]\(0\)"/>
    <numFmt numFmtId="188" formatCode="0_);[Red]\(0\)"/>
    <numFmt numFmtId="189" formatCode="0_);[Red]\(0\)"/>
    <numFmt numFmtId="190" formatCode="0_);[Red]\(0\)"/>
    <numFmt numFmtId="191" formatCode="0_);[Red]\(0\)"/>
  </numFmts>
  <fonts count="82">
    <font>
      <sz val="12"/>
      <name val="宋体"/>
      <charset val="134"/>
    </font>
    <font>
      <b/>
      <sz val="12"/>
      <name val="宋体"/>
      <charset val="134"/>
    </font>
    <font>
      <sz val="22"/>
      <name val="宋体"/>
      <charset val="134"/>
    </font>
    <font>
      <sz val="11"/>
      <color indexed="8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b/>
      <sz val="12"/>
      <color indexed="8"/>
      <name val="宋体"/>
      <charset val="134"/>
    </font>
    <font>
      <b/>
      <sz val="10"/>
      <name val="宋体"/>
      <charset val="134"/>
    </font>
    <font>
      <b/>
      <sz val="11"/>
      <name val="宋体"/>
      <charset val="134"/>
    </font>
    <font>
      <b/>
      <sz val="12"/>
      <color indexed="9"/>
      <name val="宋体"/>
      <charset val="134"/>
    </font>
    <font>
      <sz val="12"/>
      <name val="Arial"/>
      <charset val="134"/>
    </font>
    <font>
      <sz val="12"/>
      <name val="Ar"/>
      <charset val="134"/>
    </font>
    <font>
      <b/>
      <sz val="16"/>
      <name val="宋体"/>
      <charset val="134"/>
    </font>
    <font>
      <b/>
      <sz val="14"/>
      <name val="宋体"/>
      <charset val="134"/>
    </font>
    <font>
      <sz val="12"/>
      <name val="Arial Unicode MS"/>
      <charset val="134"/>
    </font>
    <font>
      <sz val="12"/>
      <color rgb="FFFF0000"/>
      <name val="Arial Unicode MS"/>
      <charset val="134"/>
    </font>
    <font>
      <sz val="12"/>
      <color theme="4" tint="-0.5"/>
      <name val="Arial Unicode MS"/>
      <charset val="134"/>
    </font>
    <font>
      <u/>
      <sz val="12"/>
      <color rgb="FF0070C0"/>
      <name val="Arial Unicode MS"/>
      <charset val="134"/>
    </font>
    <font>
      <b/>
      <u/>
      <sz val="12"/>
      <color theme="5"/>
      <name val="Arial Unicode MS"/>
      <charset val="134"/>
    </font>
    <font>
      <b/>
      <sz val="12"/>
      <color theme="2" tint="-0.899990844447157"/>
      <name val="Arial Unicode MS"/>
      <charset val="134"/>
    </font>
    <font>
      <b/>
      <sz val="12"/>
      <color theme="4" tint="-0.5"/>
      <name val="Arial Unicode MS"/>
      <charset val="134"/>
    </font>
    <font>
      <b/>
      <sz val="12"/>
      <name val="Arial Unicode MS"/>
      <charset val="134"/>
    </font>
    <font>
      <b/>
      <sz val="10"/>
      <name val="Verdana"/>
      <charset val="134"/>
    </font>
    <font>
      <b/>
      <sz val="12"/>
      <color indexed="12"/>
      <name val="Arial Unicode MS"/>
      <charset val="134"/>
    </font>
    <font>
      <b/>
      <sz val="12"/>
      <color rgb="FFFF0000"/>
      <name val="Arial Unicode MS"/>
      <charset val="134"/>
    </font>
    <font>
      <b/>
      <sz val="12"/>
      <color indexed="8"/>
      <name val="Arial Unicode MS"/>
      <charset val="134"/>
    </font>
    <font>
      <sz val="12"/>
      <color indexed="10"/>
      <name val="Arial Unicode MS"/>
      <charset val="134"/>
    </font>
    <font>
      <sz val="14"/>
      <color rgb="FFFF0000"/>
      <name val="Arial Unicode MS"/>
      <charset val="134"/>
    </font>
    <font>
      <sz val="12"/>
      <color theme="0"/>
      <name val="Arial Unicode MS"/>
      <charset val="134"/>
    </font>
    <font>
      <b/>
      <u/>
      <sz val="12"/>
      <name val="宋体"/>
      <charset val="134"/>
    </font>
    <font>
      <b/>
      <sz val="12"/>
      <color theme="0"/>
      <name val="Arial Unicode MS"/>
      <charset val="134"/>
    </font>
    <font>
      <b/>
      <u/>
      <sz val="10"/>
      <color theme="1"/>
      <name val="Arial Unicode MS"/>
      <charset val="134"/>
    </font>
    <font>
      <b/>
      <sz val="10"/>
      <name val="Arial Unicode MS"/>
      <charset val="134"/>
    </font>
    <font>
      <b/>
      <sz val="10"/>
      <color indexed="8"/>
      <name val="Arial Unicode MS"/>
      <charset val="134"/>
    </font>
    <font>
      <b/>
      <u/>
      <sz val="10"/>
      <name val="Arial Unicode MS"/>
      <charset val="134"/>
    </font>
    <font>
      <b/>
      <u/>
      <sz val="12"/>
      <color rgb="FF0070C0"/>
      <name val="Arial Unicode MS"/>
      <charset val="134"/>
    </font>
    <font>
      <sz val="12"/>
      <color theme="1"/>
      <name val="Arial Unicode MS"/>
      <charset val="134"/>
    </font>
    <font>
      <b/>
      <sz val="12"/>
      <color theme="1"/>
      <name val="Arial Unicode MS"/>
      <charset val="134"/>
    </font>
    <font>
      <u/>
      <sz val="11"/>
      <color rgb="FF7030A0"/>
      <name val="宋体"/>
      <charset val="0"/>
      <scheme val="minor"/>
    </font>
    <font>
      <u/>
      <sz val="11"/>
      <color rgb="FFFF0000"/>
      <name val="宋体"/>
      <charset val="0"/>
      <scheme val="minor"/>
    </font>
    <font>
      <b/>
      <u/>
      <sz val="10"/>
      <name val="宋体"/>
      <charset val="134"/>
      <scheme val="minor"/>
    </font>
    <font>
      <b/>
      <u/>
      <sz val="10"/>
      <color theme="0"/>
      <name val="Arial Unicode MS"/>
      <charset val="134"/>
    </font>
    <font>
      <sz val="10"/>
      <color theme="1"/>
      <name val="Verdana"/>
      <charset val="134"/>
    </font>
    <font>
      <b/>
      <sz val="10"/>
      <color theme="0"/>
      <name val="Verdana"/>
      <charset val="134"/>
    </font>
    <font>
      <b/>
      <u/>
      <sz val="10"/>
      <color indexed="8"/>
      <name val="Arial Unicode MS"/>
      <charset val="134"/>
    </font>
    <font>
      <b/>
      <u/>
      <sz val="12"/>
      <color theme="1"/>
      <name val="宋体"/>
      <charset val="134"/>
    </font>
    <font>
      <u/>
      <sz val="10"/>
      <name val="Arial Unicode MS"/>
      <charset val="134"/>
    </font>
    <font>
      <b/>
      <u/>
      <sz val="10"/>
      <color indexed="10"/>
      <name val="Arial Unicode MS"/>
      <charset val="134"/>
    </font>
    <font>
      <b/>
      <sz val="14"/>
      <color rgb="FFFF0000"/>
      <name val="Arial Unicode MS"/>
      <charset val="134"/>
    </font>
    <font>
      <b/>
      <u/>
      <sz val="12"/>
      <color rgb="FF0070C0"/>
      <name val="宋体"/>
      <charset val="134"/>
    </font>
    <font>
      <b/>
      <sz val="12"/>
      <color theme="0"/>
      <name val="宋体"/>
      <charset val="134"/>
    </font>
    <font>
      <b/>
      <u/>
      <sz val="12"/>
      <color theme="5"/>
      <name val="宋体"/>
      <charset val="134"/>
    </font>
    <font>
      <u/>
      <sz val="12"/>
      <color rgb="FF0070C0"/>
      <name val="宋体"/>
      <charset val="134"/>
    </font>
    <font>
      <sz val="12"/>
      <color theme="1"/>
      <name val="宋体"/>
      <charset val="134"/>
    </font>
    <font>
      <b/>
      <sz val="12"/>
      <color rgb="FFFF0000"/>
      <name val="宋体"/>
      <charset val="134"/>
    </font>
    <font>
      <sz val="12"/>
      <color rgb="FFFF0000"/>
      <name val="宋体"/>
      <charset val="134"/>
    </font>
    <font>
      <b/>
      <sz val="14"/>
      <color rgb="FFFF0000"/>
      <name val="宋体"/>
      <charset val="134"/>
    </font>
    <font>
      <sz val="14"/>
      <color rgb="FFFF0000"/>
      <name val="宋体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10"/>
      <name val="隶书"/>
      <charset val="134"/>
    </font>
    <font>
      <sz val="10"/>
      <color theme="1"/>
      <name val="隶书"/>
      <charset val="134"/>
    </font>
    <font>
      <sz val="10"/>
      <color theme="1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64BD24"/>
        <bgColor theme="9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</fills>
  <borders count="4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/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4">
    <xf numFmtId="0" fontId="0" fillId="0" borderId="0"/>
    <xf numFmtId="42" fontId="60" fillId="0" borderId="0" applyFont="0" applyFill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9" fillId="20" borderId="42" applyNumberFormat="0" applyAlignment="0" applyProtection="0">
      <alignment vertical="center"/>
    </xf>
    <xf numFmtId="44" fontId="60" fillId="0" borderId="0" applyFont="0" applyFill="0" applyBorder="0" applyAlignment="0" applyProtection="0">
      <alignment vertical="center"/>
    </xf>
    <xf numFmtId="41" fontId="60" fillId="0" borderId="0" applyFont="0" applyFill="0" applyBorder="0" applyAlignment="0" applyProtection="0">
      <alignment vertical="center"/>
    </xf>
    <xf numFmtId="0" fontId="64" fillId="13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43" fontId="60" fillId="0" borderId="0" applyFont="0" applyFill="0" applyBorder="0" applyAlignment="0" applyProtection="0">
      <alignment vertical="center"/>
    </xf>
    <xf numFmtId="0" fontId="67" fillId="19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0" fillId="11" borderId="41" applyNumberFormat="0" applyFont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58" fillId="0" borderId="40" applyNumberFormat="0" applyFill="0" applyAlignment="0" applyProtection="0">
      <alignment vertical="center"/>
    </xf>
    <xf numFmtId="0" fontId="67" fillId="18" borderId="0" applyNumberFormat="0" applyBorder="0" applyAlignment="0" applyProtection="0">
      <alignment vertical="center"/>
    </xf>
    <xf numFmtId="0" fontId="65" fillId="0" borderId="45" applyNumberFormat="0" applyFill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75" fillId="31" borderId="46" applyNumberFormat="0" applyAlignment="0" applyProtection="0">
      <alignment vertical="center"/>
    </xf>
    <xf numFmtId="0" fontId="76" fillId="31" borderId="42" applyNumberFormat="0" applyAlignment="0" applyProtection="0">
      <alignment vertical="center"/>
    </xf>
    <xf numFmtId="0" fontId="77" fillId="40" borderId="47" applyNumberFormat="0" applyAlignment="0" applyProtection="0">
      <alignment vertical="center"/>
    </xf>
    <xf numFmtId="0" fontId="0" fillId="0" borderId="0"/>
    <xf numFmtId="0" fontId="64" fillId="22" borderId="0" applyNumberFormat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73" fillId="0" borderId="43" applyNumberFormat="0" applyFill="0" applyAlignment="0" applyProtection="0">
      <alignment vertical="center"/>
    </xf>
    <xf numFmtId="0" fontId="74" fillId="0" borderId="44" applyNumberFormat="0" applyFill="0" applyAlignment="0" applyProtection="0">
      <alignment vertical="center"/>
    </xf>
    <xf numFmtId="0" fontId="70" fillId="21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7" fillId="26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7" borderId="0" applyNumberFormat="0" applyBorder="0" applyAlignment="0" applyProtection="0">
      <alignment vertical="center"/>
    </xf>
    <xf numFmtId="0" fontId="67" fillId="27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64" fillId="12" borderId="0" applyNumberFormat="0" applyBorder="0" applyAlignment="0" applyProtection="0">
      <alignment vertical="center"/>
    </xf>
    <xf numFmtId="0" fontId="67" fillId="15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0" borderId="0"/>
    <xf numFmtId="0" fontId="0" fillId="0" borderId="0"/>
    <xf numFmtId="0" fontId="78" fillId="0" borderId="0">
      <alignment vertical="center"/>
    </xf>
  </cellStyleXfs>
  <cellXfs count="40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53" applyFont="1" applyAlignment="1">
      <alignment horizontal="left" vertical="center"/>
    </xf>
    <xf numFmtId="0" fontId="0" fillId="0" borderId="1" xfId="0" applyBorder="1" applyAlignment="1">
      <alignment horizontal="left"/>
    </xf>
    <xf numFmtId="0" fontId="0" fillId="2" borderId="0" xfId="0" applyFill="1" applyAlignment="1">
      <alignment horizontal="center"/>
    </xf>
    <xf numFmtId="0" fontId="2" fillId="0" borderId="2" xfId="27" applyFont="1" applyFill="1" applyBorder="1" applyAlignment="1">
      <alignment horizontal="center" vertical="center"/>
    </xf>
    <xf numFmtId="0" fontId="2" fillId="0" borderId="3" xfId="27" applyFont="1" applyFill="1" applyBorder="1" applyAlignment="1">
      <alignment horizontal="center" vertical="center"/>
    </xf>
    <xf numFmtId="0" fontId="0" fillId="0" borderId="2" xfId="27" applyFont="1" applyFill="1" applyBorder="1" applyAlignment="1">
      <alignment horizontal="center" vertical="center"/>
    </xf>
    <xf numFmtId="0" fontId="0" fillId="0" borderId="3" xfId="27" applyFont="1" applyFill="1" applyBorder="1" applyAlignment="1">
      <alignment horizontal="center" vertical="center"/>
    </xf>
    <xf numFmtId="0" fontId="0" fillId="0" borderId="4" xfId="27" applyFont="1" applyFill="1" applyBorder="1" applyAlignment="1">
      <alignment horizontal="center" vertical="center"/>
    </xf>
    <xf numFmtId="177" fontId="0" fillId="0" borderId="1" xfId="27" applyNumberFormat="1" applyFont="1" applyFill="1" applyBorder="1" applyAlignment="1">
      <alignment horizontal="center" vertical="center"/>
    </xf>
    <xf numFmtId="0" fontId="0" fillId="0" borderId="1" xfId="27" applyFont="1" applyFill="1" applyBorder="1" applyAlignment="1">
      <alignment horizontal="center" vertical="center"/>
    </xf>
    <xf numFmtId="177" fontId="0" fillId="0" borderId="5" xfId="0" applyNumberFormat="1" applyFill="1" applyBorder="1" applyAlignment="1">
      <alignment horizontal="center" vertical="center"/>
    </xf>
    <xf numFmtId="177" fontId="0" fillId="0" borderId="6" xfId="0" applyNumberFormat="1" applyFill="1" applyBorder="1" applyAlignment="1">
      <alignment horizontal="center" vertical="center"/>
    </xf>
    <xf numFmtId="0" fontId="0" fillId="0" borderId="6" xfId="0" applyNumberFormat="1" applyFill="1" applyBorder="1" applyAlignment="1">
      <alignment horizontal="center" vertical="center"/>
    </xf>
    <xf numFmtId="49" fontId="0" fillId="0" borderId="6" xfId="0" applyNumberFormat="1" applyFill="1" applyBorder="1" applyAlignment="1">
      <alignment horizontal="center" vertical="center"/>
    </xf>
    <xf numFmtId="179" fontId="0" fillId="0" borderId="6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177" fontId="3" fillId="0" borderId="5" xfId="50" applyNumberFormat="1" applyBorder="1" applyAlignment="1">
      <alignment horizontal="center" vertical="center"/>
    </xf>
    <xf numFmtId="177" fontId="3" fillId="0" borderId="6" xfId="50" applyNumberFormat="1" applyBorder="1" applyAlignment="1">
      <alignment horizontal="center" vertical="center"/>
    </xf>
    <xf numFmtId="0" fontId="3" fillId="0" borderId="6" xfId="50" applyNumberFormat="1" applyBorder="1" applyAlignment="1">
      <alignment horizontal="center" vertical="center"/>
    </xf>
    <xf numFmtId="49" fontId="3" fillId="0" borderId="6" xfId="50" applyNumberFormat="1" applyBorder="1" applyAlignment="1">
      <alignment horizontal="center" vertical="center"/>
    </xf>
    <xf numFmtId="0" fontId="3" fillId="0" borderId="6" xfId="50" applyBorder="1" applyAlignment="1">
      <alignment horizontal="center" vertical="center"/>
    </xf>
    <xf numFmtId="177" fontId="3" fillId="0" borderId="5" xfId="0" applyNumberFormat="1" applyFont="1" applyFill="1" applyBorder="1" applyAlignment="1">
      <alignment horizontal="center" vertical="center"/>
    </xf>
    <xf numFmtId="177" fontId="3" fillId="0" borderId="6" xfId="0" applyNumberFormat="1" applyFont="1" applyFill="1" applyBorder="1" applyAlignment="1">
      <alignment horizontal="center" vertical="center"/>
    </xf>
    <xf numFmtId="0" fontId="3" fillId="0" borderId="6" xfId="0" applyNumberFormat="1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/>
    </xf>
    <xf numFmtId="179" fontId="3" fillId="0" borderId="6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77" fontId="3" fillId="0" borderId="1" xfId="0" applyNumberFormat="1" applyFont="1" applyFill="1" applyBorder="1" applyAlignment="1">
      <alignment horizontal="center" vertical="center"/>
    </xf>
    <xf numFmtId="177" fontId="3" fillId="0" borderId="4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49" fontId="3" fillId="0" borderId="4" xfId="0" applyNumberFormat="1" applyFont="1" applyFill="1" applyBorder="1" applyAlignment="1">
      <alignment horizontal="center" vertical="center"/>
    </xf>
    <xf numFmtId="179" fontId="3" fillId="0" borderId="4" xfId="0" applyNumberFormat="1" applyFont="1" applyFill="1" applyBorder="1" applyAlignment="1">
      <alignment horizontal="center" vertical="center"/>
    </xf>
    <xf numFmtId="0" fontId="2" fillId="0" borderId="4" xfId="27" applyFont="1" applyFill="1" applyBorder="1" applyAlignment="1">
      <alignment horizontal="center" vertical="center"/>
    </xf>
    <xf numFmtId="49" fontId="3" fillId="0" borderId="6" xfId="50" applyNumberFormat="1" applyFont="1" applyBorder="1" applyAlignment="1">
      <alignment horizontal="center" vertical="center"/>
    </xf>
    <xf numFmtId="0" fontId="0" fillId="0" borderId="7" xfId="0" applyBorder="1"/>
    <xf numFmtId="0" fontId="0" fillId="0" borderId="0" xfId="0" applyBorder="1"/>
    <xf numFmtId="0" fontId="0" fillId="0" borderId="4" xfId="0" applyBorder="1"/>
    <xf numFmtId="177" fontId="3" fillId="0" borderId="8" xfId="0" applyNumberFormat="1" applyFont="1" applyFill="1" applyBorder="1" applyAlignment="1">
      <alignment horizontal="center" vertical="center"/>
    </xf>
    <xf numFmtId="177" fontId="3" fillId="0" borderId="9" xfId="0" applyNumberFormat="1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49" fontId="3" fillId="0" borderId="9" xfId="0" applyNumberFormat="1" applyFont="1" applyFill="1" applyBorder="1" applyAlignment="1">
      <alignment horizontal="center" vertical="center"/>
    </xf>
    <xf numFmtId="179" fontId="3" fillId="0" borderId="9" xfId="0" applyNumberFormat="1" applyFont="1" applyFill="1" applyBorder="1" applyAlignment="1">
      <alignment horizontal="center" vertical="center"/>
    </xf>
    <xf numFmtId="58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58" fontId="0" fillId="2" borderId="10" xfId="0" applyNumberForma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177" fontId="0" fillId="0" borderId="8" xfId="0" applyNumberFormat="1" applyFill="1" applyBorder="1" applyAlignment="1">
      <alignment horizontal="center" vertical="center"/>
    </xf>
    <xf numFmtId="177" fontId="0" fillId="0" borderId="9" xfId="0" applyNumberFormat="1" applyFill="1" applyBorder="1" applyAlignment="1">
      <alignment horizontal="center" vertical="center"/>
    </xf>
    <xf numFmtId="0" fontId="0" fillId="0" borderId="9" xfId="0" applyNumberFormat="1" applyFill="1" applyBorder="1" applyAlignment="1">
      <alignment horizontal="center" vertical="center"/>
    </xf>
    <xf numFmtId="49" fontId="0" fillId="0" borderId="9" xfId="0" applyNumberFormat="1" applyFill="1" applyBorder="1" applyAlignment="1">
      <alignment horizontal="center" vertical="center"/>
    </xf>
    <xf numFmtId="179" fontId="0" fillId="0" borderId="9" xfId="0" applyNumberForma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58" fontId="0" fillId="0" borderId="6" xfId="0" applyNumberForma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58" fontId="0" fillId="0" borderId="1" xfId="0" applyNumberFormat="1" applyBorder="1" applyAlignment="1">
      <alignment vertical="center"/>
    </xf>
    <xf numFmtId="58" fontId="0" fillId="0" borderId="1" xfId="0" applyNumberFormat="1" applyBorder="1"/>
    <xf numFmtId="0" fontId="5" fillId="0" borderId="1" xfId="0" applyFont="1" applyBorder="1"/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 shrinkToFit="1"/>
    </xf>
    <xf numFmtId="0" fontId="1" fillId="2" borderId="1" xfId="0" applyFont="1" applyFill="1" applyBorder="1" applyAlignment="1">
      <alignment horizontal="center" vertical="center" wrapText="1"/>
    </xf>
    <xf numFmtId="58" fontId="6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0" xfId="0" applyFont="1" applyFill="1" applyBorder="1" applyAlignment="1" applyProtection="1">
      <alignment horizontal="center" vertical="center" shrinkToFit="1"/>
    </xf>
    <xf numFmtId="0" fontId="7" fillId="3" borderId="10" xfId="0" applyFont="1" applyFill="1" applyBorder="1" applyAlignment="1" applyProtection="1">
      <alignment horizontal="center" vertical="center" shrinkToFit="1"/>
    </xf>
    <xf numFmtId="0" fontId="7" fillId="3" borderId="1" xfId="0" applyFont="1" applyFill="1" applyBorder="1" applyAlignment="1" applyProtection="1">
      <alignment horizontal="center" vertical="center" shrinkToFit="1"/>
    </xf>
    <xf numFmtId="58" fontId="1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 applyProtection="1">
      <alignment horizontal="center" vertical="center" shrinkToFit="1"/>
    </xf>
    <xf numFmtId="0" fontId="1" fillId="2" borderId="1" xfId="0" applyFont="1" applyFill="1" applyBorder="1" applyAlignment="1">
      <alignment horizontal="center" vertical="center" shrinkToFit="1"/>
    </xf>
    <xf numFmtId="0" fontId="7" fillId="2" borderId="1" xfId="0" applyFont="1" applyFill="1" applyBorder="1" applyAlignment="1">
      <alignment horizontal="center" vertical="center"/>
    </xf>
    <xf numFmtId="0" fontId="7" fillId="2" borderId="0" xfId="0" applyFont="1" applyFill="1" applyBorder="1" applyAlignment="1" applyProtection="1">
      <alignment horizontal="center" vertical="center" shrinkToFit="1"/>
    </xf>
    <xf numFmtId="0" fontId="9" fillId="2" borderId="1" xfId="0" applyFont="1" applyFill="1" applyBorder="1" applyAlignment="1">
      <alignment horizontal="center" vertical="center"/>
    </xf>
    <xf numFmtId="58" fontId="1" fillId="2" borderId="10" xfId="0" applyNumberFormat="1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7" fillId="2" borderId="1" xfId="0" applyFont="1" applyFill="1" applyBorder="1" applyAlignment="1" applyProtection="1">
      <alignment horizontal="center" vertical="center" shrinkToFi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0" fillId="2" borderId="0" xfId="0" applyFont="1" applyFill="1"/>
    <xf numFmtId="0" fontId="10" fillId="0" borderId="0" xfId="0" applyFont="1"/>
    <xf numFmtId="176" fontId="10" fillId="0" borderId="0" xfId="0" applyNumberFormat="1" applyFont="1"/>
    <xf numFmtId="180" fontId="10" fillId="0" borderId="0" xfId="0" applyNumberFormat="1" applyFont="1"/>
    <xf numFmtId="0" fontId="10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/>
    </xf>
    <xf numFmtId="0" fontId="11" fillId="0" borderId="11" xfId="0" applyFont="1" applyBorder="1"/>
    <xf numFmtId="0" fontId="11" fillId="0" borderId="12" xfId="0" applyFont="1" applyBorder="1"/>
    <xf numFmtId="0" fontId="11" fillId="0" borderId="0" xfId="0" applyFont="1"/>
    <xf numFmtId="0" fontId="11" fillId="0" borderId="13" xfId="0" applyFont="1" applyBorder="1"/>
    <xf numFmtId="0" fontId="11" fillId="0" borderId="14" xfId="0" applyFont="1" applyBorder="1"/>
    <xf numFmtId="0" fontId="11" fillId="0" borderId="15" xfId="0" applyFont="1" applyBorder="1"/>
    <xf numFmtId="0" fontId="11" fillId="0" borderId="16" xfId="0" applyFont="1" applyBorder="1"/>
    <xf numFmtId="176" fontId="10" fillId="0" borderId="0" xfId="0" applyNumberFormat="1" applyFont="1" applyBorder="1" applyAlignment="1">
      <alignment horizontal="left"/>
    </xf>
    <xf numFmtId="0" fontId="10" fillId="0" borderId="17" xfId="0" applyFont="1" applyBorder="1"/>
    <xf numFmtId="180" fontId="10" fillId="0" borderId="17" xfId="0" applyNumberFormat="1" applyFont="1" applyBorder="1"/>
    <xf numFmtId="176" fontId="10" fillId="0" borderId="0" xfId="0" applyNumberFormat="1" applyFont="1" applyBorder="1"/>
    <xf numFmtId="0" fontId="10" fillId="0" borderId="18" xfId="0" applyFont="1" applyBorder="1"/>
    <xf numFmtId="176" fontId="10" fillId="0" borderId="18" xfId="0" applyNumberFormat="1" applyFont="1" applyBorder="1" applyAlignment="1">
      <alignment horizontal="left"/>
    </xf>
    <xf numFmtId="0" fontId="11" fillId="0" borderId="19" xfId="0" applyFont="1" applyBorder="1"/>
    <xf numFmtId="0" fontId="11" fillId="0" borderId="20" xfId="0" applyFont="1" applyBorder="1"/>
    <xf numFmtId="0" fontId="11" fillId="0" borderId="21" xfId="0" applyFont="1" applyBorder="1"/>
    <xf numFmtId="0" fontId="10" fillId="0" borderId="0" xfId="0" applyFont="1" applyBorder="1" applyAlignment="1">
      <alignment horizontal="center" vertical="center"/>
    </xf>
    <xf numFmtId="0" fontId="11" fillId="0" borderId="22" xfId="0" applyFont="1" applyBorder="1"/>
    <xf numFmtId="0" fontId="11" fillId="0" borderId="23" xfId="0" applyFont="1" applyBorder="1"/>
    <xf numFmtId="0" fontId="11" fillId="0" borderId="24" xfId="0" applyFont="1" applyBorder="1"/>
    <xf numFmtId="0" fontId="11" fillId="0" borderId="25" xfId="0" applyFont="1" applyBorder="1"/>
    <xf numFmtId="0" fontId="11" fillId="0" borderId="26" xfId="0" applyFont="1" applyBorder="1"/>
    <xf numFmtId="0" fontId="11" fillId="0" borderId="27" xfId="0" applyFont="1" applyBorder="1"/>
    <xf numFmtId="180" fontId="10" fillId="0" borderId="0" xfId="0" applyNumberFormat="1" applyFont="1" applyBorder="1"/>
    <xf numFmtId="0" fontId="11" fillId="0" borderId="28" xfId="0" applyFont="1" applyBorder="1"/>
    <xf numFmtId="0" fontId="10" fillId="2" borderId="0" xfId="0" applyFont="1" applyFill="1" applyBorder="1"/>
    <xf numFmtId="176" fontId="10" fillId="2" borderId="0" xfId="0" applyNumberFormat="1" applyFont="1" applyFill="1"/>
    <xf numFmtId="180" fontId="10" fillId="2" borderId="0" xfId="0" applyNumberFormat="1" applyFont="1" applyFill="1"/>
    <xf numFmtId="0" fontId="10" fillId="2" borderId="0" xfId="0" applyFont="1" applyFill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0" fillId="0" borderId="0" xfId="0" applyFont="1"/>
    <xf numFmtId="0" fontId="0" fillId="0" borderId="3" xfId="0" applyBorder="1"/>
    <xf numFmtId="0" fontId="0" fillId="2" borderId="0" xfId="0" applyFill="1"/>
    <xf numFmtId="0" fontId="0" fillId="0" borderId="10" xfId="0" applyBorder="1"/>
    <xf numFmtId="0" fontId="12" fillId="0" borderId="1" xfId="0" applyFont="1" applyBorder="1"/>
    <xf numFmtId="1" fontId="12" fillId="0" borderId="1" xfId="0" applyNumberFormat="1" applyFont="1" applyBorder="1"/>
    <xf numFmtId="0" fontId="12" fillId="0" borderId="2" xfId="0" applyFont="1" applyBorder="1"/>
    <xf numFmtId="0" fontId="12" fillId="2" borderId="10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horizontal="center" vertical="center"/>
    </xf>
    <xf numFmtId="1" fontId="12" fillId="2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52" applyFont="1" applyBorder="1" applyAlignment="1">
      <alignment horizontal="center" vertical="center"/>
    </xf>
    <xf numFmtId="1" fontId="12" fillId="0" borderId="1" xfId="52" applyNumberFormat="1" applyFont="1" applyBorder="1" applyAlignment="1">
      <alignment horizontal="center" vertical="center"/>
    </xf>
    <xf numFmtId="1" fontId="12" fillId="0" borderId="1" xfId="0" applyNumberFormat="1" applyFont="1" applyBorder="1" applyAlignment="1">
      <alignment vertical="center"/>
    </xf>
    <xf numFmtId="0" fontId="12" fillId="0" borderId="1" xfId="0" applyFont="1" applyBorder="1" applyAlignment="1">
      <alignment horizontal="center"/>
    </xf>
    <xf numFmtId="1" fontId="12" fillId="0" borderId="1" xfId="0" applyNumberFormat="1" applyFont="1" applyBorder="1" applyAlignment="1">
      <alignment horizontal="center"/>
    </xf>
    <xf numFmtId="0" fontId="12" fillId="2" borderId="29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 wrapText="1"/>
    </xf>
    <xf numFmtId="0" fontId="0" fillId="0" borderId="0" xfId="0" applyFont="1" applyBorder="1"/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right" vertical="center"/>
    </xf>
    <xf numFmtId="0" fontId="12" fillId="0" borderId="1" xfId="52" applyFont="1" applyBorder="1" applyAlignment="1">
      <alignment vertical="center" wrapText="1"/>
    </xf>
    <xf numFmtId="0" fontId="12" fillId="0" borderId="1" xfId="52" applyFont="1" applyBorder="1" applyAlignment="1">
      <alignment horizontal="center" vertical="center" wrapText="1"/>
    </xf>
    <xf numFmtId="0" fontId="12" fillId="0" borderId="1" xfId="52" applyFont="1" applyBorder="1" applyAlignment="1">
      <alignment horizontal="right" vertical="center"/>
    </xf>
    <xf numFmtId="0" fontId="12" fillId="2" borderId="1" xfId="0" applyFont="1" applyFill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0" fontId="12" fillId="0" borderId="1" xfId="0" applyFont="1" applyBorder="1" applyAlignment="1"/>
    <xf numFmtId="181" fontId="12" fillId="0" borderId="1" xfId="0" applyNumberFormat="1" applyFont="1" applyBorder="1" applyAlignment="1">
      <alignment horizontal="left" vertical="center"/>
    </xf>
    <xf numFmtId="181" fontId="12" fillId="0" borderId="1" xfId="0" applyNumberFormat="1" applyFont="1" applyBorder="1" applyAlignment="1">
      <alignment horizontal="center" vertical="center"/>
    </xf>
    <xf numFmtId="181" fontId="12" fillId="0" borderId="1" xfId="0" applyNumberFormat="1" applyFont="1" applyBorder="1" applyAlignment="1">
      <alignment vertical="center"/>
    </xf>
    <xf numFmtId="0" fontId="12" fillId="2" borderId="1" xfId="0" applyFont="1" applyFill="1" applyBorder="1" applyAlignment="1"/>
    <xf numFmtId="1" fontId="12" fillId="0" borderId="1" xfId="0" applyNumberFormat="1" applyFont="1" applyBorder="1" applyAlignment="1"/>
    <xf numFmtId="0" fontId="0" fillId="2" borderId="0" xfId="0" applyFont="1" applyFill="1"/>
    <xf numFmtId="0" fontId="12" fillId="2" borderId="1" xfId="0" applyFont="1" applyFill="1" applyBorder="1" applyAlignment="1">
      <alignment horizontal="center" vertical="center" wrapText="1"/>
    </xf>
    <xf numFmtId="182" fontId="0" fillId="0" borderId="0" xfId="0" applyNumberFormat="1" applyBorder="1"/>
    <xf numFmtId="181" fontId="12" fillId="0" borderId="0" xfId="0" applyNumberFormat="1" applyFont="1" applyBorder="1" applyAlignment="1">
      <alignment horizontal="left" vertical="center"/>
    </xf>
    <xf numFmtId="0" fontId="12" fillId="0" borderId="8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/>
    </xf>
    <xf numFmtId="1" fontId="12" fillId="0" borderId="8" xfId="0" applyNumberFormat="1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1" fontId="12" fillId="0" borderId="10" xfId="0" applyNumberFormat="1" applyFont="1" applyBorder="1" applyAlignment="1">
      <alignment horizontal="center" vertical="center"/>
    </xf>
    <xf numFmtId="0" fontId="12" fillId="0" borderId="0" xfId="0" applyFont="1" applyBorder="1"/>
    <xf numFmtId="0" fontId="12" fillId="0" borderId="0" xfId="0" applyFont="1" applyBorder="1" applyAlignment="1">
      <alignment horizontal="right" vertical="center"/>
    </xf>
    <xf numFmtId="1" fontId="12" fillId="0" borderId="0" xfId="0" applyNumberFormat="1" applyFont="1" applyBorder="1"/>
    <xf numFmtId="0" fontId="12" fillId="0" borderId="1" xfId="52" applyFont="1" applyBorder="1" applyAlignment="1">
      <alignment horizontal="left" vertical="center"/>
    </xf>
    <xf numFmtId="0" fontId="12" fillId="0" borderId="7" xfId="52" applyFont="1" applyBorder="1" applyAlignment="1">
      <alignment horizontal="center" vertical="center"/>
    </xf>
    <xf numFmtId="0" fontId="12" fillId="0" borderId="5" xfId="0" applyFont="1" applyBorder="1" applyAlignment="1">
      <alignment horizontal="right" vertical="center"/>
    </xf>
    <xf numFmtId="0" fontId="12" fillId="0" borderId="5" xfId="0" applyFont="1" applyBorder="1" applyAlignment="1">
      <alignment horizontal="center" vertical="center"/>
    </xf>
    <xf numFmtId="0" fontId="12" fillId="0" borderId="29" xfId="52" applyFont="1" applyBorder="1" applyAlignment="1">
      <alignment horizontal="center" vertical="center"/>
    </xf>
    <xf numFmtId="181" fontId="12" fillId="0" borderId="0" xfId="0" applyNumberFormat="1" applyFont="1" applyBorder="1" applyAlignment="1">
      <alignment horizontal="center" vertical="center"/>
    </xf>
    <xf numFmtId="181" fontId="12" fillId="0" borderId="0" xfId="0" applyNumberFormat="1" applyFont="1" applyBorder="1" applyAlignment="1">
      <alignment vertical="center"/>
    </xf>
    <xf numFmtId="0" fontId="12" fillId="0" borderId="0" xfId="0" applyFont="1" applyBorder="1" applyAlignment="1">
      <alignment horizontal="center" vertical="center"/>
    </xf>
    <xf numFmtId="0" fontId="0" fillId="0" borderId="30" xfId="0" applyBorder="1"/>
    <xf numFmtId="0" fontId="12" fillId="0" borderId="5" xfId="0" applyFont="1" applyBorder="1"/>
    <xf numFmtId="1" fontId="12" fillId="0" borderId="5" xfId="0" applyNumberFormat="1" applyFont="1" applyBorder="1"/>
    <xf numFmtId="0" fontId="12" fillId="0" borderId="31" xfId="0" applyFont="1" applyBorder="1"/>
    <xf numFmtId="0" fontId="14" fillId="0" borderId="1" xfId="0" applyFont="1" applyBorder="1" applyAlignment="1" applyProtection="1">
      <alignment horizontal="center"/>
      <protection hidden="1"/>
    </xf>
    <xf numFmtId="0" fontId="15" fillId="0" borderId="1" xfId="0" applyFont="1" applyBorder="1" applyAlignment="1" applyProtection="1">
      <alignment horizontal="center"/>
      <protection hidden="1"/>
    </xf>
    <xf numFmtId="0" fontId="14" fillId="4" borderId="1" xfId="0" applyFont="1" applyFill="1" applyBorder="1" applyAlignment="1" applyProtection="1">
      <alignment horizontal="center"/>
      <protection hidden="1"/>
    </xf>
    <xf numFmtId="0" fontId="14" fillId="2" borderId="1" xfId="0" applyFont="1" applyFill="1" applyBorder="1" applyAlignment="1" applyProtection="1">
      <alignment horizontal="center"/>
      <protection hidden="1"/>
    </xf>
    <xf numFmtId="0" fontId="16" fillId="5" borderId="0" xfId="0" applyFont="1" applyFill="1" applyAlignment="1" applyProtection="1">
      <alignment horizontal="center"/>
      <protection hidden="1"/>
    </xf>
    <xf numFmtId="0" fontId="14" fillId="6" borderId="0" xfId="0" applyFont="1" applyFill="1" applyAlignment="1" applyProtection="1">
      <alignment horizontal="center"/>
      <protection hidden="1"/>
    </xf>
    <xf numFmtId="0" fontId="14" fillId="5" borderId="0" xfId="0" applyFont="1" applyFill="1" applyAlignment="1" applyProtection="1">
      <alignment horizontal="center"/>
      <protection hidden="1"/>
    </xf>
    <xf numFmtId="0" fontId="14" fillId="5" borderId="0" xfId="0" applyFont="1" applyFill="1"/>
    <xf numFmtId="0" fontId="14" fillId="0" borderId="0" xfId="0" applyFont="1" applyFill="1" applyAlignment="1" applyProtection="1">
      <alignment horizontal="center"/>
      <protection hidden="1"/>
    </xf>
    <xf numFmtId="0" fontId="14" fillId="0" borderId="0" xfId="0" applyFont="1"/>
    <xf numFmtId="0" fontId="14" fillId="2" borderId="0" xfId="0" applyFont="1" applyFill="1" applyAlignment="1" applyProtection="1">
      <alignment horizontal="center"/>
      <protection hidden="1"/>
    </xf>
    <xf numFmtId="0" fontId="14" fillId="7" borderId="0" xfId="0" applyFont="1" applyFill="1" applyAlignment="1" applyProtection="1">
      <alignment horizontal="center"/>
      <protection hidden="1"/>
    </xf>
    <xf numFmtId="0" fontId="14" fillId="8" borderId="0" xfId="0" applyFont="1" applyFill="1" applyAlignment="1" applyProtection="1">
      <alignment horizontal="center"/>
      <protection hidden="1"/>
    </xf>
    <xf numFmtId="0" fontId="14" fillId="0" borderId="2" xfId="0" applyFont="1" applyBorder="1" applyAlignment="1" applyProtection="1">
      <alignment horizontal="center"/>
      <protection hidden="1"/>
    </xf>
    <xf numFmtId="0" fontId="17" fillId="0" borderId="0" xfId="0" applyFont="1" applyBorder="1" applyAlignment="1" applyProtection="1">
      <alignment horizontal="center"/>
      <protection hidden="1"/>
    </xf>
    <xf numFmtId="0" fontId="14" fillId="0" borderId="0" xfId="0" applyFont="1" applyAlignment="1" applyProtection="1">
      <alignment horizontal="center"/>
      <protection hidden="1"/>
    </xf>
    <xf numFmtId="0" fontId="18" fillId="0" borderId="0" xfId="0" applyFont="1" applyFill="1" applyAlignment="1" applyProtection="1">
      <alignment horizontal="center"/>
      <protection hidden="1"/>
    </xf>
    <xf numFmtId="0" fontId="19" fillId="0" borderId="0" xfId="0" applyFont="1" applyAlignment="1" applyProtection="1">
      <alignment horizontal="center"/>
      <protection hidden="1"/>
    </xf>
    <xf numFmtId="0" fontId="20" fillId="0" borderId="0" xfId="0" applyFont="1" applyAlignment="1" applyProtection="1">
      <alignment horizontal="center"/>
      <protection locked="0" hidden="1"/>
    </xf>
    <xf numFmtId="0" fontId="21" fillId="0" borderId="0" xfId="0" applyFont="1" applyAlignment="1" applyProtection="1">
      <alignment horizontal="center"/>
      <protection hidden="1"/>
    </xf>
    <xf numFmtId="0" fontId="22" fillId="0" borderId="0" xfId="0" applyFont="1" applyAlignment="1" applyProtection="1">
      <alignment horizontal="center"/>
      <protection hidden="1"/>
    </xf>
    <xf numFmtId="180" fontId="21" fillId="0" borderId="0" xfId="0" applyNumberFormat="1" applyFont="1" applyAlignment="1" applyProtection="1">
      <alignment horizontal="center"/>
      <protection hidden="1"/>
    </xf>
    <xf numFmtId="0" fontId="23" fillId="0" borderId="0" xfId="0" applyFont="1" applyFill="1" applyAlignment="1" applyProtection="1">
      <alignment horizontal="center"/>
      <protection hidden="1"/>
    </xf>
    <xf numFmtId="183" fontId="24" fillId="0" borderId="0" xfId="0" applyNumberFormat="1" applyFont="1" applyFill="1" applyAlignment="1" applyProtection="1">
      <alignment horizontal="center"/>
      <protection hidden="1"/>
    </xf>
    <xf numFmtId="49" fontId="24" fillId="0" borderId="0" xfId="0" applyNumberFormat="1" applyFont="1" applyFill="1" applyAlignment="1" applyProtection="1">
      <alignment horizontal="center"/>
      <protection locked="0"/>
    </xf>
    <xf numFmtId="0" fontId="25" fillId="2" borderId="0" xfId="0" applyFont="1" applyFill="1" applyAlignment="1" applyProtection="1">
      <alignment horizontal="center"/>
      <protection hidden="1"/>
    </xf>
    <xf numFmtId="0" fontId="21" fillId="0" borderId="0" xfId="0" applyNumberFormat="1" applyFont="1" applyAlignment="1" applyProtection="1">
      <alignment horizontal="center"/>
      <protection hidden="1"/>
    </xf>
    <xf numFmtId="0" fontId="21" fillId="7" borderId="0" xfId="0" applyFont="1" applyFill="1" applyAlignment="1" applyProtection="1">
      <alignment horizontal="center"/>
      <protection hidden="1"/>
    </xf>
    <xf numFmtId="178" fontId="21" fillId="0" borderId="0" xfId="0" applyNumberFormat="1" applyFont="1" applyAlignment="1" applyProtection="1">
      <alignment horizontal="center"/>
      <protection hidden="1"/>
    </xf>
    <xf numFmtId="177" fontId="14" fillId="0" borderId="0" xfId="0" applyNumberFormat="1" applyFont="1" applyAlignment="1" applyProtection="1">
      <alignment horizontal="center"/>
      <protection hidden="1"/>
    </xf>
    <xf numFmtId="177" fontId="26" fillId="0" borderId="0" xfId="0" applyNumberFormat="1" applyFont="1" applyAlignment="1" applyProtection="1">
      <alignment horizontal="center" vertical="center"/>
      <protection hidden="1"/>
    </xf>
    <xf numFmtId="178" fontId="27" fillId="0" borderId="2" xfId="0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Border="1" applyAlignment="1" applyProtection="1">
      <alignment horizontal="center"/>
      <protection hidden="1"/>
    </xf>
    <xf numFmtId="0" fontId="29" fillId="7" borderId="0" xfId="0" applyFont="1" applyFill="1" applyBorder="1"/>
    <xf numFmtId="0" fontId="21" fillId="0" borderId="29" xfId="0" applyFont="1" applyBorder="1" applyAlignment="1" applyProtection="1">
      <alignment horizontal="center" vertical="center"/>
      <protection hidden="1"/>
    </xf>
    <xf numFmtId="0" fontId="28" fillId="0" borderId="0" xfId="0" applyFont="1" applyFill="1" applyAlignment="1" applyProtection="1">
      <alignment horizontal="center" wrapText="1" shrinkToFit="1"/>
      <protection hidden="1"/>
    </xf>
    <xf numFmtId="0" fontId="30" fillId="0" borderId="0" xfId="0" applyFont="1" applyFill="1" applyBorder="1" applyAlignment="1" applyProtection="1">
      <alignment vertical="center"/>
      <protection hidden="1"/>
    </xf>
    <xf numFmtId="0" fontId="24" fillId="0" borderId="2" xfId="0" applyFont="1" applyBorder="1" applyAlignment="1" applyProtection="1">
      <alignment horizontal="center" vertical="center"/>
      <protection hidden="1"/>
    </xf>
    <xf numFmtId="0" fontId="21" fillId="4" borderId="2" xfId="0" applyFont="1" applyFill="1" applyBorder="1" applyAlignment="1" applyProtection="1">
      <alignment horizontal="center" vertical="center" wrapText="1"/>
      <protection hidden="1"/>
    </xf>
    <xf numFmtId="0" fontId="31" fillId="9" borderId="32" xfId="0" applyFont="1" applyFill="1" applyBorder="1" applyAlignment="1" applyProtection="1">
      <alignment horizontal="center" vertical="center" wrapText="1" shrinkToFit="1"/>
      <protection hidden="1"/>
    </xf>
    <xf numFmtId="0" fontId="32" fillId="9" borderId="0" xfId="0" applyFont="1" applyFill="1" applyBorder="1" applyAlignment="1" applyProtection="1">
      <alignment horizontal="center" vertical="center" wrapText="1" shrinkToFit="1"/>
      <protection hidden="1"/>
    </xf>
    <xf numFmtId="0" fontId="31" fillId="9" borderId="0" xfId="0" applyFont="1" applyFill="1" applyBorder="1" applyAlignment="1" applyProtection="1">
      <alignment horizontal="center" vertical="center" wrapText="1" shrinkToFit="1"/>
      <protection hidden="1"/>
    </xf>
    <xf numFmtId="0" fontId="33" fillId="9" borderId="0" xfId="0" applyFont="1" applyFill="1" applyBorder="1" applyAlignment="1" applyProtection="1">
      <alignment horizontal="center" vertical="center" wrapText="1" shrinkToFit="1"/>
      <protection hidden="1"/>
    </xf>
    <xf numFmtId="0" fontId="31" fillId="9" borderId="0" xfId="0" applyFont="1" applyFill="1" applyBorder="1" applyAlignment="1" applyProtection="1">
      <alignment horizontal="center" vertical="center" wrapText="1" shrinkToFit="1"/>
      <protection locked="0" hidden="1"/>
    </xf>
    <xf numFmtId="0" fontId="34" fillId="9" borderId="0" xfId="0" applyFont="1" applyFill="1" applyBorder="1" applyAlignment="1" applyProtection="1">
      <alignment horizontal="center" vertical="center" wrapText="1" shrinkToFit="1"/>
      <protection hidden="1"/>
    </xf>
    <xf numFmtId="0" fontId="23" fillId="2" borderId="2" xfId="0" applyFont="1" applyFill="1" applyBorder="1" applyAlignment="1" applyProtection="1">
      <alignment horizontal="center" vertical="center"/>
      <protection hidden="1"/>
    </xf>
    <xf numFmtId="0" fontId="35" fillId="0" borderId="33" xfId="0" applyFont="1" applyFill="1" applyBorder="1" applyAlignment="1" applyProtection="1">
      <alignment horizontal="center" vertical="center" shrinkToFit="1"/>
      <protection hidden="1"/>
    </xf>
    <xf numFmtId="0" fontId="36" fillId="0" borderId="34" xfId="0" applyFont="1" applyFill="1" applyBorder="1" applyAlignment="1" applyProtection="1">
      <alignment horizontal="center" vertical="center" shrinkToFit="1"/>
      <protection locked="0" hidden="1"/>
    </xf>
    <xf numFmtId="0" fontId="18" fillId="0" borderId="34" xfId="0" applyFont="1" applyFill="1" applyBorder="1" applyAlignment="1" applyProtection="1">
      <alignment horizontal="center" vertical="center" shrinkToFit="1"/>
      <protection hidden="1"/>
    </xf>
    <xf numFmtId="0" fontId="36" fillId="0" borderId="34" xfId="0" applyFont="1" applyFill="1" applyBorder="1" applyAlignment="1" applyProtection="1">
      <alignment horizontal="center" vertical="center" shrinkToFit="1"/>
      <protection hidden="1"/>
    </xf>
    <xf numFmtId="0" fontId="17" fillId="0" borderId="33" xfId="0" applyFont="1" applyFill="1" applyBorder="1" applyAlignment="1" applyProtection="1">
      <alignment horizontal="center" vertical="center" shrinkToFit="1"/>
      <protection hidden="1"/>
    </xf>
    <xf numFmtId="0" fontId="20" fillId="5" borderId="2" xfId="0" applyFont="1" applyFill="1" applyBorder="1" applyAlignment="1" applyProtection="1">
      <alignment horizontal="center" vertical="center"/>
      <protection hidden="1"/>
    </xf>
    <xf numFmtId="0" fontId="35" fillId="9" borderId="35" xfId="0" applyFont="1" applyFill="1" applyBorder="1" applyAlignment="1" applyProtection="1">
      <alignment horizontal="center" vertical="center" shrinkToFit="1"/>
      <protection hidden="1"/>
    </xf>
    <xf numFmtId="0" fontId="30" fillId="9" borderId="36" xfId="0" applyFont="1" applyFill="1" applyBorder="1" applyAlignment="1" applyProtection="1">
      <alignment horizontal="center" vertical="center" shrinkToFit="1"/>
      <protection locked="0" hidden="1"/>
    </xf>
    <xf numFmtId="0" fontId="18" fillId="9" borderId="36" xfId="0" applyFont="1" applyFill="1" applyBorder="1" applyAlignment="1" applyProtection="1">
      <alignment horizontal="center" vertical="center" shrinkToFit="1"/>
      <protection hidden="1"/>
    </xf>
    <xf numFmtId="0" fontId="30" fillId="9" borderId="36" xfId="0" applyFont="1" applyFill="1" applyBorder="1" applyAlignment="1" applyProtection="1">
      <alignment horizontal="center" vertical="center" shrinkToFit="1"/>
      <protection hidden="1"/>
    </xf>
    <xf numFmtId="0" fontId="21" fillId="0" borderId="34" xfId="0" applyFont="1" applyFill="1" applyBorder="1" applyAlignment="1" applyProtection="1">
      <alignment horizontal="center" vertical="center" wrapText="1"/>
      <protection hidden="1"/>
    </xf>
    <xf numFmtId="0" fontId="36" fillId="0" borderId="34" xfId="0" applyFont="1" applyFill="1" applyBorder="1" applyAlignment="1" applyProtection="1">
      <alignment horizontal="center" vertical="center" wrapText="1"/>
      <protection hidden="1"/>
    </xf>
    <xf numFmtId="0" fontId="23" fillId="6" borderId="2" xfId="0" applyFont="1" applyFill="1" applyBorder="1" applyAlignment="1" applyProtection="1">
      <alignment horizontal="center" vertical="center"/>
      <protection hidden="1"/>
    </xf>
    <xf numFmtId="0" fontId="23" fillId="5" borderId="2" xfId="0" applyFont="1" applyFill="1" applyBorder="1" applyAlignment="1" applyProtection="1">
      <alignment horizontal="center" vertical="center"/>
      <protection hidden="1"/>
    </xf>
    <xf numFmtId="0" fontId="36" fillId="0" borderId="34" xfId="52" applyFont="1" applyFill="1" applyBorder="1" applyAlignment="1" applyProtection="1">
      <alignment horizontal="center" vertical="center" shrinkToFit="1"/>
      <protection hidden="1"/>
    </xf>
    <xf numFmtId="0" fontId="37" fillId="7" borderId="0" xfId="0" applyFont="1" applyFill="1" applyBorder="1" applyAlignment="1" applyProtection="1">
      <alignment vertical="center"/>
      <protection hidden="1"/>
    </xf>
    <xf numFmtId="0" fontId="38" fillId="0" borderId="1" xfId="10" applyFont="1" applyFill="1" applyBorder="1" applyAlignment="1" applyProtection="1">
      <alignment horizontal="center" vertical="center"/>
      <protection hidden="1"/>
    </xf>
    <xf numFmtId="0" fontId="30" fillId="7" borderId="0" xfId="0" applyFont="1" applyFill="1" applyBorder="1" applyAlignment="1" applyProtection="1">
      <alignment vertical="center"/>
      <protection hidden="1"/>
    </xf>
    <xf numFmtId="0" fontId="39" fillId="0" borderId="1" xfId="10" applyFont="1" applyFill="1" applyBorder="1" applyAlignment="1" applyProtection="1">
      <alignment horizontal="center" vertical="center"/>
      <protection hidden="1"/>
    </xf>
    <xf numFmtId="0" fontId="40" fillId="9" borderId="0" xfId="0" applyFont="1" applyFill="1" applyBorder="1" applyAlignment="1" applyProtection="1">
      <alignment horizontal="center" vertical="center" wrapText="1" shrinkToFit="1"/>
      <protection hidden="1"/>
    </xf>
    <xf numFmtId="0" fontId="41" fillId="9" borderId="0" xfId="0" applyFont="1" applyFill="1" applyBorder="1" applyAlignment="1" applyProtection="1">
      <alignment horizontal="center" vertical="center" wrapText="1" shrinkToFit="1"/>
      <protection hidden="1"/>
    </xf>
    <xf numFmtId="0" fontId="42" fillId="0" borderId="34" xfId="0" applyFont="1" applyFill="1" applyBorder="1" applyAlignment="1" applyProtection="1">
      <alignment horizontal="center" vertical="center" shrinkToFit="1"/>
      <protection hidden="1"/>
    </xf>
    <xf numFmtId="184" fontId="36" fillId="0" borderId="34" xfId="0" applyNumberFormat="1" applyFont="1" applyFill="1" applyBorder="1" applyAlignment="1" applyProtection="1">
      <alignment horizontal="center" vertical="center" shrinkToFit="1"/>
      <protection hidden="1"/>
    </xf>
    <xf numFmtId="176" fontId="36" fillId="0" borderId="34" xfId="0" applyNumberFormat="1" applyFont="1" applyFill="1" applyBorder="1" applyAlignment="1" applyProtection="1">
      <alignment horizontal="center" vertical="center" shrinkToFit="1"/>
      <protection hidden="1"/>
    </xf>
    <xf numFmtId="185" fontId="36" fillId="0" borderId="34" xfId="0" applyNumberFormat="1" applyFont="1" applyFill="1" applyBorder="1" applyAlignment="1" applyProtection="1">
      <alignment horizontal="center" vertical="center" shrinkToFit="1"/>
      <protection hidden="1"/>
    </xf>
    <xf numFmtId="0" fontId="43" fillId="9" borderId="36" xfId="0" applyFont="1" applyFill="1" applyBorder="1" applyAlignment="1" applyProtection="1">
      <alignment horizontal="center" vertical="center" shrinkToFit="1"/>
      <protection hidden="1"/>
    </xf>
    <xf numFmtId="184" fontId="30" fillId="9" borderId="36" xfId="0" applyNumberFormat="1" applyFont="1" applyFill="1" applyBorder="1" applyAlignment="1" applyProtection="1">
      <alignment horizontal="center" vertical="center" shrinkToFit="1"/>
      <protection hidden="1"/>
    </xf>
    <xf numFmtId="176" fontId="30" fillId="9" borderId="36" xfId="0" applyNumberFormat="1" applyFont="1" applyFill="1" applyBorder="1" applyAlignment="1" applyProtection="1">
      <alignment horizontal="center" vertical="center" shrinkToFit="1"/>
      <protection hidden="1"/>
    </xf>
    <xf numFmtId="0" fontId="22" fillId="0" borderId="34" xfId="0" applyFont="1" applyFill="1" applyBorder="1" applyAlignment="1" applyProtection="1">
      <alignment horizontal="center" vertical="center" shrinkToFit="1"/>
      <protection hidden="1"/>
    </xf>
    <xf numFmtId="180" fontId="36" fillId="0" borderId="34" xfId="0" applyNumberFormat="1" applyFont="1" applyFill="1" applyBorder="1" applyAlignment="1" applyProtection="1">
      <alignment horizontal="center" vertical="center" shrinkToFit="1"/>
      <protection hidden="1"/>
    </xf>
    <xf numFmtId="180" fontId="34" fillId="9" borderId="0" xfId="0" applyNumberFormat="1" applyFont="1" applyFill="1" applyBorder="1" applyAlignment="1" applyProtection="1">
      <alignment horizontal="center" vertical="center" wrapText="1" shrinkToFit="1"/>
      <protection hidden="1"/>
    </xf>
    <xf numFmtId="180" fontId="44" fillId="9" borderId="0" xfId="0" applyNumberFormat="1" applyFont="1" applyFill="1" applyBorder="1" applyAlignment="1" applyProtection="1">
      <alignment horizontal="center" vertical="center" wrapText="1" shrinkToFit="1"/>
      <protection hidden="1"/>
    </xf>
    <xf numFmtId="183" fontId="31" fillId="9" borderId="0" xfId="0" applyNumberFormat="1" applyFont="1" applyFill="1" applyBorder="1" applyAlignment="1" applyProtection="1">
      <alignment horizontal="center" vertical="center" wrapText="1" shrinkToFit="1"/>
      <protection hidden="1"/>
    </xf>
    <xf numFmtId="49" fontId="31" fillId="9" borderId="0" xfId="0" applyNumberFormat="1" applyFont="1" applyFill="1" applyBorder="1" applyAlignment="1" applyProtection="1">
      <alignment horizontal="center" vertical="center" wrapText="1" shrinkToFit="1"/>
      <protection locked="0"/>
    </xf>
    <xf numFmtId="185" fontId="15" fillId="0" borderId="34" xfId="0" applyNumberFormat="1" applyFont="1" applyFill="1" applyBorder="1" applyAlignment="1" applyProtection="1">
      <alignment horizontal="center" vertical="center" shrinkToFit="1"/>
      <protection hidden="1"/>
    </xf>
    <xf numFmtId="0" fontId="15" fillId="0" borderId="34" xfId="0" applyNumberFormat="1" applyFont="1" applyFill="1" applyBorder="1" applyAlignment="1" applyProtection="1">
      <alignment horizontal="center" vertical="center" shrinkToFit="1"/>
      <protection locked="0"/>
    </xf>
    <xf numFmtId="180" fontId="30" fillId="9" borderId="36" xfId="0" applyNumberFormat="1" applyFont="1" applyFill="1" applyBorder="1" applyAlignment="1" applyProtection="1">
      <alignment horizontal="center" vertical="center" shrinkToFit="1"/>
      <protection hidden="1"/>
    </xf>
    <xf numFmtId="186" fontId="24" fillId="9" borderId="36" xfId="0" applyNumberFormat="1" applyFont="1" applyFill="1" applyBorder="1" applyAlignment="1" applyProtection="1">
      <alignment horizontal="center" vertical="center" shrinkToFit="1"/>
      <protection hidden="1"/>
    </xf>
    <xf numFmtId="0" fontId="24" fillId="9" borderId="36" xfId="0" applyNumberFormat="1" applyFont="1" applyFill="1" applyBorder="1" applyAlignment="1" applyProtection="1">
      <alignment horizontal="center" vertical="center" shrinkToFit="1"/>
      <protection locked="0"/>
    </xf>
    <xf numFmtId="183" fontId="15" fillId="0" borderId="34" xfId="0" applyNumberFormat="1" applyFont="1" applyFill="1" applyBorder="1" applyAlignment="1" applyProtection="1">
      <alignment horizontal="center" vertical="center" shrinkToFit="1"/>
      <protection hidden="1"/>
    </xf>
    <xf numFmtId="185" fontId="24" fillId="9" borderId="36" xfId="0" applyNumberFormat="1" applyFont="1" applyFill="1" applyBorder="1" applyAlignment="1" applyProtection="1">
      <alignment horizontal="center" vertical="center" shrinkToFit="1"/>
      <protection hidden="1"/>
    </xf>
    <xf numFmtId="183" fontId="24" fillId="9" borderId="36" xfId="0" applyNumberFormat="1" applyFont="1" applyFill="1" applyBorder="1" applyAlignment="1" applyProtection="1">
      <alignment horizontal="center" vertical="center" shrinkToFit="1"/>
      <protection hidden="1"/>
    </xf>
    <xf numFmtId="58" fontId="15" fillId="0" borderId="34" xfId="0" applyNumberFormat="1" applyFont="1" applyFill="1" applyBorder="1" applyAlignment="1" applyProtection="1">
      <alignment horizontal="center" vertical="center" shrinkToFit="1"/>
      <protection locked="0"/>
    </xf>
    <xf numFmtId="58" fontId="24" fillId="9" borderId="36" xfId="0" applyNumberFormat="1" applyFont="1" applyFill="1" applyBorder="1" applyAlignment="1" applyProtection="1">
      <alignment horizontal="center" vertical="center" shrinkToFit="1"/>
      <protection locked="0"/>
    </xf>
    <xf numFmtId="0" fontId="44" fillId="9" borderId="0" xfId="0" applyFont="1" applyFill="1" applyBorder="1" applyAlignment="1" applyProtection="1">
      <alignment horizontal="center" vertical="center" wrapText="1" shrinkToFit="1"/>
      <protection hidden="1"/>
    </xf>
    <xf numFmtId="0" fontId="34" fillId="9" borderId="0" xfId="0" applyNumberFormat="1" applyFont="1" applyFill="1" applyBorder="1" applyAlignment="1" applyProtection="1">
      <alignment horizontal="center" vertical="center" wrapText="1" shrinkToFit="1"/>
      <protection hidden="1"/>
    </xf>
    <xf numFmtId="178" fontId="34" fillId="9" borderId="0" xfId="0" applyNumberFormat="1" applyFont="1" applyFill="1" applyBorder="1" applyAlignment="1" applyProtection="1">
      <alignment horizontal="center" vertical="center" wrapText="1" shrinkToFit="1"/>
      <protection hidden="1"/>
    </xf>
    <xf numFmtId="187" fontId="36" fillId="0" borderId="34" xfId="0" applyNumberFormat="1" applyFont="1" applyFill="1" applyBorder="1" applyAlignment="1" applyProtection="1">
      <alignment horizontal="center" vertical="center" shrinkToFit="1"/>
      <protection hidden="1"/>
    </xf>
    <xf numFmtId="0" fontId="36" fillId="0" borderId="34" xfId="0" applyNumberFormat="1" applyFont="1" applyFill="1" applyBorder="1" applyAlignment="1" applyProtection="1">
      <alignment horizontal="center" vertical="center" shrinkToFit="1"/>
      <protection hidden="1"/>
    </xf>
    <xf numFmtId="178" fontId="36" fillId="0" borderId="34" xfId="0" applyNumberFormat="1" applyFont="1" applyFill="1" applyBorder="1" applyAlignment="1" applyProtection="1">
      <alignment horizontal="center" shrinkToFit="1"/>
      <protection hidden="1"/>
    </xf>
    <xf numFmtId="187" fontId="30" fillId="9" borderId="36" xfId="0" applyNumberFormat="1" applyFont="1" applyFill="1" applyBorder="1" applyAlignment="1" applyProtection="1">
      <alignment horizontal="center" vertical="center" shrinkToFit="1"/>
      <protection hidden="1"/>
    </xf>
    <xf numFmtId="0" fontId="30" fillId="9" borderId="36" xfId="0" applyNumberFormat="1" applyFont="1" applyFill="1" applyBorder="1" applyAlignment="1" applyProtection="1">
      <alignment horizontal="center" vertical="center" shrinkToFit="1"/>
      <protection hidden="1"/>
    </xf>
    <xf numFmtId="178" fontId="30" fillId="9" borderId="36" xfId="0" applyNumberFormat="1" applyFont="1" applyFill="1" applyBorder="1" applyAlignment="1" applyProtection="1">
      <alignment horizontal="center" shrinkToFit="1"/>
      <protection hidden="1"/>
    </xf>
    <xf numFmtId="0" fontId="45" fillId="7" borderId="0" xfId="0" applyFont="1" applyFill="1" applyBorder="1"/>
    <xf numFmtId="0" fontId="15" fillId="0" borderId="0" xfId="0" applyFont="1" applyFill="1" applyBorder="1" applyAlignment="1" applyProtection="1">
      <alignment horizontal="center"/>
      <protection hidden="1"/>
    </xf>
    <xf numFmtId="177" fontId="34" fillId="9" borderId="0" xfId="0" applyNumberFormat="1" applyFont="1" applyFill="1" applyBorder="1" applyAlignment="1" applyProtection="1">
      <alignment horizontal="center" vertical="center" shrinkToFit="1"/>
      <protection hidden="1"/>
    </xf>
    <xf numFmtId="177" fontId="46" fillId="9" borderId="0" xfId="0" applyNumberFormat="1" applyFont="1" applyFill="1" applyBorder="1" applyAlignment="1" applyProtection="1">
      <alignment horizontal="center" vertical="center"/>
      <protection hidden="1"/>
    </xf>
    <xf numFmtId="177" fontId="34" fillId="9" borderId="0" xfId="0" applyNumberFormat="1" applyFont="1" applyFill="1" applyBorder="1" applyAlignment="1" applyProtection="1">
      <alignment horizontal="center" vertical="center" wrapText="1"/>
      <protection hidden="1"/>
    </xf>
    <xf numFmtId="177" fontId="47" fillId="9" borderId="0" xfId="0" applyNumberFormat="1" applyFont="1" applyFill="1" applyBorder="1" applyAlignment="1" applyProtection="1">
      <alignment horizontal="center" vertical="center"/>
      <protection hidden="1"/>
    </xf>
    <xf numFmtId="178" fontId="34" fillId="9" borderId="37" xfId="0" applyNumberFormat="1" applyFont="1" applyFill="1" applyBorder="1" applyAlignment="1" applyProtection="1">
      <alignment horizontal="center" vertical="center" wrapText="1"/>
      <protection hidden="1"/>
    </xf>
    <xf numFmtId="0" fontId="28" fillId="0" borderId="0" xfId="0" applyFont="1" applyFill="1" applyBorder="1" applyAlignment="1" applyProtection="1">
      <alignment horizontal="center" vertical="center"/>
      <protection hidden="1"/>
    </xf>
    <xf numFmtId="177" fontId="36" fillId="0" borderId="34" xfId="0" applyNumberFormat="1" applyFont="1" applyFill="1" applyBorder="1" applyAlignment="1" applyProtection="1">
      <alignment horizontal="center" shrinkToFit="1"/>
      <protection hidden="1"/>
    </xf>
    <xf numFmtId="177" fontId="14" fillId="0" borderId="34" xfId="0" applyNumberFormat="1" applyFont="1" applyFill="1" applyBorder="1" applyAlignment="1" applyProtection="1">
      <alignment horizontal="center"/>
      <protection hidden="1"/>
    </xf>
    <xf numFmtId="177" fontId="36" fillId="0" borderId="34" xfId="0" applyNumberFormat="1" applyFont="1" applyFill="1" applyBorder="1" applyAlignment="1" applyProtection="1">
      <alignment horizontal="center"/>
      <protection hidden="1"/>
    </xf>
    <xf numFmtId="177" fontId="36" fillId="0" borderId="34" xfId="0" applyNumberFormat="1" applyFont="1" applyFill="1" applyBorder="1" applyAlignment="1" applyProtection="1">
      <alignment horizontal="center" vertical="center"/>
      <protection hidden="1"/>
    </xf>
    <xf numFmtId="178" fontId="27" fillId="0" borderId="38" xfId="0" applyNumberFormat="1" applyFont="1" applyFill="1" applyBorder="1" applyAlignment="1" applyProtection="1">
      <alignment horizontal="center" vertical="center"/>
      <protection hidden="1"/>
    </xf>
    <xf numFmtId="177" fontId="30" fillId="9" borderId="36" xfId="0" applyNumberFormat="1" applyFont="1" applyFill="1" applyBorder="1" applyAlignment="1" applyProtection="1">
      <alignment horizontal="center" shrinkToFit="1"/>
      <protection hidden="1"/>
    </xf>
    <xf numFmtId="178" fontId="48" fillId="9" borderId="39" xfId="0" applyNumberFormat="1" applyFont="1" applyFill="1" applyBorder="1" applyAlignment="1" applyProtection="1">
      <alignment horizontal="center" vertical="center"/>
      <protection hidden="1"/>
    </xf>
    <xf numFmtId="0" fontId="16" fillId="5" borderId="0" xfId="0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Border="1" applyAlignment="1" applyProtection="1">
      <alignment horizontal="center"/>
      <protection hidden="1"/>
    </xf>
    <xf numFmtId="0" fontId="28" fillId="5" borderId="0" xfId="0" applyFont="1" applyFill="1" applyBorder="1" applyAlignment="1" applyProtection="1">
      <alignment horizontal="center"/>
      <protection hidden="1"/>
    </xf>
    <xf numFmtId="0" fontId="16" fillId="0" borderId="0" xfId="0" applyFont="1" applyFill="1" applyBorder="1" applyAlignment="1" applyProtection="1">
      <alignment horizontal="center"/>
      <protection hidden="1"/>
    </xf>
    <xf numFmtId="0" fontId="14" fillId="0" borderId="4" xfId="0" applyFont="1" applyFill="1" applyBorder="1" applyAlignment="1" applyProtection="1">
      <alignment horizontal="center"/>
      <protection hidden="1"/>
    </xf>
    <xf numFmtId="0" fontId="15" fillId="0" borderId="4" xfId="0" applyFont="1" applyFill="1" applyBorder="1" applyAlignment="1" applyProtection="1">
      <alignment horizontal="center"/>
      <protection hidden="1"/>
    </xf>
    <xf numFmtId="0" fontId="16" fillId="0" borderId="0" xfId="0" applyFont="1" applyFill="1" applyAlignment="1" applyProtection="1">
      <alignment horizontal="center"/>
      <protection hidden="1"/>
    </xf>
    <xf numFmtId="0" fontId="14" fillId="0" borderId="0" xfId="0" applyFont="1" applyFill="1"/>
    <xf numFmtId="0" fontId="14" fillId="0" borderId="1" xfId="0" applyFont="1" applyFill="1" applyBorder="1" applyAlignment="1" applyProtection="1">
      <alignment horizontal="center"/>
      <protection hidden="1"/>
    </xf>
    <xf numFmtId="0" fontId="15" fillId="0" borderId="1" xfId="0" applyFont="1" applyFill="1" applyBorder="1" applyAlignment="1" applyProtection="1">
      <alignment horizontal="center"/>
      <protection hidden="1"/>
    </xf>
    <xf numFmtId="0" fontId="49" fillId="9" borderId="35" xfId="0" applyFont="1" applyFill="1" applyBorder="1" applyAlignment="1" applyProtection="1">
      <alignment horizontal="center" vertical="center" shrinkToFit="1"/>
      <protection hidden="1"/>
    </xf>
    <xf numFmtId="0" fontId="50" fillId="9" borderId="36" xfId="0" applyFont="1" applyFill="1" applyBorder="1" applyAlignment="1" applyProtection="1">
      <alignment horizontal="center" vertical="center" shrinkToFit="1"/>
      <protection hidden="1"/>
    </xf>
    <xf numFmtId="0" fontId="51" fillId="9" borderId="36" xfId="0" applyFont="1" applyFill="1" applyBorder="1" applyAlignment="1" applyProtection="1">
      <alignment horizontal="center" vertical="center" shrinkToFit="1"/>
      <protection hidden="1"/>
    </xf>
    <xf numFmtId="0" fontId="50" fillId="9" borderId="36" xfId="0" applyFont="1" applyFill="1" applyBorder="1" applyAlignment="1" applyProtection="1">
      <alignment horizontal="center" vertical="center" shrinkToFit="1"/>
      <protection locked="0" hidden="1"/>
    </xf>
    <xf numFmtId="0" fontId="52" fillId="0" borderId="33" xfId="0" applyFont="1" applyFill="1" applyBorder="1" applyAlignment="1" applyProtection="1">
      <alignment horizontal="center" vertical="center" shrinkToFit="1"/>
      <protection hidden="1"/>
    </xf>
    <xf numFmtId="0" fontId="53" fillId="0" borderId="34" xfId="0" applyFont="1" applyFill="1" applyBorder="1" applyAlignment="1" applyProtection="1">
      <alignment horizontal="center" vertical="center" shrinkToFit="1"/>
      <protection hidden="1"/>
    </xf>
    <xf numFmtId="0" fontId="51" fillId="0" borderId="34" xfId="0" applyFont="1" applyFill="1" applyBorder="1" applyAlignment="1" applyProtection="1">
      <alignment horizontal="center" vertical="center" shrinkToFit="1"/>
      <protection hidden="1"/>
    </xf>
    <xf numFmtId="0" fontId="53" fillId="0" borderId="34" xfId="0" applyFont="1" applyFill="1" applyBorder="1" applyAlignment="1" applyProtection="1">
      <alignment horizontal="center" vertical="center" shrinkToFit="1"/>
      <protection locked="0" hidden="1"/>
    </xf>
    <xf numFmtId="0" fontId="53" fillId="0" borderId="34" xfId="0" applyFont="1" applyFill="1" applyBorder="1" applyAlignment="1" applyProtection="1">
      <alignment horizontal="center" vertical="center" wrapText="1"/>
      <protection hidden="1"/>
    </xf>
    <xf numFmtId="184" fontId="50" fillId="9" borderId="36" xfId="0" applyNumberFormat="1" applyFont="1" applyFill="1" applyBorder="1" applyAlignment="1" applyProtection="1">
      <alignment horizontal="center" vertical="center" shrinkToFit="1"/>
      <protection hidden="1"/>
    </xf>
    <xf numFmtId="184" fontId="53" fillId="0" borderId="34" xfId="0" applyNumberFormat="1" applyFont="1" applyFill="1" applyBorder="1" applyAlignment="1" applyProtection="1">
      <alignment horizontal="center" vertical="center" shrinkToFit="1"/>
      <protection hidden="1"/>
    </xf>
    <xf numFmtId="58" fontId="36" fillId="0" borderId="34" xfId="0" applyNumberFormat="1" applyFont="1" applyFill="1" applyBorder="1" applyAlignment="1" applyProtection="1">
      <alignment horizontal="center" vertical="center" shrinkToFit="1"/>
      <protection hidden="1"/>
    </xf>
    <xf numFmtId="180" fontId="50" fillId="9" borderId="36" xfId="0" applyNumberFormat="1" applyFont="1" applyFill="1" applyBorder="1" applyAlignment="1" applyProtection="1">
      <alignment horizontal="center" vertical="center" shrinkToFit="1"/>
      <protection hidden="1"/>
    </xf>
    <xf numFmtId="183" fontId="54" fillId="9" borderId="36" xfId="0" applyNumberFormat="1" applyFont="1" applyFill="1" applyBorder="1" applyAlignment="1" applyProtection="1">
      <alignment horizontal="center" vertical="center" shrinkToFit="1"/>
      <protection hidden="1"/>
    </xf>
    <xf numFmtId="0" fontId="54" fillId="9" borderId="36" xfId="0" applyNumberFormat="1" applyFont="1" applyFill="1" applyBorder="1" applyAlignment="1" applyProtection="1">
      <alignment horizontal="center" vertical="center" shrinkToFit="1"/>
      <protection locked="0"/>
    </xf>
    <xf numFmtId="180" fontId="53" fillId="0" borderId="34" xfId="0" applyNumberFormat="1" applyFont="1" applyFill="1" applyBorder="1" applyAlignment="1" applyProtection="1">
      <alignment horizontal="center" vertical="center" shrinkToFit="1"/>
      <protection hidden="1"/>
    </xf>
    <xf numFmtId="183" fontId="55" fillId="0" borderId="34" xfId="0" applyNumberFormat="1" applyFont="1" applyFill="1" applyBorder="1" applyAlignment="1" applyProtection="1">
      <alignment horizontal="center" vertical="center" shrinkToFit="1"/>
      <protection hidden="1"/>
    </xf>
    <xf numFmtId="0" fontId="55" fillId="0" borderId="34" xfId="0" applyNumberFormat="1" applyFont="1" applyFill="1" applyBorder="1" applyAlignment="1" applyProtection="1">
      <alignment horizontal="center" vertical="center" shrinkToFit="1"/>
      <protection locked="0"/>
    </xf>
    <xf numFmtId="187" fontId="50" fillId="9" borderId="36" xfId="0" applyNumberFormat="1" applyFont="1" applyFill="1" applyBorder="1" applyAlignment="1" applyProtection="1">
      <alignment horizontal="center" vertical="center" shrinkToFit="1"/>
      <protection hidden="1"/>
    </xf>
    <xf numFmtId="176" fontId="50" fillId="9" borderId="36" xfId="0" applyNumberFormat="1" applyFont="1" applyFill="1" applyBorder="1" applyAlignment="1" applyProtection="1">
      <alignment horizontal="center" vertical="center" shrinkToFit="1"/>
      <protection hidden="1"/>
    </xf>
    <xf numFmtId="0" fontId="50" fillId="9" borderId="36" xfId="0" applyNumberFormat="1" applyFont="1" applyFill="1" applyBorder="1" applyAlignment="1" applyProtection="1">
      <alignment horizontal="center" vertical="center" shrinkToFit="1"/>
      <protection hidden="1"/>
    </xf>
    <xf numFmtId="178" fontId="50" fillId="9" borderId="36" xfId="0" applyNumberFormat="1" applyFont="1" applyFill="1" applyBorder="1" applyAlignment="1" applyProtection="1">
      <alignment horizontal="center" shrinkToFit="1"/>
      <protection hidden="1"/>
    </xf>
    <xf numFmtId="187" fontId="53" fillId="0" borderId="34" xfId="0" applyNumberFormat="1" applyFont="1" applyFill="1" applyBorder="1" applyAlignment="1" applyProtection="1">
      <alignment horizontal="center" vertical="center" shrinkToFit="1"/>
      <protection hidden="1"/>
    </xf>
    <xf numFmtId="176" fontId="53" fillId="0" borderId="34" xfId="0" applyNumberFormat="1" applyFont="1" applyFill="1" applyBorder="1" applyAlignment="1" applyProtection="1">
      <alignment horizontal="center" vertical="center" shrinkToFit="1"/>
      <protection hidden="1"/>
    </xf>
    <xf numFmtId="0" fontId="53" fillId="0" borderId="34" xfId="0" applyNumberFormat="1" applyFont="1" applyFill="1" applyBorder="1" applyAlignment="1" applyProtection="1">
      <alignment horizontal="center" vertical="center" shrinkToFit="1"/>
      <protection hidden="1"/>
    </xf>
    <xf numFmtId="178" fontId="53" fillId="0" borderId="34" xfId="0" applyNumberFormat="1" applyFont="1" applyFill="1" applyBorder="1" applyAlignment="1" applyProtection="1">
      <alignment horizontal="center" shrinkToFit="1"/>
      <protection hidden="1"/>
    </xf>
    <xf numFmtId="177" fontId="50" fillId="9" borderId="36" xfId="0" applyNumberFormat="1" applyFont="1" applyFill="1" applyBorder="1" applyAlignment="1" applyProtection="1">
      <alignment horizontal="center" shrinkToFit="1"/>
      <protection hidden="1"/>
    </xf>
    <xf numFmtId="178" fontId="56" fillId="9" borderId="39" xfId="0" applyNumberFormat="1" applyFont="1" applyFill="1" applyBorder="1" applyAlignment="1" applyProtection="1">
      <alignment horizontal="center" vertical="center"/>
      <protection hidden="1"/>
    </xf>
    <xf numFmtId="177" fontId="53" fillId="0" borderId="34" xfId="0" applyNumberFormat="1" applyFont="1" applyFill="1" applyBorder="1" applyAlignment="1" applyProtection="1">
      <alignment horizontal="center" shrinkToFit="1"/>
      <protection hidden="1"/>
    </xf>
    <xf numFmtId="177" fontId="53" fillId="0" borderId="34" xfId="0" applyNumberFormat="1" applyFont="1" applyFill="1" applyBorder="1" applyAlignment="1" applyProtection="1">
      <alignment horizontal="center"/>
      <protection hidden="1"/>
    </xf>
    <xf numFmtId="177" fontId="53" fillId="0" borderId="34" xfId="0" applyNumberFormat="1" applyFont="1" applyFill="1" applyBorder="1" applyAlignment="1" applyProtection="1">
      <alignment horizontal="center" vertical="center"/>
      <protection hidden="1"/>
    </xf>
    <xf numFmtId="178" fontId="57" fillId="0" borderId="38" xfId="0" applyNumberFormat="1" applyFont="1" applyFill="1" applyBorder="1" applyAlignment="1" applyProtection="1">
      <alignment horizontal="center" vertical="center"/>
      <protection hidden="1"/>
    </xf>
    <xf numFmtId="0" fontId="23" fillId="0" borderId="2" xfId="0" applyFont="1" applyFill="1" applyBorder="1" applyAlignment="1" applyProtection="1">
      <alignment horizontal="center" vertical="center"/>
      <protection hidden="1"/>
    </xf>
    <xf numFmtId="0" fontId="15" fillId="0" borderId="34" xfId="0" applyNumberFormat="1" applyFont="1" applyFill="1" applyBorder="1" applyAlignment="1" applyProtection="1">
      <alignment horizontal="center" shrinkToFit="1"/>
      <protection locked="0"/>
    </xf>
    <xf numFmtId="180" fontId="23" fillId="0" borderId="34" xfId="0" applyNumberFormat="1" applyFont="1" applyFill="1" applyBorder="1" applyAlignment="1" applyProtection="1">
      <alignment horizontal="center" vertical="center" shrinkToFit="1"/>
      <protection hidden="1"/>
    </xf>
    <xf numFmtId="0" fontId="15" fillId="0" borderId="34" xfId="0" applyFont="1" applyFill="1" applyBorder="1" applyAlignment="1" applyProtection="1">
      <alignment horizontal="center"/>
      <protection hidden="1"/>
    </xf>
    <xf numFmtId="177" fontId="30" fillId="9" borderId="36" xfId="0" applyNumberFormat="1" applyFont="1" applyFill="1" applyBorder="1" applyAlignment="1" applyProtection="1">
      <alignment horizontal="center" vertical="center"/>
      <protection hidden="1"/>
    </xf>
    <xf numFmtId="183" fontId="24" fillId="0" borderId="34" xfId="0" applyNumberFormat="1" applyFont="1" applyFill="1" applyBorder="1" applyAlignment="1" applyProtection="1">
      <alignment horizontal="center" vertical="center" shrinkToFit="1"/>
      <protection hidden="1"/>
    </xf>
    <xf numFmtId="0" fontId="21" fillId="0" borderId="34" xfId="0" applyFont="1" applyFill="1" applyBorder="1" applyAlignment="1" applyProtection="1">
      <alignment horizontal="center" vertical="center" shrinkToFit="1"/>
      <protection hidden="1"/>
    </xf>
    <xf numFmtId="0" fontId="36" fillId="0" borderId="34" xfId="0" applyNumberFormat="1" applyFont="1" applyFill="1" applyBorder="1" applyAlignment="1" applyProtection="1">
      <alignment horizontal="center" vertical="center"/>
      <protection hidden="1"/>
    </xf>
    <xf numFmtId="183" fontId="15" fillId="0" borderId="34" xfId="0" applyNumberFormat="1" applyFont="1" applyFill="1" applyBorder="1" applyAlignment="1" applyProtection="1">
      <alignment horizontal="center" vertical="center"/>
      <protection hidden="1"/>
    </xf>
    <xf numFmtId="0" fontId="36" fillId="0" borderId="34" xfId="0" applyFont="1" applyFill="1" applyBorder="1" applyAlignment="1" applyProtection="1">
      <alignment horizontal="center"/>
      <protection hidden="1"/>
    </xf>
    <xf numFmtId="183" fontId="15" fillId="0" borderId="34" xfId="0" applyNumberFormat="1" applyFont="1" applyFill="1" applyBorder="1" applyAlignment="1" applyProtection="1">
      <alignment horizontal="center"/>
      <protection hidden="1"/>
    </xf>
    <xf numFmtId="177" fontId="30" fillId="9" borderId="36" xfId="0" applyNumberFormat="1" applyFont="1" applyFill="1" applyBorder="1" applyAlignment="1" applyProtection="1">
      <alignment horizontal="center"/>
      <protection hidden="1"/>
    </xf>
    <xf numFmtId="58" fontId="30" fillId="9" borderId="36" xfId="0" applyNumberFormat="1" applyFont="1" applyFill="1" applyBorder="1" applyAlignment="1" applyProtection="1">
      <alignment horizontal="center" vertical="center" shrinkToFit="1"/>
      <protection hidden="1"/>
    </xf>
    <xf numFmtId="0" fontId="17" fillId="0" borderId="33" xfId="0" applyFont="1" applyFill="1" applyBorder="1" applyAlignment="1" applyProtection="1">
      <alignment horizontal="center" vertical="top" shrinkToFit="1"/>
      <protection hidden="1"/>
    </xf>
    <xf numFmtId="0" fontId="21" fillId="5" borderId="2" xfId="0" applyFont="1" applyFill="1" applyBorder="1" applyAlignment="1" applyProtection="1">
      <alignment horizontal="center" vertical="center"/>
      <protection hidden="1"/>
    </xf>
    <xf numFmtId="0" fontId="35" fillId="9" borderId="35" xfId="0" applyFont="1" applyFill="1" applyBorder="1" applyAlignment="1" applyProtection="1">
      <alignment horizontal="center" vertical="top" shrinkToFit="1"/>
      <protection hidden="1"/>
    </xf>
    <xf numFmtId="0" fontId="14" fillId="5" borderId="0" xfId="0" applyFont="1" applyFill="1" applyBorder="1" applyAlignment="1" applyProtection="1">
      <alignment horizontal="center"/>
      <protection hidden="1"/>
    </xf>
    <xf numFmtId="0" fontId="14" fillId="0" borderId="0" xfId="0" applyFont="1" applyFill="1" applyBorder="1" applyAlignment="1" applyProtection="1">
      <alignment horizontal="center"/>
      <protection hidden="1"/>
    </xf>
    <xf numFmtId="0" fontId="14" fillId="0" borderId="2" xfId="0" applyFont="1" applyFill="1" applyBorder="1" applyAlignment="1" applyProtection="1">
      <alignment horizontal="center"/>
      <protection hidden="1"/>
    </xf>
    <xf numFmtId="0" fontId="14" fillId="5" borderId="2" xfId="0" applyFont="1" applyFill="1" applyBorder="1" applyAlignment="1" applyProtection="1">
      <alignment horizontal="center"/>
      <protection hidden="1"/>
    </xf>
    <xf numFmtId="0" fontId="14" fillId="6" borderId="2" xfId="0" applyFont="1" applyFill="1" applyBorder="1" applyAlignment="1" applyProtection="1">
      <alignment horizontal="center"/>
      <protection hidden="1"/>
    </xf>
    <xf numFmtId="0" fontId="15" fillId="0" borderId="34" xfId="0" applyNumberFormat="1" applyFont="1" applyFill="1" applyBorder="1" applyAlignment="1" applyProtection="1">
      <alignment horizontal="center" vertical="top" shrinkToFit="1"/>
      <protection locked="0"/>
    </xf>
    <xf numFmtId="0" fontId="14" fillId="0" borderId="29" xfId="0" applyFont="1" applyFill="1" applyBorder="1" applyAlignment="1" applyProtection="1">
      <alignment horizontal="center"/>
      <protection hidden="1"/>
    </xf>
    <xf numFmtId="0" fontId="14" fillId="6" borderId="29" xfId="0" applyFont="1" applyFill="1" applyBorder="1" applyAlignment="1" applyProtection="1">
      <alignment horizontal="center"/>
      <protection hidden="1"/>
    </xf>
    <xf numFmtId="0" fontId="19" fillId="0" borderId="34" xfId="0" applyFont="1" applyFill="1" applyBorder="1" applyAlignment="1" applyProtection="1">
      <alignment horizontal="center" vertical="center" shrinkToFit="1"/>
      <protection hidden="1"/>
    </xf>
    <xf numFmtId="0" fontId="14" fillId="7" borderId="2" xfId="0" applyFont="1" applyFill="1" applyBorder="1" applyAlignment="1" applyProtection="1">
      <alignment horizontal="center"/>
      <protection hidden="1"/>
    </xf>
    <xf numFmtId="0" fontId="28" fillId="7" borderId="0" xfId="0" applyFont="1" applyFill="1" applyBorder="1" applyAlignment="1" applyProtection="1">
      <alignment horizontal="center"/>
      <protection hidden="1"/>
    </xf>
    <xf numFmtId="0" fontId="36" fillId="0" borderId="34" xfId="0" applyFont="1" applyFill="1" applyBorder="1" applyAlignment="1" applyProtection="1">
      <alignment horizontal="center" vertical="center"/>
      <protection hidden="1"/>
    </xf>
    <xf numFmtId="0" fontId="23" fillId="7" borderId="2" xfId="0" applyFont="1" applyFill="1" applyBorder="1" applyAlignment="1" applyProtection="1">
      <alignment horizontal="center" vertical="center"/>
      <protection hidden="1"/>
    </xf>
    <xf numFmtId="0" fontId="23" fillId="8" borderId="2" xfId="0" applyFont="1" applyFill="1" applyBorder="1" applyAlignment="1" applyProtection="1">
      <alignment horizontal="center" vertical="center"/>
      <protection hidden="1"/>
    </xf>
    <xf numFmtId="0" fontId="35" fillId="10" borderId="35" xfId="0" applyFont="1" applyFill="1" applyBorder="1" applyAlignment="1" applyProtection="1">
      <alignment horizontal="center" vertical="center" shrinkToFit="1"/>
      <protection hidden="1"/>
    </xf>
    <xf numFmtId="0" fontId="50" fillId="9" borderId="35" xfId="0" applyFont="1" applyFill="1" applyBorder="1" applyAlignment="1" applyProtection="1">
      <alignment horizontal="center"/>
      <protection hidden="1"/>
    </xf>
    <xf numFmtId="0" fontId="50" fillId="9" borderId="36" xfId="0" applyFont="1" applyFill="1" applyBorder="1" applyAlignment="1" applyProtection="1">
      <alignment horizontal="center"/>
      <protection hidden="1"/>
    </xf>
    <xf numFmtId="0" fontId="50" fillId="9" borderId="36" xfId="0" applyFont="1" applyFill="1" applyBorder="1" applyAlignment="1" applyProtection="1">
      <alignment horizontal="center"/>
      <protection locked="0" hidden="1"/>
    </xf>
    <xf numFmtId="0" fontId="53" fillId="0" borderId="0" xfId="0" applyFont="1" applyFill="1" applyBorder="1" applyAlignment="1" applyProtection="1">
      <alignment horizontal="center"/>
      <protection hidden="1"/>
    </xf>
    <xf numFmtId="0" fontId="53" fillId="0" borderId="0" xfId="0" applyFont="1" applyFill="1" applyBorder="1" applyAlignment="1" applyProtection="1">
      <alignment horizontal="center"/>
      <protection locked="0" hidden="1"/>
    </xf>
    <xf numFmtId="0" fontId="17" fillId="0" borderId="0" xfId="0" applyFont="1" applyFill="1" applyBorder="1" applyAlignment="1" applyProtection="1">
      <alignment horizontal="center"/>
      <protection hidden="1"/>
    </xf>
    <xf numFmtId="0" fontId="19" fillId="0" borderId="0" xfId="0" applyFont="1" applyFill="1" applyAlignment="1" applyProtection="1">
      <alignment horizontal="center"/>
      <protection hidden="1"/>
    </xf>
    <xf numFmtId="0" fontId="20" fillId="0" borderId="0" xfId="0" applyFont="1" applyFill="1" applyAlignment="1" applyProtection="1">
      <alignment horizontal="center"/>
      <protection locked="0" hidden="1"/>
    </xf>
    <xf numFmtId="0" fontId="21" fillId="0" borderId="0" xfId="0" applyFont="1" applyFill="1" applyAlignment="1" applyProtection="1">
      <alignment horizontal="center"/>
      <protection hidden="1"/>
    </xf>
    <xf numFmtId="0" fontId="22" fillId="0" borderId="0" xfId="0" applyFont="1" applyFill="1" applyAlignment="1" applyProtection="1">
      <alignment horizontal="center"/>
      <protection hidden="1"/>
    </xf>
    <xf numFmtId="180" fontId="50" fillId="9" borderId="36" xfId="0" applyNumberFormat="1" applyFont="1" applyFill="1" applyBorder="1" applyAlignment="1" applyProtection="1">
      <alignment horizontal="center"/>
      <protection hidden="1"/>
    </xf>
    <xf numFmtId="183" fontId="50" fillId="9" borderId="36" xfId="0" applyNumberFormat="1" applyFont="1" applyFill="1" applyBorder="1" applyAlignment="1" applyProtection="1">
      <alignment horizontal="center"/>
      <protection hidden="1"/>
    </xf>
    <xf numFmtId="49" fontId="50" fillId="9" borderId="36" xfId="0" applyNumberFormat="1" applyFont="1" applyFill="1" applyBorder="1" applyAlignment="1" applyProtection="1">
      <alignment horizontal="center"/>
      <protection locked="0"/>
    </xf>
    <xf numFmtId="180" fontId="53" fillId="0" borderId="0" xfId="0" applyNumberFormat="1" applyFont="1" applyFill="1" applyBorder="1" applyAlignment="1" applyProtection="1">
      <alignment horizontal="center"/>
      <protection hidden="1"/>
    </xf>
    <xf numFmtId="183" fontId="53" fillId="0" borderId="0" xfId="0" applyNumberFormat="1" applyFont="1" applyFill="1" applyBorder="1" applyAlignment="1" applyProtection="1">
      <alignment horizontal="center"/>
      <protection hidden="1"/>
    </xf>
    <xf numFmtId="49" fontId="53" fillId="0" borderId="0" xfId="0" applyNumberFormat="1" applyFont="1" applyFill="1" applyBorder="1" applyAlignment="1" applyProtection="1">
      <alignment horizontal="center"/>
      <protection locked="0"/>
    </xf>
    <xf numFmtId="180" fontId="21" fillId="0" borderId="0" xfId="0" applyNumberFormat="1" applyFont="1" applyFill="1" applyAlignment="1" applyProtection="1">
      <alignment horizontal="center"/>
      <protection hidden="1"/>
    </xf>
    <xf numFmtId="0" fontId="50" fillId="9" borderId="36" xfId="0" applyNumberFormat="1" applyFont="1" applyFill="1" applyBorder="1" applyAlignment="1" applyProtection="1">
      <alignment horizontal="center"/>
      <protection hidden="1"/>
    </xf>
    <xf numFmtId="178" fontId="50" fillId="9" borderId="36" xfId="0" applyNumberFormat="1" applyFont="1" applyFill="1" applyBorder="1" applyAlignment="1" applyProtection="1">
      <alignment horizontal="center"/>
      <protection hidden="1"/>
    </xf>
    <xf numFmtId="0" fontId="53" fillId="0" borderId="0" xfId="0" applyNumberFormat="1" applyFont="1" applyFill="1" applyBorder="1" applyAlignment="1" applyProtection="1">
      <alignment horizontal="center"/>
      <protection hidden="1"/>
    </xf>
    <xf numFmtId="178" fontId="53" fillId="0" borderId="0" xfId="0" applyNumberFormat="1" applyFont="1" applyFill="1" applyBorder="1" applyAlignment="1" applyProtection="1">
      <alignment horizontal="center"/>
      <protection hidden="1"/>
    </xf>
    <xf numFmtId="0" fontId="25" fillId="0" borderId="0" xfId="0" applyFont="1" applyFill="1" applyAlignment="1" applyProtection="1">
      <alignment horizontal="center"/>
      <protection hidden="1"/>
    </xf>
    <xf numFmtId="0" fontId="21" fillId="0" borderId="0" xfId="0" applyNumberFormat="1" applyFont="1" applyFill="1" applyAlignment="1" applyProtection="1">
      <alignment horizontal="center"/>
      <protection hidden="1"/>
    </xf>
    <xf numFmtId="178" fontId="21" fillId="0" borderId="0" xfId="0" applyNumberFormat="1" applyFont="1" applyFill="1" applyAlignment="1" applyProtection="1">
      <alignment horizontal="center"/>
      <protection hidden="1"/>
    </xf>
    <xf numFmtId="0" fontId="28" fillId="8" borderId="0" xfId="0" applyFont="1" applyFill="1" applyBorder="1" applyAlignment="1" applyProtection="1">
      <alignment horizontal="center"/>
      <protection hidden="1"/>
    </xf>
    <xf numFmtId="177" fontId="50" fillId="9" borderId="36" xfId="0" applyNumberFormat="1" applyFont="1" applyFill="1" applyBorder="1" applyAlignment="1" applyProtection="1">
      <alignment horizontal="center"/>
      <protection hidden="1"/>
    </xf>
    <xf numFmtId="177" fontId="50" fillId="9" borderId="36" xfId="0" applyNumberFormat="1" applyFont="1" applyFill="1" applyBorder="1" applyAlignment="1" applyProtection="1">
      <alignment horizontal="center" vertical="center"/>
      <protection hidden="1"/>
    </xf>
    <xf numFmtId="178" fontId="50" fillId="9" borderId="39" xfId="0" applyNumberFormat="1" applyFont="1" applyFill="1" applyBorder="1" applyAlignment="1" applyProtection="1">
      <alignment horizontal="center"/>
      <protection hidden="1"/>
    </xf>
    <xf numFmtId="177" fontId="53" fillId="0" borderId="0" xfId="0" applyNumberFormat="1" applyFont="1" applyFill="1" applyBorder="1" applyAlignment="1" applyProtection="1">
      <alignment horizontal="center"/>
      <protection hidden="1"/>
    </xf>
    <xf numFmtId="177" fontId="53" fillId="0" borderId="0" xfId="0" applyNumberFormat="1" applyFont="1" applyFill="1" applyBorder="1" applyAlignment="1" applyProtection="1">
      <alignment horizontal="center" vertical="center"/>
      <protection hidden="1"/>
    </xf>
    <xf numFmtId="0" fontId="29" fillId="0" borderId="0" xfId="0" applyFont="1" applyFill="1" applyBorder="1"/>
    <xf numFmtId="177" fontId="14" fillId="0" borderId="0" xfId="0" applyNumberFormat="1" applyFont="1" applyFill="1" applyAlignment="1" applyProtection="1">
      <alignment horizontal="center"/>
      <protection hidden="1"/>
    </xf>
    <xf numFmtId="177" fontId="26" fillId="0" borderId="0" xfId="0" applyNumberFormat="1" applyFont="1" applyFill="1" applyAlignment="1" applyProtection="1">
      <alignment horizontal="center" vertical="center"/>
      <protection hidden="1"/>
    </xf>
    <xf numFmtId="178" fontId="27" fillId="0" borderId="0" xfId="0" applyNumberFormat="1" applyFont="1" applyFill="1" applyBorder="1" applyAlignment="1" applyProtection="1">
      <alignment horizontal="center"/>
      <protection hidden="1"/>
    </xf>
    <xf numFmtId="178" fontId="27" fillId="0" borderId="31" xfId="0" applyNumberFormat="1" applyFont="1" applyFill="1" applyBorder="1" applyAlignment="1" applyProtection="1">
      <alignment horizontal="center"/>
      <protection hidden="1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常规_2017-10" xfId="27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17" xfId="50"/>
    <cellStyle name="常规 2" xfId="51"/>
    <cellStyle name="常规_Sheet1_1" xfId="52"/>
    <cellStyle name="常规_Sheet6" xfId="53"/>
  </cellStyles>
  <dxfs count="6">
    <dxf>
      <numFmt numFmtId="176" formatCode="0.00_ "/>
    </dxf>
    <dxf>
      <numFmt numFmtId="180" formatCode="0_ "/>
    </dxf>
    <dxf>
      <font>
        <name val="Ar"/>
        <scheme val="none"/>
        <i val="0"/>
        <strike val="0"/>
      </font>
    </dxf>
    <dxf>
      <font>
        <name val="Ar"/>
        <scheme val="none"/>
        <i val="0"/>
        <strike val="0"/>
      </font>
    </dxf>
    <dxf>
      <font>
        <name val="Ar"/>
        <scheme val="none"/>
        <i val="0"/>
        <strike val="0"/>
      </font>
    </dxf>
    <dxf>
      <font>
        <name val="Ar"/>
        <scheme val="none"/>
        <i val="0"/>
        <strike val="0"/>
      </font>
    </dxf>
  </dxfs>
  <tableStyles count="0" defaultTableStyle="TableStyleMedium2" defaultPivotStyle="PivotStyleLight16"/>
  <colors>
    <mruColors>
      <color rgb="0064BD24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3.xml"/><Relationship Id="rId8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4.xml"/><Relationship Id="rId12" Type="http://schemas.openxmlformats.org/officeDocument/2006/relationships/externalLink" Target="externalLinks/externalLink3.xml"/><Relationship Id="rId11" Type="http://schemas.openxmlformats.org/officeDocument/2006/relationships/externalLink" Target="externalLinks/externalLink2.xml"/><Relationship Id="rId10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112395</xdr:colOff>
      <xdr:row>0</xdr:row>
      <xdr:rowOff>28575</xdr:rowOff>
    </xdr:from>
    <xdr:to>
      <xdr:col>7</xdr:col>
      <xdr:colOff>288290</xdr:colOff>
      <xdr:row>1</xdr:row>
      <xdr:rowOff>193040</xdr:rowOff>
    </xdr:to>
    <xdr:pic>
      <xdr:nvPicPr>
        <xdr:cNvPr id="552415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" y="28575"/>
          <a:ext cx="2269490" cy="38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E:\1\&#38382;&#37327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Documents and Settings\&#23433;\&#26700;&#38754;\&#22383;&#24067;&#35746;&#21333;&#36319;&#36394;1a.et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Documents and Settings\&#23433;\&#26700;&#38754;\&#35745;&#21010;\&#26597;&#37327;&#34920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Z:\&#22383;&#24067;&#35746;&#21333;&#36319;&#36394;1\&#22383;&#24067;&#35746;&#21333;&#36319;&#36394;1.et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透视表"/>
      <sheetName val="问量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</sheetNames>
    <sheetDataSet>
      <sheetData sheetId="0">
        <row r="229">
          <cell r="E229">
            <v>26.5</v>
          </cell>
        </row>
        <row r="233">
          <cell r="E233">
            <v>2.5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29">
          <cell r="C229">
            <v>4133</v>
          </cell>
        </row>
        <row r="230">
          <cell r="C230">
            <v>6388.75</v>
          </cell>
        </row>
        <row r="233">
          <cell r="C233">
            <v>2996.5</v>
          </cell>
        </row>
        <row r="234">
          <cell r="C234">
            <v>0</v>
          </cell>
        </row>
        <row r="235">
          <cell r="C235">
            <v>10270.8</v>
          </cell>
        </row>
        <row r="236">
          <cell r="C236">
            <v>848.85</v>
          </cell>
        </row>
        <row r="237">
          <cell r="C237">
            <v>5866.05</v>
          </cell>
        </row>
        <row r="238">
          <cell r="C238">
            <v>1697.45</v>
          </cell>
        </row>
        <row r="239">
          <cell r="C239">
            <v>6951.65</v>
          </cell>
        </row>
        <row r="240">
          <cell r="C240">
            <v>694.95</v>
          </cell>
        </row>
        <row r="241">
          <cell r="C241">
            <v>11328.85</v>
          </cell>
        </row>
      </sheetData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导出计数_机台号"/>
      <sheetName val="导出计数_产品代号"/>
      <sheetName val="Sheet9"/>
      <sheetName val="Sheet10"/>
      <sheetName val="导出计数_列C"/>
    </sheetNames>
    <sheetDataSet>
      <sheetData sheetId="0">
        <row r="237">
          <cell r="E237">
            <v>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1" refreshedVersion="5" upgradeOnRefresh="1" refreshedDate="44133.4132291667" refreshedBy="Administrator" recordCount="35">
  <cacheSource type="worksheet">
    <worksheetSource ref="A3:AK42" sheet="双面作业单"/>
  </cacheSource>
  <cacheFields count="37">
    <cacheField name="机台号" numFmtId="0">
      <sharedItems containsNumber="1" containsInteger="1" containsMixedTypes="1" count="5">
        <s v="例子"/>
        <n v="381"/>
        <n v="382"/>
        <n v="383"/>
        <n v="384"/>
      </sharedItems>
    </cacheField>
    <cacheField name="机台" numFmtId="0">
      <sharedItems containsBlank="1" containsNumber="1" containsInteger="1" containsMixedTypes="1" count="6">
        <s v="例子"/>
        <m/>
        <n v="1001"/>
        <n v="1002"/>
        <n v="1003"/>
        <n v="1004"/>
      </sharedItems>
    </cacheField>
    <cacheField name="机台状态" numFmtId="0">
      <sharedItems containsSemiMixedTypes="0" containsString="0" containsNumber="1" containsInteger="1" minValue="0" maxValue="1" count="1">
        <n v="1"/>
      </sharedItems>
    </cacheField>
    <cacheField name="机速" numFmtId="0">
      <sharedItems containsSemiMixedTypes="0" containsString="0" containsNumber="1" containsInteger="1" minValue="0" maxValue="700" count="3">
        <n v="700"/>
        <n v="550"/>
        <n v="600"/>
      </sharedItems>
    </cacheField>
    <cacheField name="产品代号" numFmtId="0">
      <sharedItems containsBlank="1" count="4">
        <m/>
        <s v="YH-11991"/>
        <s v="YD-A497-22E-F"/>
        <s v="YT-4004MS"/>
      </sharedItems>
    </cacheField>
    <cacheField name="计划总量（KG)" numFmtId="0">
      <sharedItems containsSemiMixedTypes="0" containsString="0" containsNumber="1" containsInteger="1" minValue="0" maxValue="5020" count="2">
        <n v="5020"/>
        <n v="2020"/>
      </sharedItems>
    </cacheField>
    <cacheField name="订单跟踪" numFmtId="0">
      <sharedItems containsBlank="1" count="3">
        <m/>
        <s v="订单总量"/>
        <e v="#REF!"/>
      </sharedItems>
    </cacheField>
    <cacheField name="梳节" numFmtId="0">
      <sharedItems count="7">
        <s v="L1"/>
        <s v="L2"/>
        <s v="L3"/>
        <s v="L4"/>
        <s v="L5"/>
        <s v="L6"/>
        <s v="L7"/>
      </sharedItems>
    </cacheField>
    <cacheField name="D数" numFmtId="0">
      <sharedItems containsString="0" containsBlank="1" containsNumber="1" containsInteger="1" minValue="0" maxValue="200" count="6">
        <n v="200"/>
        <n v="100"/>
        <n v="30"/>
        <n v="75"/>
        <m/>
        <n v="150"/>
      </sharedItems>
    </cacheField>
    <cacheField name="原料" numFmtId="0">
      <sharedItems containsBlank="1" count="9">
        <m/>
        <s v="75黑纱"/>
        <s v="30单丝母丝"/>
        <s v="100半光"/>
        <s v="150低弹"/>
        <s v="150半光"/>
        <s v="150有光"/>
        <s v="75半光"/>
        <s v="30黑单丝"/>
      </sharedItems>
    </cacheField>
    <cacheField name="条数" numFmtId="0">
      <sharedItems containsString="0" containsBlank="1" containsNumber="1" containsInteger="1" minValue="0" maxValue="476" count="5">
        <n v="119"/>
        <n v="238"/>
        <n v="476"/>
        <m/>
        <n v="357"/>
      </sharedItems>
    </cacheField>
    <cacheField name="个数" numFmtId="0">
      <sharedItems containsSemiMixedTypes="0" containsString="0" containsNumber="1" containsInteger="1" minValue="0" maxValue="6" count="1">
        <n v="6"/>
      </sharedItems>
    </cacheField>
    <cacheField name="L1" numFmtId="0">
      <sharedItems containsSemiMixedTypes="0" containsString="0" containsNumber="1" minValue="0" maxValue="771120" count="15">
        <n v="19040"/>
        <n v="95200"/>
        <n v="187068"/>
        <n v="103530"/>
        <n v="0"/>
        <n v="93712.5"/>
        <n v="242760"/>
        <n v="110670"/>
        <n v="190400"/>
        <n v="771120"/>
        <n v="314160"/>
        <n v="349860"/>
        <n v="257040"/>
        <n v="146370"/>
        <n v="185640"/>
      </sharedItems>
    </cacheField>
    <cacheField name="比例" numFmtId="184">
      <sharedItems containsSemiMixedTypes="0" containsString="0" containsNumber="1" minValue="0" maxValue="0.604477611940298" count="15">
        <n v="0.036680421824851"/>
        <n v="0.183402109124255"/>
        <n v="0.360385144429161"/>
        <n v="0.199449793672627"/>
        <n v="0"/>
        <n v="0.173267326732673"/>
        <n v="0.448844884488449"/>
        <n v="0.204620462046205"/>
        <n v="0.149253731343284"/>
        <n v="0.604477611940298"/>
        <n v="0.246268656716418"/>
        <n v="0.372623574144487"/>
        <n v="0.273764258555133"/>
        <n v="0.155893536121673"/>
        <n v="0.197718631178707"/>
      </sharedItems>
    </cacheField>
    <cacheField name="送纱量（MM)" numFmtId="0">
      <sharedItems containsString="0" containsBlank="1" containsNumber="1" minValue="0" maxValue="18" count="14">
        <n v="0.8"/>
        <n v="4"/>
        <n v="13.1"/>
        <n v="2.9"/>
        <n v="4.1"/>
        <n v="3.5"/>
        <n v="17"/>
        <n v="3.1"/>
        <m/>
        <n v="10.8"/>
        <n v="4.4"/>
        <n v="4.9"/>
        <n v="18"/>
        <n v="5.2"/>
      </sharedItems>
    </cacheField>
    <cacheField name="克重克∕㎡" numFmtId="0">
      <sharedItems containsString="0" containsBlank="1" containsNonDate="0" count="1">
        <m/>
      </sharedItems>
    </cacheField>
    <cacheField name="幅宽∕m" numFmtId="0">
      <sharedItems containsString="0" containsBlank="1" containsNonDate="0" count="1">
        <m/>
      </sharedItems>
    </cacheField>
    <cacheField name="所需坯布总长度（米）" numFmtId="0">
      <sharedItems containsString="0" containsBlank="1" containsNonDate="0" count="1">
        <m/>
      </sharedItems>
    </cacheField>
    <cacheField name="坯布总重量" numFmtId="180">
      <sharedItems containsSemiMixedTypes="0" containsString="0" containsNumber="1" containsInteger="1" minValue="0" maxValue="0" count="1">
        <n v="0"/>
      </sharedItems>
    </cacheField>
    <cacheField name="计划总米数" numFmtId="180">
      <sharedItems containsNumber="1" containsMixedTypes="1" count="15">
        <n v="11605.1922832407"/>
        <n v="58025.9614162034"/>
        <n v="190035.023638066"/>
        <n v="42068.8220267474"/>
        <e v="#DIV/0!"/>
        <n v="48728.4022519899"/>
        <n v="236680.810938237"/>
        <n v="43159.4419946196"/>
        <n v="9500.81525147372"/>
        <n v="25652.2011789791"/>
        <n v="10450.8967766211"/>
        <n v="39297.6962648177"/>
        <n v="144358.884238106"/>
        <n v="32881.7458542352"/>
        <n v="41703.6776687862"/>
      </sharedItems>
    </cacheField>
    <cacheField name="原料总重量（KG)" numFmtId="180">
      <sharedItems containsSemiMixedTypes="0" containsString="0" containsNumber="1" minValue="0" maxValue="2253.20132013201" count="15">
        <n v="184.135717560752"/>
        <n v="920.67858780376"/>
        <n v="1809.13342503439"/>
        <n v="1001.23796423659"/>
        <n v="0"/>
        <n v="869.80198019802"/>
        <n v="2253.20132013201"/>
        <n v="1027.19471947195"/>
        <n v="301.492537313433"/>
        <n v="1221.0447761194"/>
        <n v="497.462686567164"/>
        <n v="1870.57034220532"/>
        <n v="1374.29657794677"/>
        <n v="782.585551330798"/>
        <n v="992.54752851711"/>
      </sharedItems>
    </cacheField>
    <cacheField name="每盘确定米数" numFmtId="180">
      <sharedItems containsString="0" containsBlank="1" containsNonDate="0" count="1">
        <m/>
      </sharedItems>
    </cacheField>
    <cacheField name="每盘可整米数" numFmtId="0">
      <sharedItems containsString="0" containsBlank="1" containsNonDate="0" count="1">
        <m/>
      </sharedItems>
    </cacheField>
    <cacheField name="已下米数" numFmtId="0">
      <sharedItems containsString="0" containsBlank="1" containsNumber="1" containsInteger="1" minValue="0" maxValue="20000" count="5">
        <m/>
        <n v="16000"/>
        <n v="4000"/>
        <n v="20000"/>
        <n v="15450"/>
      </sharedItems>
    </cacheField>
    <cacheField name="剩下总米数" numFmtId="180">
      <sharedItems containsNumber="1" containsMixedTypes="1" count="18">
        <n v="11605.1922832407"/>
        <n v="58025.9614162034"/>
        <n v="190035.023638066"/>
        <n v="42068.8220267474"/>
        <e v="#DIV/0!"/>
        <n v="48728.4022519899"/>
        <n v="236680.810938237"/>
        <n v="43159.4419946196"/>
        <n v="9500.81525147372"/>
        <n v="25652.2011789791"/>
        <n v="10450.8967766211"/>
        <n v="23297.6962648177"/>
        <n v="144358.884238106"/>
        <n v="32881.7458542352"/>
        <n v="41703.6776687862"/>
        <n v="44728.4022519899"/>
        <n v="28728.4022519899"/>
        <n v="27709.4419946196"/>
      </sharedItems>
    </cacheField>
    <cacheField name="剩下总重量（KG)" numFmtId="0">
      <sharedItems containsNumber="1" containsMixedTypes="1" count="18">
        <n v="184.135717560752"/>
        <n v="920.67858780376"/>
        <n v="1809.13342503439"/>
        <n v="1001.23796423659"/>
        <e v="#DIV/0!"/>
        <n v="869.80198019802"/>
        <n v="2253.20132013201"/>
        <n v="1027.19471947195"/>
        <n v="301.492537313433"/>
        <n v="1221.0447761194"/>
        <n v="497.462686567164"/>
        <n v="1108.97034220532"/>
        <n v="1374.29657794677"/>
        <n v="782.585551330799"/>
        <n v="992.54752851711"/>
        <n v="798.40198019802"/>
        <n v="512.80198019802"/>
        <n v="659.484719471947"/>
      </sharedItems>
    </cacheField>
    <cacheField name="每盘可整米数2" numFmtId="180">
      <sharedItems containsNumber="1" containsMixedTypes="1" count="7">
        <n v="24579.8319327731"/>
        <n v="40966.3865546218"/>
        <n v="16386.5546218487"/>
        <e v="#DIV/0!"/>
        <n v="21848.7394957983"/>
        <n v="12289.9159663866"/>
        <n v="8193.27731092437"/>
      </sharedItems>
    </cacheField>
    <cacheField name="每梳用纱长∕m" numFmtId="191">
      <sharedItems containsNumber="1" containsInteger="1" containsMixedTypes="1" count="2">
        <n v="0"/>
        <e v="#DIV/0!"/>
      </sharedItems>
    </cacheField>
    <cacheField name="理论米数/24小时" numFmtId="180">
      <sharedItems containsSemiMixedTypes="0" containsString="0" containsNumber="1" minValue="0" maxValue="7776" count="16">
        <n v="403.2"/>
        <n v="2016"/>
        <n v="6602.4"/>
        <n v="1461.6"/>
        <n v="2066.4"/>
        <n v="1386"/>
        <n v="6732"/>
        <n v="1227.6"/>
        <n v="0"/>
        <n v="1728"/>
        <n v="4665.6"/>
        <n v="1900.8"/>
        <n v="2116.8"/>
        <n v="7776"/>
        <n v="1771.2"/>
        <n v="2246.4"/>
      </sharedItems>
    </cacheField>
    <cacheField name="预计完成时间（天）" numFmtId="176">
      <sharedItems containsNumber="1" containsMixedTypes="1" count="5">
        <n v="34.6779746463254"/>
        <e v="#DIV/0!"/>
        <n v="42.3585269667326"/>
        <n v="6.62428551112347"/>
        <n v="22.3670738878517"/>
      </sharedItems>
    </cacheField>
    <cacheField name="机台数" numFmtId="0">
      <sharedItems containsSemiMixedTypes="0" containsString="0" containsNumber="1" containsInteger="1" minValue="0" maxValue="1" count="1">
        <n v="1"/>
      </sharedItems>
    </cacheField>
    <cacheField name="理论重量/24小时" numFmtId="178">
      <sharedItems containsSemiMixedTypes="0" containsString="0" containsNumber="1" minValue="0" maxValue="222.08256" count="15">
        <n v="6.39744"/>
        <n v="31.9872"/>
        <n v="62.854848"/>
        <n v="34.78608"/>
        <n v="0"/>
        <n v="24.7401"/>
        <n v="64.08864"/>
        <n v="29.21688"/>
        <n v="54.8352"/>
        <n v="222.08256"/>
        <n v="90.47808"/>
        <n v="100.75968"/>
        <n v="74.02752"/>
        <n v="42.15456"/>
        <n v="53.46432"/>
      </sharedItems>
    </cacheField>
    <cacheField name="上机时间" numFmtId="177">
      <sharedItems containsSemiMixedTypes="0" containsString="0" containsNonDate="0" containsDate="1" minDate="2020-08-14T00:00:00" maxDate="2020-10-29T00:00:00" count="5">
        <d v="2020-10-29T00:00:00"/>
        <d v="2020-08-14T00:00:00"/>
        <d v="2020-10-16T00:00:00"/>
        <d v="2020-10-08T00:00:00"/>
        <d v="2020-09-23T00:00:00"/>
      </sharedItems>
    </cacheField>
    <cacheField name="原料2" numFmtId="177">
      <sharedItems containsBlank="1" containsDate="1" containsMixedTypes="1" count="4">
        <s v="有光"/>
        <d v="1900-01-03T00:00:00"/>
        <m/>
        <d v="1899-12-30T00:00:00"/>
      </sharedItems>
    </cacheField>
    <cacheField name="理论完成日期" numFmtId="177">
      <sharedItems containsSemiMixedTypes="0" containsString="0" containsNonDate="0" containsDate="1" minDate="2020-09-25T08:36:17" maxDate="2020-12-02T16:16:17" count="5">
        <d v="2020-12-02T16:16:17"/>
        <d v="2020-09-25T08:36:17"/>
        <d v="2020-10-22T14:58:58"/>
        <d v="2020-10-30T08:48:35"/>
        <d v="2020-11-04T08:36:17"/>
      </sharedItems>
    </cacheField>
    <cacheField name="关注" numFmtId="177">
      <sharedItems count="2">
        <s v=" "/>
        <s v="跟踪"/>
      </sharedItems>
    </cacheField>
    <cacheField name="计划完工日期" numFmtId="177">
      <sharedItems containsSemiMixedTypes="0" containsString="0" containsNonDate="0" containsDate="1" minDate="2019-07-18T00:00:00" maxDate="2020-12-05T16:16:17" count="5">
        <d v="2020-12-05T16:16:17"/>
        <d v="2019-07-18T00:00:00"/>
        <d v="2019-12-10T00:00:00"/>
        <d v="2020-11-02T08:48:35"/>
        <d v="2020-11-07T08:36:17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1" refreshedVersion="5" minRefreshableVersion="1" upgradeOnRefresh="1" refreshedDate="44143.4642592593" refreshedBy="Administrator" recordCount="1192">
  <cacheSource type="worksheet">
    <worksheetSource ref="B3:AK2534" sheet="双面作业单"/>
  </cacheSource>
  <cacheFields count="36">
    <cacheField name="机台" numFmtId="0">
      <sharedItems containsBlank="1" containsNumber="1" containsInteger="1" containsMixedTypes="1" count="150">
        <s v="例子"/>
        <m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</sharedItems>
    </cacheField>
    <cacheField name="机台状态" numFmtId="0">
      <sharedItems containsString="0" containsBlank="1" containsNumber="1" containsInteger="1" minValue="0" maxValue="1" count="2">
        <n v="1"/>
        <m/>
      </sharedItems>
    </cacheField>
    <cacheField name="机速" numFmtId="0">
      <sharedItems containsString="0" containsBlank="1" containsNumber="1" containsInteger="1" minValue="0" maxValue="1020" count="36">
        <n v="700"/>
        <m/>
        <n v="550"/>
        <n v="600"/>
        <n v="590"/>
        <n v="450"/>
        <n v="570"/>
        <n v="580"/>
        <n v="520"/>
        <n v="470"/>
        <n v="400"/>
        <n v="720"/>
        <n v="650"/>
        <n v="420"/>
        <n v="440"/>
        <n v="430"/>
        <n v="380"/>
        <n v="510"/>
        <n v="530"/>
        <n v="500"/>
        <n v="480"/>
        <n v="900"/>
        <n v="1000"/>
        <n v="850"/>
        <n v="950"/>
        <n v="1020"/>
        <n v="800"/>
        <n v="750"/>
        <n v="760"/>
        <n v="820"/>
        <n v="710"/>
        <n v="730"/>
        <n v="250"/>
        <n v="200"/>
        <n v="350"/>
        <n v="370"/>
      </sharedItems>
    </cacheField>
    <cacheField name="产品代号" numFmtId="0">
      <sharedItems containsBlank="1" containsNumber="1" containsInteger="1" containsMixedTypes="1" count="119">
        <m/>
        <s v="YH-11991"/>
        <s v="YD-A497-22E-F"/>
        <s v="YT-4004MS"/>
        <s v="YT-0812MS"/>
        <s v="YT-12870-26E"/>
        <s v="YT-S004"/>
        <s v="YT-1812MS"/>
        <s v="YT-6494-26E-F"/>
        <s v="YT-J507-22E-F"/>
        <s v="YT-A991MS"/>
        <s v="YT-24969"/>
        <s v="YH-H004MS"/>
        <s v="YT-9505"/>
        <s v="YD-15598-22E-F"/>
        <s v="YT-H004MS"/>
        <s v="YT-0507MS"/>
        <s v="YT-32046"/>
        <s v="YT-B412"/>
        <s v="YT-19621-26EMS"/>
        <s v="YT-6635-26E"/>
        <s v="YT-5001MS"/>
        <s v="YT-2468MS"/>
        <s v="YT-1503"/>
        <s v="YT-E567MS"/>
        <s v="YT-6873"/>
        <s v="YT-J045MS"/>
        <s v="yt-13507-26e"/>
        <s v="YD-14776-26E-F"/>
        <s v="YD-29736-26E-F"/>
        <s v="YT-12617-26E"/>
        <s v="YT-4635-26EMS"/>
        <s v="YT-12921-26E"/>
        <s v="YA-5989-26E"/>
        <s v="YT-8522-B-26E"/>
        <s v="YD-13776-26E-FMS"/>
        <s v="YD-4745-26E"/>
        <s v="YT-1636-26EMS"/>
        <s v="YT-10595"/>
        <s v="YT-1776MS"/>
        <s v="YT-K723"/>
        <s v="YT-A721"/>
        <s v="YD-35025"/>
        <s v="YT-2984MS"/>
        <s v="YT-44025"/>
        <s v="YT-0590MS"/>
        <s v="YT-1062MS"/>
        <s v="YH-1612"/>
        <s v="YT-L785"/>
        <s v="YT-4991MS"/>
        <s v="YH-10522MS"/>
        <s v="YT-D514"/>
        <s v="YT-0476MS"/>
        <s v="YT-1501MS"/>
        <s v="YT-19025MS"/>
        <s v="YT-11546-24E-F"/>
        <s v="YT-13054-26E"/>
        <s v="YT-19664-24E"/>
        <s v="YT-15736-24E"/>
        <s v="YD-15542-24E"/>
        <s v="YD-YFY683-24E"/>
        <s v="YT-2573-24E"/>
        <s v="YT-6991-24E"/>
        <s v="YY-3396"/>
        <s v="YD-M911-22E-F"/>
        <s v="YN-C499-16E"/>
        <s v="YT-0926-16E"/>
        <s v="YT-24522-16E"/>
        <s v="YT-P785MS"/>
        <s v="YT-4476"/>
        <s v="YT-C493-22E-F"/>
        <s v="YT-1025MS"/>
        <s v="YT-10964-22E-F"/>
        <s v="耐折YD-19745-22E-F"/>
        <s v="YT-4045-24E"/>
        <s v="YT-25969-24E"/>
        <s v="YT-10054-24E"/>
        <s v="YT-2776-24E"/>
        <s v="YT-3045-24E"/>
        <s v="YT-N969-24E"/>
        <s v="YT-11054-24E"/>
        <s v="YT-0812-24E"/>
        <s v="YT-1412MS"/>
        <s v="耐折YD-13921-22E-F"/>
        <s v="YT-5510-22E-F"/>
        <s v="ys-12412"/>
        <s v="YT-14004"/>
        <s v="YD-3174"/>
        <s v="YT-7412MS"/>
        <s v="YT-2591-22E-F"/>
        <s v="YT-V785"/>
        <s v="YM-12823-22E-F"/>
        <s v="YT-3574"/>
        <s v="YT-5025MS"/>
        <s v="YT-1251-22E-F-SS"/>
        <s v="YT-39025"/>
        <s v="YD-F542-24E"/>
        <s v="YT-20870"/>
        <s v="YT-6533-24E"/>
        <s v="YT-0957MS"/>
        <s v="YT-L522"/>
        <s v="耐折YS-17990-22E-F"/>
        <s v="YT-1668"/>
        <s v="YT-J668"/>
        <s v="YT-9045MS"/>
        <s v="YT-5984"/>
        <s v="YT-4493"/>
        <s v="YT-4823MS"/>
        <s v="YS-6990-22E-FMS"/>
        <s v="YT-4954"/>
        <s v="YT-7954MS"/>
        <s v="YA-G766-26E-F"/>
        <s v="YD-E376-16E"/>
        <s v="yd-sdk427-16E"/>
        <s v="YD-SDZ427-16E"/>
        <s v="YT-3919-16E"/>
        <s v="YY-2079-16E-F"/>
        <s v="YY-A079-16-F"/>
        <n v="5020" u="1"/>
      </sharedItems>
    </cacheField>
    <cacheField name="计划总量（KG)" numFmtId="0">
      <sharedItems containsString="0" containsBlank="1" containsNumber="1" containsInteger="1" minValue="0" maxValue="8020" count="27">
        <n v="270"/>
        <m/>
        <n v="5020"/>
        <n v="1520"/>
        <n v="3020"/>
        <n v="3120"/>
        <n v="2020"/>
        <n v="520"/>
        <n v="4020"/>
        <n v="2350"/>
        <n v="1050"/>
        <n v="1020"/>
        <n v="60"/>
        <n v="5050"/>
        <n v="5000"/>
        <n v="1000"/>
        <n v="2700"/>
        <n v="30"/>
        <n v="40"/>
        <n v="250"/>
        <n v="2460"/>
        <n v="8020"/>
        <n v="2500"/>
        <n v="50"/>
        <n v="600"/>
        <n v="6020"/>
        <n v="220"/>
      </sharedItems>
    </cacheField>
    <cacheField name="订单跟踪" numFmtId="0">
      <sharedItems containsBlank="1" containsNumber="1" containsMixedTypes="1" count="32">
        <m/>
        <s v="订单总量"/>
        <e v="#REF!"/>
        <n v="26500"/>
        <n v="4133"/>
        <n v="1000"/>
        <n v="6388.75"/>
        <n v="2500"/>
        <n v="2996.5"/>
        <n v="0"/>
        <n v="10270.8"/>
        <n v="11328.85"/>
        <n v="694.95"/>
        <n v="848.85"/>
        <n v="6951.65"/>
        <n v="1697.45"/>
        <n v="5000"/>
        <n v="5866.05"/>
        <n v="9"/>
        <n v="1392"/>
        <n v="1975"/>
        <n v="26.6"/>
        <n v="18.4"/>
        <n v="25.6"/>
        <n v="7.5"/>
        <s v="4t"/>
        <s v="339开54kg"/>
        <s v="4.5总量"/>
        <n v="2.82"/>
        <n v="2"/>
        <s v=" "/>
        <n v="11"/>
      </sharedItems>
    </cacheField>
    <cacheField name="梳节" numFmtId="0">
      <sharedItems containsBlank="1" count="8">
        <s v="L1"/>
        <s v="L2"/>
        <s v="L3"/>
        <s v="L4"/>
        <s v="L5"/>
        <s v="L6"/>
        <s v="L7"/>
        <m/>
      </sharedItems>
    </cacheField>
    <cacheField name="D数" numFmtId="0">
      <sharedItems containsString="0" containsBlank="1" containsNumber="1" containsInteger="1" minValue="0" maxValue="600" count="20">
        <n v="150"/>
        <n v="30"/>
        <m/>
        <n v="75"/>
        <n v="100"/>
        <n v="200"/>
        <n v="60"/>
        <n v="300"/>
        <n v="40"/>
        <n v="43"/>
        <n v="20"/>
        <n v="68"/>
        <n v="105"/>
        <n v="140"/>
        <n v="600"/>
        <n v="50"/>
        <n v="81"/>
        <n v="70"/>
        <n v="400"/>
        <n v="297"/>
      </sharedItems>
    </cacheField>
    <cacheField name="原料" numFmtId="0">
      <sharedItems containsBlank="1" count="89">
        <m/>
        <s v="75黑纱"/>
        <s v="30单丝母丝"/>
        <s v="100半光"/>
        <s v="150低弹"/>
        <s v="150半光"/>
        <s v="75半光"/>
        <s v="30黑单丝"/>
        <s v="200有光"/>
        <s v="150有光"/>
        <s v="60单丝并纱"/>
        <s v="75有光"/>
        <s v="100低弹"/>
        <s v="200半光"/>
        <s v="150圆光"/>
        <s v="75圆光"/>
        <s v="300半光"/>
        <s v="40单丝"/>
        <s v="100有光"/>
        <s v="300有光"/>
        <s v="70氨纶"/>
        <s v="75/72F低弹"/>
        <s v="75D/72F低弹"/>
        <s v="20单丝母丝"/>
        <s v="30黑母丝"/>
        <s v="75半光黑丝"/>
        <s v="68半光"/>
        <s v="75低弹"/>
        <s v="600圆光"/>
        <s v="150阳离子纱"/>
        <s v="300低弹"/>
        <s v="200低弹"/>
        <s v="600低弹并纱"/>
        <s v="600阳离子低弹并纱"/>
        <s v="0.12毫米有光单丝"/>
        <s v="600有光并纱"/>
        <s v="50半光"/>
        <s v="0.1毫米有光单丝"/>
        <s v="150阳离子低弹"/>
        <s v="0.1毫米耐折单丝3"/>
        <s v="300圆光"/>
        <s v="0.09毫米有光单丝"/>
        <s v="400低弹"/>
        <s v="0.16毫米有光单丝"/>
        <s v="600半光"/>
        <s v="300阳离子纱"/>
        <s v="0.165有光单丝" u="1"/>
        <s v="150再生半消光" u="1"/>
        <s v="0.08毫米耐折单丝" u="1"/>
        <s v="150环保长丝" u="1"/>
        <s v="40环保单丝、" u="1"/>
        <s v="75阳离子低弹" u="1"/>
        <s v="50黑纱" u="1"/>
        <s v="150涤混纱" u="1"/>
        <s v="280锦纶" u="1"/>
        <s v="200锦纶" u="1"/>
        <s v="150黑低弹" u="1"/>
        <s v="250粘胶纱" u="1"/>
        <s v="600锦涤混纱" u="1"/>
        <s v="0.1毫米耐折单丝" u="1"/>
        <s v="150D/48F低弹" u="1"/>
        <s v="150/144F低弹" u="1"/>
        <s v="600半光并纱" u="1"/>
        <s v="80单丝并纱" u="1"/>
        <s v="75/36F低弹" u="1"/>
        <s v="600D有光并纱" u="1"/>
        <s v="600D低弹并纱" u="1"/>
        <s v="200圆光" u="1"/>
        <s v="0.1耐折3" u="1"/>
        <s v="0.165毫米有光单丝" u="1"/>
        <s v="150/144低弹" u="1"/>
        <s v="60D单丝并纱" u="1"/>
        <s v="150黑纱" u="1"/>
        <s v="200黑纱" u="1"/>
        <s v="0.18有光单丝" u="1"/>
        <s v="100黑低弹" u="1"/>
        <s v="0.1黑单丝" u="1"/>
        <s v="150低弹+150黑低弹（3+1）" u="1"/>
        <s v="32S/2棉纱" u="1"/>
        <s v="七彩纱" u="1"/>
        <s v="30黑色母丝" u="1"/>
        <s v="75D半光" u="1"/>
        <s v="150/40涤氨包芯纱" u="1"/>
        <s v="140锦纶" u="1"/>
        <s v="150D/48F半光" u="1"/>
        <s v="200D/96F半光" u="1"/>
        <s v="100D/48f半光" u="1"/>
        <s v="150阳离子低弹+150D低弹（2*阳离子+2*低弹）" u="1"/>
        <s v="50单丝" u="1"/>
      </sharedItems>
    </cacheField>
    <cacheField name="条数" numFmtId="0">
      <sharedItems containsString="0" containsBlank="1" containsNumber="1" minValue="1.4" maxValue="598" count="107">
        <n v="238"/>
        <n v="476"/>
        <m/>
        <n v="357"/>
        <n v="396"/>
        <n v="448"/>
        <n v="598"/>
        <n v="458"/>
        <n v="345"/>
        <n v="460"/>
        <n v="317"/>
        <n v="550"/>
        <n v="275"/>
        <n v="158"/>
        <n v="138"/>
        <n v="441"/>
        <n v="588"/>
        <n v="294"/>
        <n v="299"/>
        <n v="440"/>
        <n v="119"/>
        <n v="230"/>
        <n v="414"/>
        <n v="208"/>
        <n v="84"/>
        <n v="506"/>
        <n v="253"/>
        <n v="127"/>
        <n v="380"/>
        <n v="168"/>
        <n v="290"/>
        <n v="72"/>
        <n v="192"/>
        <n v="384"/>
        <n v="162"/>
        <n v="324"/>
        <n v="177"/>
        <n v="354"/>
        <n v="115"/>
        <n v="413"/>
        <n v="404"/>
        <n v="379"/>
        <n v="430"/>
        <n v="287"/>
        <n v="215"/>
        <n v="505"/>
        <n v="126"/>
        <n v="118"/>
        <n v="190"/>
        <n v="172"/>
        <n v="176"/>
        <n v="350"/>
        <n v="181"/>
        <n v="348"/>
        <n v="116"/>
        <n v="161"/>
        <n v="320"/>
        <n v="166"/>
        <n v="98"/>
        <n v="195"/>
        <n v="390"/>
        <n v="388"/>
        <n v="194"/>
        <n v="159" u="1"/>
        <n v="432" u="1"/>
        <n v="216" u="1"/>
        <n v="336" u="1"/>
        <n v="132" u="1"/>
        <n v="153" u="1"/>
        <n v="59" u="1"/>
        <n v="149" u="1"/>
        <n v="498" u="1"/>
        <n v="264" u="1"/>
        <n v="528" u="1"/>
        <n v="77" u="1"/>
        <n v="164" u="1"/>
        <n v="1.4" u="1"/>
        <n v="252" u="1"/>
        <n v="281" u="1"/>
        <n v="314" u="1"/>
        <n v="157" u="1"/>
        <n v="338" u="1"/>
        <n v="220" u="1"/>
        <n v="312" u="1"/>
        <n v="156" u="1"/>
        <n v="412" u="1"/>
        <n v="74" u="1"/>
        <n v="92" u="1"/>
        <n v="397" u="1"/>
        <n v="182" u="1"/>
        <n v="405" u="1"/>
        <n v="78" u="1"/>
        <n v="318" u="1"/>
        <n v="306" u="1"/>
        <n v="276" u="1"/>
        <n v="250" u="1"/>
        <n v="500" u="1"/>
        <n v="183" u="1"/>
        <n v="234" u="1"/>
        <n v="512" u="1"/>
        <n v="322" u="1"/>
        <n v="504" u="1"/>
        <n v="207" u="1"/>
        <n v="316" u="1"/>
        <n v="108" u="1"/>
        <n v="154" u="1"/>
        <n v="79" u="1"/>
      </sharedItems>
    </cacheField>
    <cacheField name="个数" numFmtId="0">
      <sharedItems containsString="0" containsBlank="1" containsNumber="1" containsInteger="1" minValue="0" maxValue="7" count="4">
        <n v="6"/>
        <m/>
        <n v="3"/>
        <n v="7"/>
      </sharedItems>
    </cacheField>
    <cacheField name="L1" numFmtId="0">
      <sharedItems containsString="0" containsBlank="1" containsNumber="1" minValue="0" maxValue="3671603.1" count="295">
        <n v="164220"/>
        <n v="205632"/>
        <n v="0"/>
        <m/>
        <n v="93712.5"/>
        <n v="242760"/>
        <n v="110670"/>
        <n v="190400"/>
        <n v="771120"/>
        <n v="314160"/>
        <n v="100980"/>
        <n v="221340"/>
        <n v="114240"/>
        <n v="399840"/>
        <n v="251328"/>
        <n v="117810"/>
        <n v="124950"/>
        <n v="100800"/>
        <n v="172224"/>
        <n v="104160"/>
        <n v="182070"/>
        <n v="347480"/>
        <n v="255612"/>
        <n v="132090"/>
        <n v="307020"/>
        <n v="189924"/>
        <n v="121380"/>
        <n v="99615"/>
        <n v="269100"/>
        <n v="161460"/>
        <n v="125580"/>
        <n v="92070"/>
        <n v="167076"/>
        <n v="260610"/>
        <n v="62832"/>
        <n v="45696"/>
        <n v="416500"/>
        <n v="142800"/>
        <n v="147560"/>
        <n v="214200"/>
        <n v="257040"/>
        <n v="352240"/>
        <n v="149940"/>
        <n v="90562.5"/>
        <n v="213900"/>
        <n v="276000"/>
        <n v="213975"/>
        <n v="211344"/>
        <n v="192780"/>
        <n v="428400"/>
        <n v="224196"/>
        <n v="157080"/>
        <n v="134640"/>
        <n v="342720"/>
        <n v="231336"/>
        <n v="174930"/>
        <n v="228480"/>
        <n v="171360"/>
        <n v="97440"/>
        <n v="192500"/>
        <n v="160875"/>
        <n v="360800"/>
        <n v="132000"/>
        <n v="202125"/>
        <n v="249900"/>
        <n v="160650"/>
        <n v="208488"/>
        <n v="99960"/>
        <n v="139230"/>
        <n v="54510"/>
        <n v="197064"/>
        <n v="248400"/>
        <n v="165600"/>
        <n v="106950"/>
        <n v="271320"/>
        <n v="194208"/>
        <n v="499800"/>
        <n v="119238"/>
        <n v="89310"/>
        <n v="211200"/>
        <n v="99000"/>
        <n v="101750"/>
        <n v="224400"/>
        <n v="203500"/>
        <n v="138600"/>
        <n v="91080"/>
        <n v="204600"/>
        <n v="167475"/>
        <n v="105840"/>
        <n v="239904"/>
        <n v="132300"/>
        <n v="277200"/>
        <n v="136125"/>
        <n v="189750"/>
        <n v="173250"/>
        <n v="86625"/>
        <n v="165000"/>
        <n v="227700"/>
        <n v="144375"/>
        <n v="68062.5"/>
        <n v="206250"/>
        <n v="11377.8"/>
        <n v="97020"/>
        <n v="252252"/>
        <n v="202860"/>
        <n v="50568"/>
        <n v="116610"/>
        <n v="80730"/>
        <n v="185220"/>
        <n v="127008"/>
        <n v="96250"/>
        <n v="24750"/>
        <n v="187000"/>
        <n v="178620"/>
        <n v="128700"/>
        <n v="198000"/>
        <n v="83300"/>
        <n v="101388"/>
        <n v="238000"/>
        <n v="135660"/>
        <n v="232764"/>
        <n v="218960"/>
        <n v="146370"/>
        <n v="310500"/>
        <n v="229080"/>
        <n v="226320"/>
        <n v="117300"/>
        <n v="158700"/>
        <n v="299880"/>
        <n v="364140"/>
        <n v="264180"/>
        <n v="321300"/>
        <n v="262752"/>
        <n v="19040"/>
        <n v="95200"/>
        <n v="187068"/>
        <n v="103530"/>
        <n v="285600"/>
        <n v="245616"/>
        <n v="128520"/>
        <n v="247044"/>
        <n v="99067.5"/>
        <n v="119761.6"/>
        <n v="83835"/>
        <n v="56784"/>
        <n v="331296"/>
        <n v="124200"/>
        <n v="86940"/>
        <n v="252756"/>
        <n v="210630"/>
        <n v="254184"/>
        <n v="96600"/>
        <n v="262200"/>
        <n v="172500"/>
        <n v="241500"/>
        <n v="62100"/>
        <n v="55440"/>
        <n v="311190"/>
        <n v="211002"/>
        <n v="136620"/>
        <n v="236808"/>
        <n v="125235"/>
        <n v="113850"/>
        <n v="41910"/>
        <n v="387090"/>
        <n v="200376"/>
        <n v="144210"/>
        <n v="102465"/>
        <n v="221628"/>
        <n v="67830"/>
        <n v="177100"/>
        <n v="155595"/>
        <n v="239844"/>
        <n v="288420"/>
        <n v="276276"/>
        <n v="148005"/>
        <n v="170775"/>
        <n v="105450"/>
        <n v="273240"/>
        <n v="32130"/>
        <n v="29988"/>
        <n v="642600"/>
        <n v="232760"/>
        <n v="40320"/>
        <n v="170016"/>
        <n v="356730"/>
        <n v="192280"/>
        <n v="643800"/>
        <n v="513300"/>
        <n v="172800"/>
        <n v="302400"/>
        <n v="835200"/>
        <n v="445440"/>
        <n v="417960"/>
        <n v="101088"/>
        <n v="85050"/>
        <n v="318600"/>
        <n v="1518660"/>
        <n v="828000"/>
        <n v="538200"/>
        <n v="201480"/>
        <n v="174800"/>
        <n v="372600"/>
        <n v="450800"/>
        <n v="52900"/>
        <n v="212520"/>
        <n v="199920"/>
        <n v="167552"/>
        <n v="266560"/>
        <n v="155176"/>
        <n v="80325"/>
        <n v="191992.5"/>
        <n v="224250"/>
        <n v="114885"/>
        <n v="173880"/>
        <n v="209550"/>
        <n v="127875"/>
        <n v="108412.5"/>
        <n v="235950"/>
        <n v="317625"/>
        <n v="129030"/>
        <n v="214038"/>
        <n v="110055"/>
        <n v="284820"/>
        <n v="220110"/>
        <n v="132825"/>
        <n v="178365"/>
        <n v="51165"/>
        <n v="191268"/>
        <n v="55660"/>
        <n v="117645"/>
        <n v="98670"/>
        <n v="138040"/>
        <n v="327488"/>
        <n v="229908"/>
        <n v="176300"/>
        <n v="206400"/>
        <n v="47520"/>
        <n v="142065"/>
        <n v="125775"/>
        <n v="193200"/>
        <n v="207000"/>
        <n v="233240"/>
        <n v="246330"/>
        <n v="82110"/>
        <n v="234192"/>
        <n v="219912"/>
        <n v="185640"/>
        <n v="109837.5"/>
        <n v="96140"/>
        <n v="77616"/>
        <n v="570768"/>
        <n v="224664"/>
        <n v="73623"/>
        <n v="182160"/>
        <n v="364320"/>
        <n v="198858"/>
        <n v="371280"/>
        <n v="178500"/>
        <n v="60180"/>
        <n v="91035"/>
        <n v="155250"/>
        <n v="319872"/>
        <n v="91200"/>
        <n v="292740"/>
        <n v="145314"/>
        <n v="144480"/>
        <n v="183540"/>
        <n v="122958"/>
        <n v="21420"/>
        <n v="223720"/>
        <n v="167790"/>
        <n v="16649.6"/>
        <n v="136500"/>
        <n v="370869"/>
        <n v="927172.5"/>
        <n v="78260"/>
        <n v="320160"/>
        <n v="264480"/>
        <n v="406000"/>
        <n v="148120"/>
        <n v="678400"/>
        <n v="3367326.6"/>
        <n v="154880"/>
        <n v="728000"/>
        <n v="3671603.1"/>
        <n v="61740"/>
        <n v="321750"/>
        <n v="526500"/>
        <n v="166840"/>
        <n v="148410"/>
        <n v="154230"/>
        <n v="64680"/>
        <n v="333450"/>
        <n v="549900"/>
      </sharedItems>
    </cacheField>
    <cacheField name="比例" numFmtId="0">
      <sharedItems containsString="0" containsBlank="1" containsNumber="1" minValue="0" maxValue="0.830633284241532" count="424">
        <n v="0.190397350993377"/>
        <n v="0.23841059602649"/>
        <n v="0"/>
        <m/>
        <n v="0.173267326732673"/>
        <n v="0.448844884488449"/>
        <n v="0.204620462046205"/>
        <n v="0.149253731343284"/>
        <n v="0.604477611940298"/>
        <n v="0.246268656716418"/>
        <n v="0.187855787476281"/>
        <n v="0.411764705882353"/>
        <n v="0.212523719165085"/>
        <n v="0.447284345047923"/>
        <n v="0.281150159744409"/>
        <n v="0.131789137380192"/>
        <n v="0.139776357827476"/>
        <n v="0.173153034300792"/>
        <n v="0.295844327176781"/>
        <n v="0.178924802110818"/>
        <n v="0.198495070057084"/>
        <n v="0.378827192527244"/>
        <n v="0.278671510119357"/>
        <n v="0.144006227296316"/>
        <n v="0.417070805043647"/>
        <n v="0.258001939864209"/>
        <n v="0.16003879728419"/>
        <n v="0.164888457807953"/>
        <n v="0.131875769490448"/>
        <n v="0.356249255331824"/>
        <n v="0.213749553199094"/>
        <n v="0.166249652488185"/>
        <n v="0.150483961126203"/>
        <n v="0.273077639721097"/>
        <n v="0.425954438026498"/>
        <n v="0.0991735537190083"/>
        <n v="0.0721262208865515"/>
        <n v="0.657400450788881"/>
        <n v="0.192926045016077"/>
        <n v="0.19935691318328"/>
        <n v="0.289389067524116"/>
        <n v="0.159163987138264"/>
        <n v="0.223140495867769"/>
        <n v="0.305785123966942"/>
        <n v="0.210743801652893"/>
        <n v="0.130165289256198"/>
        <n v="0.134961439588689"/>
        <n v="0.318766066838046"/>
        <n v="0.411311053984576"/>
        <n v="0.18038421268266"/>
        <n v="0.178166239257877"/>
        <n v="0.12038259409316"/>
        <n v="0.162516502025766"/>
        <n v="0.465477114041893"/>
        <n v="0.243599689681924"/>
        <n v="0.120248254460822"/>
        <n v="0.170674941815361"/>
        <n v="0.222596964586847"/>
        <n v="0.365935919055649"/>
        <n v="0.188870151770658"/>
        <n v="0.235525024533857"/>
        <n v="0.158979391560353"/>
        <n v="0.0907752698724239"/>
        <n v="0.120215897939156"/>
        <n v="0.166666666666667"/>
        <n v="0.126811594202899"/>
        <n v="0.231884057971014"/>
        <n v="0.173913043478261"/>
        <n v="0.129743548773668"/>
        <n v="0.35831269473516"/>
        <n v="0.214987616841096"/>
        <n v="0.167212590876408"/>
        <n v="0.1591994541733"/>
        <n v="0.133045258130544"/>
        <n v="0.298385262679099"/>
        <n v="0.109165340004549"/>
        <n v="0.167159426881965"/>
        <n v="0.167731629392971"/>
        <n v="0.217252396166134"/>
        <n v="0.216972034715526"/>
        <n v="0.14946962391514"/>
        <n v="0.281581485053038"/>
        <n v="0.135004821600771"/>
        <n v="0.168103448275862"/>
        <n v="0.301724137931034"/>
        <n v="0.211206896551724"/>
        <n v="0.150862068965517"/>
        <n v="0.0746759384837949"/>
        <n v="0.166284450801009"/>
        <n v="0.26996769659458"/>
        <n v="0.161393731659803"/>
        <n v="0.47682119205298"/>
        <n v="0.317880794701987"/>
        <n v="0.205298013245033"/>
        <n v="0.281065088757396"/>
        <n v="0.201183431952663"/>
        <n v="0.517751479289941"/>
        <n v="0.234619395203337"/>
        <n v="0.174139728884254"/>
        <n v="0.208550573514077"/>
        <n v="0.182705290290905"/>
        <n v="0.432060881306002"/>
        <n v="0.202528538112189"/>
        <n v="0.121870882740448"/>
        <n v="0.268774703557312"/>
        <n v="0.243741765480896"/>
        <n v="0.138751238850347"/>
        <n v="0.0911793855302279"/>
        <n v="0.204823257350512"/>
        <n v="0.167657746944169"/>
        <n v="0.147783251231527"/>
        <n v="0.334975369458128"/>
        <n v="0.184729064039409"/>
        <n v="0.172286487816884"/>
        <n v="0.14398227910411"/>
        <n v="0.248092542456313"/>
        <n v="0.121831159241939"/>
        <n v="0.169825252276643"/>
        <n v="0.196078431372549"/>
        <n v="0.0980392156862745"/>
        <n v="0.186741363211951"/>
        <n v="0.257703081232493"/>
        <n v="0.163398692810458"/>
        <n v="0.142241379310345"/>
        <n v="0.431034482758621"/>
        <n v="0.0160003307561913"/>
        <n v="0.136436928928763"/>
        <n v="0.354736015214785"/>
        <n v="0.285277215032869"/>
        <n v="0.0711125811386282"/>
        <n v="0.295454545454545"/>
        <n v="0.204545454545455"/>
        <n v="0.243055555555556"/>
        <n v="0.173611111111111"/>
        <n v="0.162790697674419"/>
        <n v="0.0418604651162791"/>
        <n v="0.316279069767442"/>
        <n v="0.267619561308882"/>
        <n v="0.316432937792161"/>
        <n v="0.148327939590076"/>
        <n v="0.180555555555556"/>
        <n v="0.277777777777778"/>
        <n v="0.0983975260050605"/>
        <n v="0.119763845937588"/>
        <n v="0.246274950801237"/>
        <n v="0.156030362665167"/>
        <n v="0.281135788585887"/>
        <n v="0.174953959484346"/>
        <n v="0.300184162062615"/>
        <n v="0.291323622545915"/>
        <n v="0.281190626979101"/>
        <n v="0.232742241925269"/>
        <n v="0.194743508549715"/>
        <n v="0.354609929078014"/>
        <n v="0.261623325453113"/>
        <n v="0.12214342001576"/>
        <n v="0.276412776412776"/>
        <n v="0.201474201474201"/>
        <n v="0.104422604422604"/>
        <n v="0.141277641277641"/>
        <n v="0.330708661417323"/>
        <n v="0.133858267716535"/>
        <n v="0.236220472440945"/>
        <n v="0.149606299212598"/>
        <n v="0.279452054794521"/>
        <n v="0.202739726027397"/>
        <n v="0.106849315068493"/>
        <n v="0.131506849315068"/>
        <n v="0.357710651828299"/>
        <n v="0.292527821939587"/>
        <n v="0.158982511923688"/>
        <n v="0.190779014308426"/>
        <n v="0.28735632183908"/>
        <n v="0.482758620689655"/>
        <n v="0.229885057471264"/>
        <n v="0.036680421824851"/>
        <n v="0.183402109124255"/>
        <n v="0.360385144429161"/>
        <n v="0.199449793672627"/>
        <n v="0.260756192959583"/>
        <n v="0.120599739243807"/>
        <n v="0.224250325945241"/>
        <n v="0.15645371577575"/>
        <n v="0.117340286831812"/>
        <n v="0.173038892551088"/>
        <n v="0.442979564930784"/>
        <n v="0.21094264996704"/>
        <n v="0.22231370934541"/>
        <n v="0.30465212021408"/>
        <n v="0.213668176204199"/>
        <n v="0.129682997118156"/>
        <n v="0.142605090958923"/>
        <n v="0.370002398163692"/>
        <n v="0.172393709959231"/>
        <n v="0.298092718622661"/>
        <n v="0.201907281377339"/>
        <n v="0.105997931747673"/>
        <n v="0.137883488452258"/>
        <n v="0.239917269906929"/>
        <n v="0.158566011720097"/>
        <n v="0.113753877973113"/>
        <n v="0.256776034236805"/>
        <n v="0.179743223965763"/>
        <n v="0.342368045649073"/>
        <n v="0.221112696148359"/>
        <n v="0.237873134328358"/>
        <n v="0.072294776119403"/>
        <n v="0.165111940298507"/>
        <n v="0.0769589552238806"/>
        <n v="0.13759328358209"/>
        <n v="0.283641160949868"/>
        <n v="0.230870712401055"/>
        <n v="0.234828496042216"/>
        <n v="0.25065963060686"/>
        <n v="0.115702479338843"/>
        <n v="0.31404958677686"/>
        <n v="0.206611570247934"/>
        <n v="0.289256198347107"/>
        <n v="0.0743801652892562"/>
        <n v="0.0525426909363858"/>
        <n v="0.294927128291737"/>
        <n v="0.199974979670983"/>
        <n v="0.182370820668693"/>
        <n v="0.316109422492401"/>
        <n v="0.167173252279635"/>
        <n v="0.151975683890578"/>
        <n v="0.0311182985396452"/>
        <n v="0.2874154660394"/>
        <n v="0.14877977065569"/>
        <n v="0.10707635009311"/>
        <n v="0.218800648298217"/>
        <n v="0.473257698541329"/>
        <n v="0.307941653160454"/>
        <n v="0.117866004962779"/>
        <n v="0.342431761786601"/>
        <n v="0.210918114143921"/>
        <n v="0.210336538461538"/>
        <n v="0.184795673076923"/>
        <n v="0.284855769230769"/>
        <n v="0.135216346153846"/>
        <n v="0.326460481099656"/>
        <n v="0.312714776632302"/>
        <n v="0.167525773195876"/>
        <n v="0.193298969072165"/>
        <n v="0.143545554784171"/>
        <n v="0.371952464573039"/>
        <n v="0.170478212929309"/>
        <n v="0.087672688629118"/>
        <n v="0.0239107332624867"/>
        <n v="0.0223166843783209"/>
        <n v="0.478214665249734"/>
        <n v="0.180658873538789"/>
        <n v="0.119553666312434"/>
        <n v="0.190028950105563"/>
        <n v="0.0329178865279957"/>
        <n v="0.138803754859715"/>
        <n v="0.291240021357438"/>
        <n v="0.156980437043726"/>
        <n v="0.305480427046263"/>
        <n v="0.24355871886121"/>
        <n v="0.0819928825622776"/>
        <n v="0.143487544483986"/>
        <n v="0.394736842105263"/>
        <n v="0.210526315789474"/>
        <n v="0.377524143985953"/>
        <n v="0.0913081650570676"/>
        <n v="0.0768217734855136"/>
        <n v="0.114068441064639"/>
        <n v="0.543726235741445"/>
        <n v="0.39147455415398"/>
        <n v="0.254458460200087"/>
        <n v="0.0952588081774685"/>
        <n v="0.0826446280991736"/>
        <n v="0.176163549369291"/>
        <n v="0.514570753478603"/>
        <n v="0.0603833027041218"/>
        <n v="0.242583355211342"/>
        <n v="0.122079285901811"/>
        <n v="0.179794520547945"/>
        <n v="0.150684931506849"/>
        <n v="0.23972602739726"/>
        <n v="0.139554794520548"/>
        <n v="0.117309697601668"/>
        <n v="0.229106628242075"/>
        <n v="0.267599835323178"/>
        <n v="0.137093454096336"/>
        <n v="0.168334228831158"/>
        <n v="0.202866561143139"/>
        <n v="0.123796523532231"/>
        <n v="0.140722352024922"/>
        <n v="0.306269470404984"/>
        <n v="0.412285825545171"/>
        <n v="0.221642764015645"/>
        <n v="0.367666232073012"/>
        <n v="0.189048239895698"/>
        <n v="0.258706196522971"/>
        <n v="0.199929151452395"/>
        <n v="0.120646901738514"/>
        <n v="0.162011553763148"/>
        <n v="0.235732009925558"/>
        <n v="0.14649628641291"/>
        <n v="0.547640998917705"/>
        <n v="0.159366428256475"/>
        <n v="0.223858615611193"/>
        <n v="0.136966126656848"/>
        <n v="0.114874815905744"/>
        <n v="0.150220913107511"/>
        <n v="0.156335710367526"/>
        <n v="0.15907844212836"/>
        <n v="0.37739989029073"/>
        <n v="0.148107515085025"/>
        <n v="0.138888888888889"/>
        <n v="0.168918918918919"/>
        <n v="0.241741741741742"/>
        <n v="0.225225225225225"/>
        <n v="0.202328557247046"/>
        <n v="0.236872457264835"/>
        <n v="0.0545357517888805"/>
        <n v="0.163039174618841"/>
        <n v="0.144344153645759"/>
        <n v="0.297872340425532"/>
        <n v="0.319148936170213"/>
        <n v="0.191489361702128"/>
        <n v="0.140939597315436"/>
        <n v="0.164429530201342"/>
        <n v="0.173657718120805"/>
        <n v="0.171140939597315"/>
        <n v="0.176174496644295"/>
        <n v="0.212418300653595"/>
        <n v="0.125272331154684"/>
        <n v="0.357298474945534"/>
        <n v="0.179738562091503"/>
        <n v="0.120253164556962"/>
        <n v="0.265822784810127"/>
        <n v="0.170886075949367"/>
        <n v="0.443037974683544"/>
        <n v="0.240963855421687"/>
        <n v="0.337349397590361"/>
        <n v="0.180722891566265"/>
        <n v="0.221518987341772"/>
        <n v="0.214285714285714"/>
        <n v="0.257142857142857"/>
        <n v="0.314285714285714"/>
        <n v="0.319018404907975"/>
        <n v="0.171779141104294"/>
        <n v="0.331288343558282"/>
        <n v="0.177914110429448"/>
        <n v="0.221725603610709"/>
        <n v="0.367803648342471"/>
        <n v="0.18874514443611"/>
        <n v="0.139911634756996"/>
        <n v="0.344624447717231"/>
        <n v="0.187776141384389"/>
        <n v="0.112953832362169"/>
        <n v="0.830633284241532"/>
        <n v="0.326951399116348"/>
        <n v="0.17120765832106"/>
        <n v="0.257731958762887"/>
        <n v="0.107142857142857"/>
        <n v="0.146955241083435"/>
        <n v="0.3574426469989"/>
        <n v="0.166252393952977"/>
        <n v="0.265095729013255"/>
        <n v="0.53019145802651"/>
        <n v="0.28939617083947"/>
        <n v="0.0908632004038365"/>
        <n v="0.262493690055528"/>
        <n v="0.169611307420495"/>
        <n v="0.088339222614841"/>
        <n v="0.126198889449773"/>
        <n v="0.077733860342556"/>
        <n v="0.117588932806324"/>
        <n v="0.24901185770751"/>
        <n v="0.189064558629776"/>
        <n v="0.177304964539007"/>
        <n v="0.165354330708661"/>
        <n v="0.244206329429355"/>
        <n v="0.183154747072016"/>
        <n v="0.258659357089459"/>
        <n v="0.130824819337154"/>
        <n v="0.17961383026493"/>
        <n v="0.198697799730579"/>
        <n v="0.301751234845083"/>
        <n v="0.121239335428828"/>
        <n v="0.0936629612284637"/>
        <n v="0.179654186487885"/>
        <n v="0.246382884326243"/>
        <n v="0.300645781469523"/>
        <n v="0.19616562181076"/>
        <n v="0.195039769321735"/>
        <n v="0.247768544167436"/>
        <n v="0.165986295378335"/>
        <n v="0.0191734128674904"/>
        <n v="0.2002556455049"/>
        <n v="0.286322965487857"/>
        <n v="0.124627183638688"/>
        <n v="0.150191734128675"/>
        <n v="0.186311787072243"/>
        <n v="0.273764258555133"/>
        <n v="0.155893536121673"/>
        <n v="0.197718631178707"/>
        <n v="0.0108859969436094"/>
        <n v="0.0892477046176893"/>
        <n v="0.242485032702255"/>
        <n v="0.606212581755638"/>
        <n v="0.0511686839808085"/>
        <n v="0.161592505854801"/>
        <n v="0.133489461358314"/>
        <n v="0.204918032786885"/>
        <n v="0.0176592057515885"/>
        <n v="0.0808804022541025"/>
        <n v="0.401460391994309"/>
        <n v="0.0170030271931408"/>
        <n v="0.0799212538520562"/>
        <n v="0.403075718954803"/>
        <n v="0.047731700528806"/>
        <n v="0.248747564709157"/>
        <n v="0.407041469524075"/>
        <n v="0.128985372792776"/>
        <n v="0.114736988588923"/>
        <n v="0.119236478337508"/>
        <n v="0.0480477803530041"/>
        <n v="0.247704581921911"/>
        <n v="0.408495275450169"/>
      </sharedItems>
    </cacheField>
    <cacheField name="送纱量（MM)" numFmtId="0">
      <sharedItems containsString="0" containsBlank="1" containsNumber="1" minValue="0" maxValue="68.3" count="125">
        <n v="4.6"/>
        <n v="14.4"/>
        <m/>
        <n v="3.5"/>
        <n v="17"/>
        <n v="3.1"/>
        <n v="4"/>
        <n v="10.8"/>
        <n v="4.4"/>
        <n v="3.4"/>
        <n v="15.5"/>
        <n v="3.2"/>
        <n v="4.2"/>
        <n v="17.6"/>
        <n v="3.3"/>
        <n v="3"/>
        <n v="9.6"/>
        <n v="5.1"/>
        <n v="7.3"/>
        <n v="17.9"/>
        <n v="3.7"/>
        <n v="4.3"/>
        <n v="13.3"/>
        <n v="2.9"/>
        <n v="15"/>
        <n v="3.6"/>
        <n v="2.8"/>
        <n v="11.7"/>
        <n v="17.5"/>
        <n v="5.4"/>
        <n v="7.4"/>
        <n v="8"/>
        <n v="4.5"/>
        <n v="14.8"/>
        <n v="15.7"/>
        <n v="4.8"/>
        <n v="16.2"/>
        <n v="4.9"/>
        <n v="16"/>
        <n v="3.9"/>
        <n v="16.4"/>
        <n v="14.6"/>
        <n v="2.3"/>
        <n v="13.8"/>
        <n v="12"/>
        <n v="3.8"/>
        <n v="13.6"/>
        <n v="16.7"/>
        <n v="2.6"/>
        <n v="12.8"/>
        <n v="2.4"/>
        <n v="3.36"/>
        <n v="12.4"/>
        <n v="4.06"/>
        <n v="16.8"/>
        <n v="12.5"/>
        <n v="0.9"/>
        <n v="14.3"/>
        <n v="2"/>
        <n v="9"/>
        <n v="1.5"/>
        <n v="7.1"/>
        <n v="5"/>
        <n v="16.3"/>
        <n v="4.1"/>
        <n v="16.6"/>
        <n v="18.5"/>
        <n v="18.4"/>
        <n v="0.8"/>
        <n v="13.1"/>
        <n v="17.2"/>
        <n v="17.3"/>
        <n v="18"/>
        <n v="2.7"/>
        <n v="9.1"/>
        <n v="17.4"/>
        <n v="17.7"/>
        <n v="5.9"/>
        <n v="17.8"/>
        <n v="7.6"/>
        <n v="2.1"/>
        <n v="2.2"/>
        <n v="13.9"/>
        <n v="15.6"/>
        <n v="1.1"/>
        <n v="13.2"/>
        <n v="15.8"/>
        <n v="18.2"/>
        <n v="11.2"/>
        <n v="4.7"/>
        <n v="7"/>
        <n v="14.5"/>
        <n v="11.6"/>
        <n v="10.4"/>
        <n v="6"/>
        <n v="28.6"/>
        <n v="7.8"/>
        <n v="15.4"/>
        <n v="3.52"/>
        <n v="14"/>
        <n v="3.26"/>
        <n v="3.71"/>
        <n v="16.25"/>
        <n v="3.33"/>
        <n v="12.7"/>
        <n v="7.7"/>
        <n v="14.1"/>
        <n v="12.6"/>
        <n v="13"/>
        <n v="5.8"/>
        <n v="16.1"/>
        <n v="1.9"/>
        <n v="13.5"/>
        <n v="6.16"/>
        <n v="3.76"/>
        <n v="9.7"/>
        <n v="1.8"/>
        <n v="5.2"/>
        <n v="1.7"/>
        <n v="8.2"/>
        <n v="68.3"/>
        <n v="50"/>
        <n v="5.3"/>
        <n v="5.5"/>
        <n v="5.7"/>
      </sharedItems>
    </cacheField>
    <cacheField name="克重克∕㎡" numFmtId="0">
      <sharedItems containsString="0" containsBlank="1" containsNonDate="0" count="1">
        <m/>
      </sharedItems>
    </cacheField>
    <cacheField name="幅宽∕m" numFmtId="0">
      <sharedItems containsString="0" containsBlank="1" containsNonDate="0" count="1">
        <m/>
      </sharedItems>
    </cacheField>
    <cacheField name="所需坯布总长度（米）" numFmtId="0">
      <sharedItems containsString="0" containsBlank="1" containsNonDate="0" count="1">
        <m/>
      </sharedItems>
    </cacheField>
    <cacheField name="坯布总重量" numFmtId="180">
      <sharedItems containsString="0" containsBlank="1" containsNumber="1" containsInteger="1" minValue="0" maxValue="0" count="2">
        <n v="0"/>
        <m/>
      </sharedItems>
    </cacheField>
    <cacheField name="计划总米数" numFmtId="0">
      <sharedItems containsBlank="1" containsNumber="1" containsMixedTypes="1" count="439">
        <n v="2159.9699482442"/>
        <n v="6761.64505537314"/>
        <e v="#DIV/0!"/>
        <m/>
        <n v="48728.4022519899"/>
        <n v="236680.810938237"/>
        <n v="43159.4419946196"/>
        <n v="23610.9369120783"/>
        <n v="63749.5296626113"/>
        <n v="25972.0306032861"/>
        <n v="47628.0834914611"/>
        <n v="217128.027681661"/>
        <n v="44826.4315213751"/>
        <n v="35378.6882165007"/>
        <n v="148253.550621527"/>
        <n v="27797.5407415362"/>
        <n v="29482.2401804172"/>
        <n v="38804.8317941953"/>
        <n v="124175.461741425"/>
        <n v="40098.3261873351"/>
        <n v="41867.4475498554"/>
        <n v="59927.9151203813"/>
        <n v="146946.531596551"/>
        <n v="30374.4227322481"/>
        <n v="43985.1983470401"/>
        <n v="136047.241398984"/>
        <n v="33756.0824523796"/>
        <n v="34778.9940418456"/>
        <n v="8753.32618451884"/>
        <n v="45275.8250923389"/>
        <n v="10866.1980221613"/>
        <n v="8451.48735056992"/>
        <n v="22952.6041717744"/>
        <n v="86627.5705837934"/>
        <n v="54049.6807915977"/>
        <n v="52295.2982846031"/>
        <n v="38032.9442069841"/>
        <n v="207992.663631944"/>
        <n v="18360.3988219082"/>
        <n v="18972.4121159718"/>
        <n v="91801.9941095409"/>
        <n v="20196.438704099"/>
        <n v="35299.3263421071"/>
        <n v="48373.1509132579"/>
        <n v="111127.508854782"/>
        <n v="27455.0315994166"/>
        <n v="24410.4168995194"/>
        <n v="108103.274840729"/>
        <n v="55795.2386274729"/>
        <n v="11494.5144990213"/>
        <n v="37804.1810190033"/>
        <n v="10217.3462213522"/>
        <n v="13793.4173988255"/>
        <n v="22149.278640859"/>
        <n v="77276.3721469969"/>
        <n v="15258.3919525917"/>
        <n v="21657.0724488399"/>
        <n v="42327.150084317"/>
        <n v="192962.007737328"/>
        <n v="39837.317726416"/>
        <n v="2445.75442117146"/>
        <n v="6603.53693716292"/>
        <n v="2690.3298632886"/>
        <n v="19890.9789627333"/>
        <n v="67132.0539992247"/>
        <n v="15332.6296171069"/>
        <n v="20305.3743577902"/>
        <n v="35154.0616246499"/>
        <n v="26747.6555839727"/>
        <n v="122274.996955304"/>
        <n v="27511.8743149434"/>
        <n v="36682.4990865911"/>
        <n v="8804.02652392746"/>
        <n v="45538.068227211"/>
        <n v="10929.1363745306"/>
        <n v="8500.43940241272"/>
        <n v="21795.85254409"/>
        <n v="24286.8071205574"/>
        <n v="102129.137635164"/>
        <n v="19927.6366117394"/>
        <n v="30514.193561726"/>
        <n v="22082.3153542567"/>
        <n v="110411.576771284"/>
        <n v="21451.3920584208"/>
        <n v="45764.6896752915"/>
        <n v="31526.7862207564"/>
        <n v="148480.993168724"/>
        <n v="28475.8069090703"/>
        <n v="35457.1138800348"/>
        <n v="159102.434077079"/>
        <n v="44548.6815415822"/>
        <n v="31820.4868154158"/>
        <n v="23726.1526068766"/>
        <n v="35073.4429840784"/>
        <n v="142356.91564126"/>
        <n v="34041.8711316056"/>
        <n v="52035.7040023035"/>
        <n v="173452.346674345"/>
        <n v="44808.5228908724"/>
        <n v="6199.96519317786"/>
        <n v="22189.349112426"/>
        <n v="5710.49425687435"/>
        <n v="49486.9480638971"/>
        <n v="183651.562814907"/>
        <n v="43988.3982790196"/>
        <n v="16116.3618509881"/>
        <n v="79342.0891125568"/>
        <n v="14876.6417086044"/>
        <n v="20075.4581386992"/>
        <n v="73790.8731584621"/>
        <n v="20282.9083701234"/>
        <n v="26560.9514370664"/>
        <n v="74853.5904135508"/>
        <n v="24508.5142805658"/>
        <n v="20240.6085586944"/>
        <n v="86022.5863744513"/>
        <n v="18975.570523776"/>
        <n v="23587.5864229298"/>
        <n v="26283.3105855503"/>
        <n v="113220.414830063"/>
        <n v="22239.7243416195"/>
        <n v="31000.8278701363"/>
        <n v="21532.9768270945"/>
        <n v="20507.5969781852"/>
        <n v="70751.209574739"/>
        <n v="17944.1473559121"/>
        <n v="10551.724137931"/>
        <n v="39968.6520376176"/>
        <n v="1936.44249778301"/>
        <n v="9467.05221138358"/>
        <n v="30767.9196869966"/>
        <n v="9897.37276644647"/>
        <n v="4303.2055506289"/>
        <n v="49604.743083004"/>
        <n v="171708.726056552"/>
        <n v="16699.7354497354"/>
        <n v="11928.3824640967"/>
        <n v="42942.1768707483"/>
        <n v="44575.0528541226"/>
        <n v="19103.5940803383"/>
        <n v="43301.4799154334"/>
        <n v="350.59331175836"/>
        <n v="1725.9978425027"/>
        <n v="323.624595469256"/>
        <n v="24785.3535353535"/>
        <n v="76262.6262626262"/>
        <n v="8371.21212121212"/>
        <n v="25757.5757575758"/>
        <n v="31131.6542360548"/>
        <n v="63152.7843074255"/>
        <n v="129863.471956114"/>
        <n v="32910.6059066865"/>
        <n v="44473.7917657926"/>
        <n v="7498.02683504341"/>
        <n v="32162.588792423"/>
        <n v="46360.84959633"/>
        <n v="149160.994353409"/>
        <n v="49384.3832656559"/>
        <n v="41321.6268141202"/>
        <n v="38698.7357385137"/>
        <n v="142755.336279851"/>
        <n v="26659.1290643095"/>
        <n v="30165.0464693943"/>
        <n v="109934.836021792"/>
        <n v="22791.3684435423"/>
        <n v="30835.3808353808"/>
        <n v="20981.9360815192"/>
        <n v="16985.3768278965"/>
        <n v="74935.4860054258"/>
        <n v="18983.6564547079"/>
        <n v="29471.6242661448"/>
        <n v="106906.872337976"/>
        <n v="22537.1244388166"/>
        <n v="27737.9993093128"/>
        <n v="37724.9468944971"/>
        <n v="154253.116190832"/>
        <n v="33533.2861284418"/>
        <n v="40239.9433541302"/>
        <n v="60610.4510769825"/>
        <n v="254563.894523327"/>
        <n v="48488.360861586"/>
        <n v="11605.1922832407"/>
        <n v="58025.9614162034"/>
        <n v="190035.023638066"/>
        <n v="42068.8220267474"/>
        <n v="11065.7039869403"/>
        <n v="10235.7761879198"/>
        <n v="47582.5271438432"/>
        <n v="9959.13358824625"/>
        <n v="48470.2780255148"/>
        <n v="232657.334522471"/>
        <n v="44315.6827661849"/>
        <n v="7005.68411802762"/>
        <n v="9600.38193951932"/>
        <n v="22444.1361559033"/>
        <n v="5448.86542513259"/>
        <n v="40105.1852444702"/>
        <n v="195106.30659472"/>
        <n v="38881.6589507819"/>
        <n v="131045.591278561"/>
        <n v="13450.1577259653"/>
        <n v="13122.1050985027"/>
        <n v="57081.1571784867"/>
        <n v="15090.4208632781"/>
        <n v="10825.7367062647"/>
        <n v="56044.160516033"/>
        <n v="186813.868386777"/>
        <n v="48260.2493332506"/>
        <n v="25086.6204690832"/>
        <n v="15248.7300890505"/>
        <n v="87065.3298632886"/>
        <n v="16232.5191270538"/>
        <n v="29021.7766210962"/>
        <n v="29913.4165539567"/>
        <n v="24348.1297532205"/>
        <n v="123827.631316379"/>
        <n v="52870.2246069932"/>
        <n v="18939.9928135106"/>
        <n v="34272.3679482573"/>
        <n v="112738.052461373"/>
        <n v="31566.6546891843"/>
        <n v="8117.13977721883"/>
        <n v="9445.17420404078"/>
        <n v="17602.3701075306"/>
        <n v="59676.3279255304"/>
        <n v="14560.8323221644"/>
        <n v="63096.9400627125"/>
        <n v="13347.4296286507"/>
        <n v="12134.026935137"/>
        <n v="6150.15191610311"/>
        <n v="28514.3407019326"/>
        <n v="73801.8229932373"/>
        <n v="21245.979346538"/>
        <n v="43414.1997809111"/>
        <n v="234758.265481964"/>
        <n v="61101.4663583193"/>
        <n v="49721.6256229539"/>
        <n v="180568.008841254"/>
        <n v="44487.7702942219"/>
        <n v="31301.069854059"/>
        <n v="36666.9675433262"/>
        <n v="141301.972484038"/>
        <n v="26829.4884463363"/>
        <n v="32387.9765834046"/>
        <n v="155121.361531043"/>
        <n v="33240.2917566521"/>
        <n v="38354.1827961371"/>
        <n v="39816.9193235607"/>
        <n v="144598.28596451"/>
        <n v="35625.6646579227"/>
        <n v="37926.2465798179"/>
        <n v="184506.064442357"/>
        <n v="33826.1118144322"/>
        <n v="110.511792389644"/>
        <n v="30.1395797426303"/>
        <n v="301.395797426303"/>
        <n v="113.86063458327"/>
        <n v="150.697898713152"/>
        <n v="225.330770876161"/>
        <n v="39.1879601523759"/>
        <n v="548.631442133262"/>
        <n v="230.229265895208"/>
        <n v="186.142810723785"/>
        <n v="10744.4839857651"/>
        <n v="8566.54804270463"/>
        <n v="17423.487544484"/>
        <n v="10163.7010676157"/>
        <n v="62088.8157894737"/>
        <n v="49671.0526315789"/>
        <n v="3029.51473568974"/>
        <n v="7327.19843050542"/>
        <n v="2465.88408718933"/>
        <n v="805.568086614681"/>
        <n v="3839.87454619664"/>
        <n v="17105.73595325"/>
        <n v="22237.456739225"/>
        <n v="41623.9574862417"/>
        <n v="10833.6327703917"/>
        <n v="15395.162357925"/>
        <n v="42116.4975401509"/>
        <n v="19768.9682331321"/>
        <n v="132366.135126189"/>
        <n v="26645.1310968302"/>
        <n v="11407.131345689"/>
        <n v="14340.3936917233"/>
        <n v="57035.6567284448"/>
        <n v="13281.1600667664"/>
        <n v="33336.6746021802"/>
        <n v="146016.431882865"/>
        <n v="29922.1365027655"/>
        <n v="18419.1801112354"/>
        <n v="55696.0922411164"/>
        <n v="13595.1091297213"/>
        <n v="34209.5015576324"/>
        <n v="139770.249221184"/>
        <n v="75260.9034267913"/>
        <n v="43978.1294608118"/>
        <n v="182379.889822779"/>
        <n v="37510.7574812807"/>
        <n v="6531.69110033244"/>
        <n v="20150.9619052809"/>
        <n v="4864.02528748161"/>
        <n v="58211.9808279266"/>
        <n v="271655.910530324"/>
        <n v="47431.9843783106"/>
        <n v="33313.3473429305"/>
        <n v="27176.6780955486"/>
        <n v="113966.714594236"/>
        <n v="29806.6792015694"/>
        <n v="32975.0111783605"/>
        <n v="50330.2802196029"/>
        <n v="149255.313754685"/>
        <n v="31239.4842742363"/>
        <n v="17623.7161531279"/>
        <n v="21434.2493754258"/>
        <n v="76686.9810987458"/>
        <n v="19052.6661114896"/>
        <n v="17362.6134009675"/>
        <n v="20326.9620304009"/>
        <n v="18633.0485278675"/>
        <n v="13974.7863959006"/>
        <n v="16515.6566497008"/>
        <n v="48760.4070305273"/>
        <n v="174144.310823312"/>
        <n v="41794.6345975948"/>
        <n v="13412.9490722463"/>
        <n v="15648.4405842874"/>
        <n v="44071.118380238"/>
        <n v="10858.1016299137"/>
        <n v="11177.4575602053"/>
        <n v="44804.1961882792"/>
        <n v="52845.9749913037"/>
        <n v="188407.389099431"/>
        <n v="37911.242928544"/>
        <n v="36902.0536391352"/>
        <n v="158290.387978396"/>
        <n v="20261.1424316562"/>
        <n v="44787.7885331348"/>
        <n v="143960.748856505"/>
        <n v="37323.1571109456"/>
        <n v="10124.531740407"/>
        <n v="35435.8610914245"/>
        <n v="7593.39880530525"/>
        <n v="2526.3269864908"/>
        <n v="5584.51228592704"/>
        <n v="17950.2180619083"/>
        <n v="4653.76023827252"/>
        <n v="12124.849939976"/>
        <n v="40921.368547419"/>
        <n v="10003.0012004802"/>
        <n v="50466.5669948961"/>
        <n v="36232.4070732587"/>
        <n v="174691.96267464"/>
        <n v="37526.4216115894"/>
        <n v="43994.5664081329"/>
        <n v="182448.054810198"/>
        <n v="37524.7772304663"/>
        <n v="41641.6841786631"/>
        <n v="170950.071891354"/>
        <n v="37258.3490019617"/>
        <n v="40609.5921111609"/>
        <n v="24787.6731068125"/>
        <n v="97568.5005268152"/>
        <n v="20436.6453806167"/>
        <n v="15433.3564239436"/>
        <n v="42772.444946358"/>
        <n v="14992.4033832595"/>
        <n v="75843.9229976657"/>
        <n v="14110.4973018913"/>
        <n v="15874.3094646277"/>
        <n v="57764.8483296175"/>
        <n v="4772.2269119662"/>
        <n v="13786.4333012357"/>
        <n v="44540.7845116845"/>
        <n v="9279.33010660094"/>
        <n v="13256.1858665728"/>
        <n v="16534.9143610013"/>
        <n v="49604.7430830039"/>
        <n v="131306.672866775"/>
        <n v="39878.3228706502"/>
        <n v="52522.6691467101"/>
        <n v="61825.4702436016"/>
        <n v="228067.290231953"/>
        <n v="42590.8795011478"/>
        <n v="34877.2579898101"/>
        <n v="28233.9707536558"/>
        <n v="124561.635677893"/>
        <n v="31555.6143717329"/>
        <n v="23240.644376365"/>
        <n v="23240.6443763651"/>
        <n v="82053.7036145133"/>
        <n v="16600.4602688322"/>
        <n v="17093.5010735322"/>
        <n v="25212.9140834601"/>
        <n v="71792.7045088354"/>
        <n v="15384.150966179"/>
        <n v="24746.7402824678"/>
        <n v="37893.4460575288"/>
        <n v="129920.386482956"/>
        <n v="63413.5219738237"/>
        <n v="15952.2768139185"/>
        <n v="17179.3750303737"/>
        <n v="54401.3542628501"/>
        <n v="13498.0803810079"/>
        <n v="1232.57654148153"/>
        <n v="6436.78860551464"/>
        <n v="23008.0954409885"/>
        <n v="5341.16501308663"/>
        <n v="39297.6962648177"/>
        <n v="144358.884238106"/>
        <n v="32881.7458542352"/>
        <n v="41703.6776687862"/>
        <n v="2200.78955123181"/>
        <n v="5201.86621200246"/>
        <n v="68324.5119768785"/>
        <n v="149.2541618117"/>
        <n v="123.296916279231"/>
        <n v="1622.32784577935"/>
        <n v="830.860146386852"/>
        <n v="1914.59077210883"/>
        <n v="24672.9339122704"/>
        <n v="217.368245366856"/>
        <n v="513.779489048933"/>
        <n v="6748.29598116194"/>
        <n v="4967.99332034512"/>
        <n v="13011.4110770943"/>
        <n v="10645.6999721681"/>
        <n v="199.46191668986"/>
        <n v="236.571110492625"/>
        <n v="245.848408943316"/>
        <n v="29320.9017534094"/>
        <n v="76792.8379255961"/>
        <n v="62830.5037573059"/>
        <n v="9838.57500695798"/>
        <n v="25767.6964467947"/>
        <n v="21082.6607291957"/>
        <n v="1078.62364057764"/>
        <n v="2794.61579604208"/>
        <n v="2304.33232305224"/>
      </sharedItems>
    </cacheField>
    <cacheField name="原料总重量（KG)" numFmtId="0">
      <sharedItems containsString="0" containsBlank="1" containsNumber="1" minValue="0" maxValue="3553.16455696203" count="448">
        <n v="51.4072847682119"/>
        <n v="64.3708609271523"/>
        <n v="0"/>
        <m/>
        <n v="869.80198019802"/>
        <n v="2253.20132013201"/>
        <n v="1027.19471947195"/>
        <n v="749.253731343284"/>
        <n v="3034.4776119403"/>
        <n v="1236.26865671642"/>
        <n v="943.03605313093"/>
        <n v="2067.05882352941"/>
        <n v="1066.86907020873"/>
        <n v="2245.36741214058"/>
        <n v="1411.37380191693"/>
        <n v="661.581469648562"/>
        <n v="701.67731629393"/>
        <n v="869.228232189974"/>
        <n v="1485.13852242744"/>
        <n v="898.202506596306"/>
        <n v="996.445251686559"/>
        <n v="1901.71250648677"/>
        <n v="1398.93098079917"/>
        <n v="722.911261027504"/>
        <n v="2093.69544131911"/>
        <n v="1295.16973811833"/>
        <n v="803.394762366634"/>
        <n v="827.740058195926"/>
        <n v="200.451169625482"/>
        <n v="541.498868104373"/>
        <n v="324.899320862624"/>
        <n v="252.699471782041"/>
        <n v="454.461562601133"/>
        <n v="824.694471957713"/>
        <n v="1286.38240284002"/>
        <n v="497.851239669421"/>
        <n v="362.073628850488"/>
        <n v="3300.15026296018"/>
        <n v="582.636655948553"/>
        <n v="602.057877813505"/>
        <n v="873.95498392283"/>
        <n v="480.675241157556"/>
        <n v="1120.1652892562"/>
        <n v="1535.04132231405"/>
        <n v="1057.93388429752"/>
        <n v="653.429752066116"/>
        <n v="421.079691516709"/>
        <n v="994.550128534704"/>
        <n v="1283.29048843188"/>
        <n v="364.376109618974"/>
        <n v="359.895803300911"/>
        <n v="243.172840068183"/>
        <n v="328.283334092047"/>
        <n v="1405.74088440652"/>
        <n v="735.67106283941"/>
        <n v="363.149728471684"/>
        <n v="515.438324282389"/>
        <n v="1117.43676222597"/>
        <n v="1836.99831365936"/>
        <n v="948.128161888701"/>
        <n v="77.6119402985077"/>
        <n v="314.328358208955"/>
        <n v="128.059701492537"/>
        <n v="946.810598626105"/>
        <n v="639.097154072619"/>
        <n v="364.916584887144"/>
        <n v="483.267909715407"/>
        <n v="836.666666666667"/>
        <n v="636.594202898551"/>
        <n v="1164.05797101449"/>
        <n v="873.04347826087"/>
        <n v="873.043478260869"/>
        <n v="197.210194135975"/>
        <n v="544.635295997443"/>
        <n v="326.781177598466"/>
        <n v="254.16313813214"/>
        <n v="799.181259949966"/>
        <n v="667.887195815329"/>
        <n v="1497.89401864908"/>
        <n v="548.010006822834"/>
        <n v="839.140322947464"/>
        <n v="394.169329073482"/>
        <n v="1051.11821086262"/>
        <n v="510.543130990415"/>
        <n v="1089.19961427194"/>
        <n v="750.337512054002"/>
        <n v="1413.53905496625"/>
        <n v="677.724204435873"/>
        <n v="843.879310344828"/>
        <n v="1514.65517241379"/>
        <n v="1060.25862068966"/>
        <n v="757.327586206897"/>
        <n v="374.87321118865"/>
        <n v="834.747943021067"/>
        <n v="1355.23783690479"/>
        <n v="810.196532932212"/>
        <n v="2393.64238410596"/>
        <n v="1595.76158940397"/>
        <n v="1030.59602649007"/>
        <n v="295.118343195266"/>
        <n v="211.242603550296"/>
        <n v="543.639053254438"/>
        <n v="1177.78936392075"/>
        <n v="874.181438998957"/>
        <n v="1046.92387904067"/>
        <n v="369.064686387627"/>
        <n v="872.762980238125"/>
        <n v="409.107646986621"/>
        <n v="368.050065876153"/>
        <n v="811.699604743083"/>
        <n v="736.100131752306"/>
        <n v="557.779980178394"/>
        <n v="366.541129831516"/>
        <n v="823.389494549058"/>
        <n v="673.98414271556"/>
        <n v="446.305418719212"/>
        <n v="1011.62561576355"/>
        <n v="557.881773399015"/>
        <n v="864.878168840758"/>
        <n v="722.791041102634"/>
        <n v="1245.42456313069"/>
        <n v="611.592419394536"/>
        <n v="852.522766428747"/>
        <n v="592.156862745098"/>
        <n v="296.078431372549"/>
        <n v="563.958916900093"/>
        <n v="778.263305322129"/>
        <n v="493.464052287582"/>
        <n v="145.086206896552"/>
        <n v="439.655172413793"/>
        <n v="16.3203373713152"/>
        <n v="139.165667507339"/>
        <n v="361.83073551908"/>
        <n v="290.982759333526"/>
        <n v="72.5348327614008"/>
        <n v="1483.18181818182"/>
        <n v="1026.81818181818"/>
        <n v="490.972222222222"/>
        <n v="350.694444444444"/>
        <n v="336.666666666667"/>
        <n v="817.209302325581"/>
        <n v="210.139534883721"/>
        <n v="1587.72093023256"/>
        <n v="16.0571736785329"/>
        <n v="18.9859762675297"/>
        <n v="8.89967637540453"/>
        <n v="545.277777777778"/>
        <n v="838.888888888889"/>
        <n v="184.166666666667"/>
        <n v="283.333333333333"/>
        <n v="493.955580545403"/>
        <n v="601.214506606691"/>
        <n v="1236.30025302221"/>
        <n v="783.27242057914"/>
        <n v="1411.30165870115"/>
        <n v="178.453038674033"/>
        <n v="306.187845303867"/>
        <n v="1471.18429385687"/>
        <n v="1420.01266624446"/>
        <n v="1175.34832172261"/>
        <n v="983.454718176061"/>
        <n v="1780.14184397163"/>
        <n v="1313.34909377463"/>
        <n v="613.159968479117"/>
        <n v="1387.59213759214"/>
        <n v="1011.40049140049"/>
        <n v="524.201474201472"/>
        <n v="709.213759213758"/>
        <n v="998.740157480315"/>
        <n v="404.251968503937"/>
        <n v="713.385826771654"/>
        <n v="451.811023622047"/>
        <n v="1402.84931506849"/>
        <n v="1017.75342465753"/>
        <n v="536.383561643836"/>
        <n v="660.164383561644"/>
        <n v="1795.70747217806"/>
        <n v="1468.48966613672"/>
        <n v="798.092209856916"/>
        <n v="957.710651828299"/>
        <n v="1442.52873563218"/>
        <n v="2423.44827586207"/>
        <n v="1154.02298850575"/>
        <n v="184.135717560752"/>
        <n v="920.67858780376"/>
        <n v="1809.13342503439"/>
        <n v="1001.23796423659"/>
        <n v="526.727509778357"/>
        <n v="243.61147327249"/>
        <n v="452.985658409387"/>
        <n v="316.036505867014"/>
        <n v="237.027379400261"/>
        <n v="865.194462755438"/>
        <n v="2214.89782465392"/>
        <n v="1054.7132498352"/>
        <n v="222.31370934541"/>
        <n v="304.65212021408"/>
        <n v="213.668176204199"/>
        <n v="129.682997118156"/>
        <n v="715.877556613793"/>
        <n v="1857.41203878173"/>
        <n v="865.416423995341"/>
        <n v="804.850340281185"/>
        <n v="545.149659718815"/>
        <n v="320.113753877973"/>
        <n v="416.408135125819"/>
        <n v="724.550155118925"/>
        <n v="478.869355394691"/>
        <n v="343.5367114788"/>
        <n v="1289.01569186876"/>
        <n v="902.310984308131"/>
        <n v="1718.68758915835"/>
        <n v="1109.98573466476"/>
        <n v="1194.12313432836"/>
        <n v="362.919776119403"/>
        <n v="828.861940298507"/>
        <n v="386.333955223881"/>
        <n v="690.71828358209"/>
        <n v="1423.87862796834"/>
        <n v="1158.9709762533"/>
        <n v="1178.83905013193"/>
        <n v="1258.31134564644"/>
        <n v="580.826446280992"/>
        <n v="1576.52892561983"/>
        <n v="1037.19008264463"/>
        <n v="1452.06611570248"/>
        <n v="373.388429752066"/>
        <n v="158.678926627885"/>
        <n v="890.679927441046"/>
        <n v="603.924438606368"/>
        <n v="368.38905775076"/>
        <n v="638.54103343465"/>
        <n v="337.689969604863"/>
        <n v="306.990881458967"/>
        <n v="156.213858669019"/>
        <n v="1442.82563951779"/>
        <n v="746.874448691561"/>
        <n v="537.523277467412"/>
        <n v="1098.37925445705"/>
        <n v="2375.75364667747"/>
        <n v="1545.86709886548"/>
        <n v="591.687344913151"/>
        <n v="1719.00744416873"/>
        <n v="1058.80893300248"/>
        <n v="1055.88942307692"/>
        <n v="927.674278846154"/>
        <n v="1429.97596153846"/>
        <n v="678.786057692308"/>
        <n v="1638.83161512028"/>
        <n v="1569.82817869416"/>
        <n v="840.979381443299"/>
        <n v="970.360824742268"/>
        <n v="473.821339950372"/>
        <n v="1376.57568238213"/>
        <n v="847.890818858561"/>
        <n v="720.598685016539"/>
        <n v="1867.20137215665"/>
        <n v="855.800628905133"/>
        <n v="2.63018065887354"/>
        <n v="0.717321997874602"/>
        <n v="0.669500531349628"/>
        <n v="14.346439957492"/>
        <n v="5.41976620616366"/>
        <n v="3.58660998937301"/>
        <n v="7.6011580042225"/>
        <n v="1.31671546111983"/>
        <n v="5.55215019438861"/>
        <n v="11.6496008542975"/>
        <n v="6.27921748174902"/>
        <n v="311.590035587189"/>
        <n v="248.429893238434"/>
        <n v="83.6327402135231"/>
        <n v="146.357295373665"/>
        <n v="1192.10526315789"/>
        <n v="635.78947368421"/>
        <n v="28.5171102661597"/>
        <n v="135.931558935361"/>
        <n v="1573.727707699"/>
        <n v="1022.92301000435"/>
        <n v="382.940408873423"/>
        <n v="332.231404958678"/>
        <n v="708.17746846455"/>
        <n v="2583.14518246259"/>
        <n v="303.124179574692"/>
        <n v="1217.76844316093"/>
        <n v="612.838015227094"/>
        <n v="542.979452054794"/>
        <n v="455.068493150685"/>
        <n v="723.972602739726"/>
        <n v="421.455479452055"/>
        <n v="588.894681960375"/>
        <n v="1150.11527377522"/>
        <n v="1343.35117332235"/>
        <n v="688.209139563606"/>
        <n v="508.369371070096"/>
        <n v="612.657014652281"/>
        <n v="373.865501067337"/>
        <n v="706.426207165109"/>
        <n v="1537.47274143302"/>
        <n v="2069.67484423676"/>
        <n v="1112.64667535854"/>
        <n v="1845.68448500652"/>
        <n v="949.022164276402"/>
        <n v="263.880320453431"/>
        <n v="203.927734481443"/>
        <n v="123.059839773285"/>
        <n v="165.251784838411"/>
        <n v="1183.3746898263"/>
        <n v="735.411357792806"/>
        <n v="2749.15781456688"/>
        <n v="800.019469847505"/>
        <n v="1123.77025036819"/>
        <n v="687.569955817379"/>
        <n v="576.671575846834"/>
        <n v="754.108983799705"/>
        <n v="784.805266044981"/>
        <n v="798.573779484366"/>
        <n v="1894.54744925946"/>
        <n v="743.499725726824"/>
        <n v="419.444444444444"/>
        <n v="510.135135135135"/>
        <n v="730.06006006006"/>
        <n v="680.18018018018"/>
        <n v="497.728250827734"/>
        <n v="582.706244871493"/>
        <n v="134.157949400646"/>
        <n v="401.076369562348"/>
        <n v="355.086617968566"/>
        <n v="1495.31914893617"/>
        <n v="1602.12765957447"/>
        <n v="961.276595744681"/>
        <n v="425.637583892617"/>
        <n v="496.577181208054"/>
        <n v="524.446308724832"/>
        <n v="516.845637583893"/>
        <n v="532.046979865772"/>
        <n v="1066.33986928105"/>
        <n v="628.867102396514"/>
        <n v="1793.63834422658"/>
        <n v="902.287581699346"/>
        <n v="878.268876611418"/>
        <n v="1506.92449355433"/>
        <n v="964.430379746835"/>
        <n v="2131.89873417721"/>
        <n v="1370.50632911392"/>
        <n v="3553.16455696203"/>
        <n v="240.963855421687"/>
        <n v="337.349397590361"/>
        <n v="180.722891566265"/>
        <n v="120.253164556962"/>
        <n v="265.822784810127"/>
        <n v="170.886075949367"/>
        <n v="221.518987341772"/>
        <n v="432.857142857143"/>
        <n v="519.428571428571"/>
        <n v="634.857142857143"/>
        <n v="1601.47239263804"/>
        <n v="862.331288343558"/>
        <n v="1663.06748466258"/>
        <n v="893.128834355828"/>
        <n v="1113.06253012576"/>
        <n v="1846.3743146792"/>
        <n v="947.500625069273"/>
        <n v="702.356406480118"/>
        <n v="1730.0147275405"/>
        <n v="942.636229749632"/>
        <n v="341.120573733752"/>
        <n v="2508.51251840943"/>
        <n v="987.39322533137"/>
        <n v="517.047128129602"/>
        <n v="520.618556701031"/>
        <n v="216.428571428571"/>
        <n v="296.849586988538"/>
        <n v="722.034146937778"/>
        <n v="335.829835785013"/>
        <n v="535.493372606775"/>
        <n v="1070.98674521355"/>
        <n v="584.580265095729"/>
        <n v="227.158001009591"/>
        <n v="656.234225138819"/>
        <n v="424.028268551237"/>
        <n v="220.848056537102"/>
        <n v="315.497223624432"/>
        <n v="390.223978919631"/>
        <n v="590.296442687747"/>
        <n v="1250.0395256917"/>
        <n v="949.104084321476"/>
        <n v="1421.98581560284"/>
        <n v="2098.21907013396"/>
        <n v="979.590228526399"/>
        <n v="830.07874015748"/>
        <n v="671.968503937008"/>
        <n v="1185.82677165354"/>
        <n v="751.023622047244"/>
        <n v="737.503114876651"/>
        <n v="553.127336157488"/>
        <n v="781.151258410167"/>
        <n v="395.090954398206"/>
        <n v="542.43376740009"/>
        <n v="600.067355186349"/>
        <n v="911.288729232151"/>
        <n v="366.142792995061"/>
        <n v="470.188065366888"/>
        <n v="901.864016169185"/>
        <n v="1236.84207931774"/>
        <n v="1509.241822977"/>
        <n v="396.254556057734"/>
        <n v="393.980334029904"/>
        <n v="500.492459218221"/>
        <n v="335.292316664237"/>
        <n v="19.5568811248402"/>
        <n v="204.260758414998"/>
        <n v="292.049424797614"/>
        <n v="127.119727311462"/>
        <n v="153.195568811249"/>
        <n v="935.285171102662"/>
        <n v="1374.29657794677"/>
        <n v="782.585551330798"/>
        <n v="992.54752851711"/>
        <n v="11.1037168824816"/>
        <n v="91.0326587100431"/>
        <n v="247.3347333563"/>
        <n v="618.33683339075"/>
        <n v="52.1920576604247"/>
        <n v="8.07962529274005"/>
        <n v="6.67447306791569"/>
        <n v="10.2459016393443"/>
        <n v="35.6715956182088"/>
        <n v="163.378412553287"/>
        <n v="810.949991828504"/>
        <n v="10.2018163158845"/>
        <n v="47.9527523112337"/>
        <n v="241.845431372882"/>
        <n v="48.6863345393821"/>
        <n v="253.72251600334"/>
        <n v="415.182298914556"/>
        <n v="5.15941491171104"/>
        <n v="4.58947954355692"/>
        <n v="4.76945913350032"/>
        <n v="287.344837183412"/>
        <n v="1497.46033954912"/>
        <n v="2450.38964653493"/>
        <n v="96.4180350681881"/>
        <n v="502.470080712496"/>
        <n v="822.223768438631"/>
        <n v="10.5705116776609"/>
        <n v="54.4950080228205"/>
        <n v="89.8689605990373"/>
      </sharedItems>
    </cacheField>
    <cacheField name="每盘确定米数" numFmtId="0">
      <sharedItems containsBlank="1" count="6">
        <m/>
        <s v="试样"/>
        <s v="终端"/>
        <s v="红单"/>
        <s v="  "/>
        <s v=" "/>
      </sharedItems>
    </cacheField>
    <cacheField name="每盘可整米数" numFmtId="0">
      <sharedItems containsBlank="1" containsNumber="1" containsInteger="1" containsMixedTypes="1" count="5">
        <m/>
        <s v="试样"/>
        <s v="终端"/>
        <s v="103M"/>
        <n v="14"/>
      </sharedItems>
    </cacheField>
    <cacheField name="已下米数" numFmtId="0">
      <sharedItems containsString="0" containsBlank="1" containsNumber="1" containsInteger="1" minValue="0" maxValue="46200" count="56">
        <m/>
        <n v="20000"/>
        <n v="4000"/>
        <n v="15450"/>
        <n v="20900"/>
        <n v="16000"/>
        <n v="8900"/>
        <n v="11000"/>
        <n v="8600"/>
        <n v="15000"/>
        <n v="13850"/>
        <n v="20400"/>
        <n v="8150"/>
        <n v="4950"/>
        <n v="16200"/>
        <n v="14950"/>
        <n v="250"/>
        <n v="200"/>
        <n v="13000"/>
        <n v="14000"/>
        <n v="9550"/>
        <n v="10650"/>
        <n v="9050"/>
        <n v="12550"/>
        <n v="4850"/>
        <n v="5400"/>
        <n v="16700"/>
        <n v="22850"/>
        <n v="5000"/>
        <n v="7800"/>
        <n v="6500"/>
        <n v="4400"/>
        <n v="17600"/>
        <n v="24000"/>
        <n v="25000"/>
        <n v="6150"/>
        <n v="5050"/>
        <n v="18000"/>
        <n v="10000"/>
        <n v="8000"/>
        <n v="10900"/>
        <n v="15500"/>
        <n v="5150"/>
        <n v="9350"/>
        <n v="9000"/>
        <n v="6300"/>
        <n v="6600"/>
        <n v="12000"/>
        <n v="19000"/>
        <n v="26700"/>
        <n v="28200"/>
        <n v="7000"/>
        <n v="16400"/>
        <n v="1150"/>
        <n v="3900"/>
        <n v="46200"/>
      </sharedItems>
    </cacheField>
    <cacheField name="剩下总米数" numFmtId="0">
      <sharedItems containsBlank="1" containsNumber="1" containsMixedTypes="1" count="465">
        <n v="2159.9699482442"/>
        <n v="6761.64505537314"/>
        <e v="#DIV/0!"/>
        <m/>
        <n v="48728.4022519899"/>
        <n v="236680.810938237"/>
        <n v="43159.4419946196"/>
        <n v="23610.9369120783"/>
        <n v="63749.5296626113"/>
        <n v="25972.0306032861"/>
        <n v="27628.0834914611"/>
        <n v="217128.027681661"/>
        <n v="44826.4315213751"/>
        <n v="44728.4022519899"/>
        <n v="28728.4022519899"/>
        <n v="27709.4419946196"/>
        <n v="35378.6882165007"/>
        <n v="148253.550621527"/>
        <n v="27797.5407415362"/>
        <n v="29482.2401804172"/>
        <n v="18804.8317941953"/>
        <n v="124175.461741425"/>
        <n v="20098.3261873351"/>
        <n v="20967.4475498554"/>
        <n v="43927.9151203813"/>
        <n v="146946.531596551"/>
        <n v="30374.4227322481"/>
        <n v="43985.1983470401"/>
        <n v="136047.241398984"/>
        <n v="33756.0824523796"/>
        <n v="34778.9940418456"/>
        <n v="-146.673815481157"/>
        <n v="45275.8250923389"/>
        <n v="-133.801977838677"/>
        <n v="-148.512649430082"/>
        <n v="22952.6041717744"/>
        <n v="86627.5705837934"/>
        <n v="54049.6807915977"/>
        <n v="52295.2982846031"/>
        <n v="38032.9442069841"/>
        <n v="207992.663631944"/>
        <n v="18360.3988219082"/>
        <n v="18972.4121159718"/>
        <n v="91801.9941095409"/>
        <n v="20196.438704099"/>
        <n v="35299.3263421071"/>
        <n v="48373.1509132579"/>
        <n v="111127.508854782"/>
        <n v="27455.0315994166"/>
        <n v="24410.4168995194"/>
        <n v="108103.274840729"/>
        <n v="55795.2386274729"/>
        <n v="11494.5144990213"/>
        <n v="37804.1810190033"/>
        <n v="10217.3462213522"/>
        <n v="13793.4173988255"/>
        <n v="22149.278640859"/>
        <n v="77276.3721469969"/>
        <n v="15258.3919525917"/>
        <n v="21657.0724488399"/>
        <n v="22327.150084317"/>
        <n v="192962.007737328"/>
        <n v="39837.317726416"/>
        <n v="2445.75442117146"/>
        <n v="6603.53693716292"/>
        <n v="2690.3298632886"/>
        <n v="19890.9789627333"/>
        <n v="67132.0539992247"/>
        <n v="15332.6296171069"/>
        <n v="20305.3743577902"/>
        <n v="35154.0616246499"/>
        <n v="26747.6555839727"/>
        <n v="122274.996955304"/>
        <n v="27511.8743149434"/>
        <n v="36682.4990865911"/>
        <n v="-95.9734760725405"/>
        <n v="45538.068227211"/>
        <n v="-70.8636254693629"/>
        <n v="-99.5605975872786"/>
        <n v="21795.85254409"/>
        <n v="24286.8071205574"/>
        <n v="102129.137635164"/>
        <n v="19927.6366117394"/>
        <n v="30514.193561726"/>
        <n v="7082.31535425669"/>
        <n v="110411.576771284"/>
        <n v="21451.3920584208"/>
        <n v="45764.6896752915"/>
        <n v="31526.7862207564"/>
        <n v="148480.993168724"/>
        <n v="28475.8069090703"/>
        <n v="35457.1138800348"/>
        <n v="159102.434077079"/>
        <n v="44548.6815415822"/>
        <n v="31820.4868154158"/>
        <n v="9876.1526068766"/>
        <n v="14673.4429840784"/>
        <n v="142356.91564126"/>
        <n v="34041.8711316056"/>
        <n v="52035.7040023035"/>
        <n v="173452.346674345"/>
        <n v="44808.5228908724"/>
        <n v="-1950.03480682214"/>
        <n v="22189.349112426"/>
        <n v="760.494256874348"/>
        <n v="49486.9480638971"/>
        <n v="183651.562814907"/>
        <n v="43988.3982790196"/>
        <n v="-83.6381490119074"/>
        <n v="79342.0891125568"/>
        <n v="-73.3582913956052"/>
        <n v="19825.4581386992"/>
        <n v="73790.8731584621"/>
        <n v="19875.4581386992"/>
        <n v="7282.90837012344"/>
        <n v="12560.9514370664"/>
        <n v="74853.5904135508"/>
        <n v="11508.5142805658"/>
        <n v="20240.6085586944"/>
        <n v="86022.5863744513"/>
        <n v="18975.570523776"/>
        <n v="14037.5864229298"/>
        <n v="15633.3105855503"/>
        <n v="113220.414830063"/>
        <n v="13189.7243416195"/>
        <n v="18450.8278701363"/>
        <n v="21532.9768270945"/>
        <n v="20507.5969781852"/>
        <n v="70751.209574739"/>
        <n v="17944.1473559121"/>
        <n v="10551.724137931"/>
        <n v="39968.6520376176"/>
        <n v="1936.44249778301"/>
        <n v="9467.05221138358"/>
        <n v="30767.9196869966"/>
        <n v="9897.37276644647"/>
        <n v="4303.2055506289"/>
        <n v="49604.743083004"/>
        <n v="171708.726056552"/>
        <n v="18737.5864229298"/>
        <n v="20883.3105855503"/>
        <n v="22239.7243416195"/>
        <n v="31000.8278701363"/>
        <n v="16699.7354497354"/>
        <n v="11928.3824640967"/>
        <n v="42942.1768707483"/>
        <n v="44575.0528541226"/>
        <n v="19103.5940803383"/>
        <n v="43301.4799154334"/>
        <n v="-14649.4066882416"/>
        <n v="1725.9978425027"/>
        <n v="-13676.3754045307"/>
        <n v="9785.35353535353"/>
        <n v="76262.6262626262"/>
        <n v="-8328.78787878788"/>
        <n v="25757.5757575758"/>
        <n v="31131.6542360548"/>
        <n v="63152.7843074255"/>
        <n v="129863.471956114"/>
        <n v="32910.6059066865"/>
        <n v="44473.7917657926"/>
        <n v="7498.02683504341"/>
        <n v="32162.588792423"/>
        <n v="31360.84959633"/>
        <n v="149160.994353409"/>
        <n v="49384.3832656559"/>
        <n v="41321.6268141202"/>
        <n v="38698.7357385137"/>
        <n v="142755.336279851"/>
        <n v="26659.1290643095"/>
        <n v="14165.0464693943"/>
        <n v="109934.836021792"/>
        <n v="-58.6315564577417"/>
        <n v="14835.3808353808"/>
        <n v="4981.93608151922"/>
        <n v="16985.3768278965"/>
        <n v="74935.4860054258"/>
        <n v="18983.6564547079"/>
        <n v="29471.6242661448"/>
        <n v="106906.872337976"/>
        <n v="22537.1244388166"/>
        <n v="27737.9993093128"/>
        <n v="21724.9468944971"/>
        <n v="154253.116190832"/>
        <n v="33533.2861284418"/>
        <n v="40239.9433541302"/>
        <n v="44610.4510769825"/>
        <n v="254563.894523327"/>
        <n v="48488.360861586"/>
        <n v="6605.19228324067"/>
        <n v="38025.9614162034"/>
        <n v="190035.023638066"/>
        <n v="42068.8220267474"/>
        <n v="40578.4022519899"/>
        <n v="228880.810938237"/>
        <n v="35359.4419946196"/>
        <n v="11065.7039869403"/>
        <n v="10235.7761879198"/>
        <n v="47582.5271438432"/>
        <n v="9959.13358824625"/>
        <n v="48470.2780255148"/>
        <n v="232657.334522471"/>
        <n v="44315.6827661849"/>
        <n v="-10594.3158819724"/>
        <n v="-14399.6180604807"/>
        <n v="22444.1361559033"/>
        <n v="5448.86542513259"/>
        <n v="40105.1852444702"/>
        <n v="195106.30659472"/>
        <n v="15105.1852444702"/>
        <n v="38881.6589507819"/>
        <n v="131045.591278561"/>
        <n v="13450.1577259653"/>
        <n v="13122.1050985027"/>
        <n v="57081.1571784867"/>
        <n v="15090.4208632781"/>
        <n v="10825.7367062647"/>
        <n v="56044.160516033"/>
        <n v="186813.868386777"/>
        <n v="48260.2493332506"/>
        <n v="9086.62046908315"/>
        <n v="15248.7300890505"/>
        <n v="87065.3298632886"/>
        <n v="16232.5191270538"/>
        <n v="29021.7766210962"/>
        <n v="23763.4165539567"/>
        <n v="19298.1297532205"/>
        <n v="123827.631316379"/>
        <n v="52870.2246069932"/>
        <n v="18939.9928135106"/>
        <n v="34272.3679482573"/>
        <n v="112738.052461373"/>
        <n v="31566.6546891843"/>
        <n v="8117.13977721883"/>
        <n v="9445.17420404078"/>
        <n v="17602.3701075306"/>
        <n v="59676.3279255304"/>
        <n v="-1439.16767783558"/>
        <n v="63096.9400627125"/>
        <n v="13347.4296286507"/>
        <n v="12134.026935137"/>
        <n v="6150.15191610311"/>
        <n v="28514.3407019326"/>
        <n v="73801.8229932373"/>
        <n v="21245.979346538"/>
        <n v="43414.1997809111"/>
        <n v="234758.265481964"/>
        <n v="61101.4663583193"/>
        <n v="49721.6256229539"/>
        <n v="180568.008841254"/>
        <n v="44487.7702942219"/>
        <n v="15301.069854059"/>
        <n v="18666.9675433262"/>
        <n v="141301.972484038"/>
        <n v="26829.4884463363"/>
        <n v="18387.9765834046"/>
        <n v="155121.361531043"/>
        <n v="33240.2917566521"/>
        <n v="38354.1827961371"/>
        <n v="39816.9193235607"/>
        <n v="144598.28596451"/>
        <n v="35625.6646579227"/>
        <n v="37926.2465798179"/>
        <n v="184506.064442357"/>
        <n v="33826.1118144322"/>
        <n v="110.511792389644"/>
        <n v="30.1395797426303"/>
        <n v="301.395797426303"/>
        <n v="113.86063458327"/>
        <n v="150.697898713152"/>
        <n v="225.330770876161"/>
        <n v="39.1879601523759"/>
        <n v="548.631442133262"/>
        <n v="230.229265895208"/>
        <n v="186.142810723785"/>
        <n v="10744.4839857651"/>
        <n v="8566.54804270463"/>
        <n v="17423.487544484"/>
        <n v="10163.7010676157"/>
        <n v="52088.8157894737"/>
        <n v="32971.0526315789"/>
        <n v="3029.51473568974"/>
        <n v="7327.19843050542"/>
        <n v="2465.88408718933"/>
        <n v="805.568086614681"/>
        <n v="3839.87454619664"/>
        <n v="9105.73595325"/>
        <n v="14237.456739225"/>
        <n v="41623.9574862417"/>
        <n v="-66.3672296083369"/>
        <n v="-104.837642075006"/>
        <n v="42116.4975401509"/>
        <n v="19768.9682331321"/>
        <n v="132366.135126189"/>
        <n v="26645.1310968302"/>
        <n v="11407.131345689"/>
        <n v="14340.3936917233"/>
        <n v="57035.6567284448"/>
        <n v="13281.1600667664"/>
        <n v="44336.9480638971"/>
        <n v="174301.562814907"/>
        <n v="33336.6746021802"/>
        <n v="146016.431882865"/>
        <n v="29922.1365027655"/>
        <n v="5419.18011123535"/>
        <n v="55696.0922411164"/>
        <n v="4595.10912972133"/>
        <n v="34209.5015576324"/>
        <n v="139770.249221184"/>
        <n v="75260.9034267913"/>
        <n v="43978.1294608118"/>
        <n v="182379.889822779"/>
        <n v="37510.7574812807"/>
        <n v="20666.9675433262"/>
        <n v="-68.3088996675569"/>
        <n v="20150.9619052809"/>
        <n v="4864.02528748161"/>
        <n v="6531.69110033244"/>
        <n v="58211.9808279266"/>
        <n v="271655.910530324"/>
        <n v="47431.9843783106"/>
        <n v="33313.3473429305"/>
        <n v="27176.6780955486"/>
        <n v="113966.714594236"/>
        <n v="29806.6792015694"/>
        <n v="23378.6882165007"/>
        <n v="-60.007186489398"/>
        <n v="18272.3679482573"/>
        <n v="15566.6546891843"/>
        <n v="4117.13977721883"/>
        <n v="32975.0111783605"/>
        <n v="30330.2802196029"/>
        <n v="149255.313754685"/>
        <n v="31239.4842742363"/>
        <n v="17623.7161531279"/>
        <n v="21434.2493754258"/>
        <n v="76686.9810987458"/>
        <n v="19052.6661114896"/>
        <n v="17362.6134009675"/>
        <n v="20326.9620304009"/>
        <n v="18633.0485278675"/>
        <n v="13974.7863959006"/>
        <n v="16515.6566497008"/>
        <n v="32760.4070305273"/>
        <n v="174144.310823312"/>
        <n v="21794.6345975948"/>
        <n v="13412.9490722463"/>
        <n v="15648.4405842874"/>
        <n v="44071.118380238"/>
        <n v="10858.1016299137"/>
        <n v="11177.4575602053"/>
        <n v="44804.1961882792"/>
        <n v="27845.9749913037"/>
        <n v="188407.389099431"/>
        <n v="21911.242928544"/>
        <n v="36902.0536391352"/>
        <n v="158290.387978396"/>
        <n v="22698.7357385137"/>
        <n v="-40.8709356905492"/>
        <n v="4261.1424316562"/>
        <n v="28787.7885331348"/>
        <n v="143960.748856505"/>
        <n v="29323.1571109456"/>
        <n v="10124.531740407"/>
        <n v="35435.8610914245"/>
        <n v="7593.39880530525"/>
        <n v="2526.3269864908"/>
        <n v="5584.51228592704"/>
        <n v="17950.2180619083"/>
        <n v="4653.76023827252"/>
        <n v="12124.849939976"/>
        <n v="40921.368547419"/>
        <n v="10003.0012004802"/>
        <n v="36466.5669948961"/>
        <n v="36232.4070732587"/>
        <n v="174691.96267464"/>
        <n v="37526.4216115894"/>
        <n v="43994.5664081329"/>
        <n v="182448.054810198"/>
        <n v="37524.7772304663"/>
        <n v="41641.6841786631"/>
        <n v="170950.071891354"/>
        <n v="37258.3490019617"/>
        <n v="12409.5921111609"/>
        <n v="17787.6731068125"/>
        <n v="97568.5005268152"/>
        <n v="20436.6453806167"/>
        <n v="-966.643576056395"/>
        <n v="42772.444946358"/>
        <n v="14992.4033832595"/>
        <n v="75843.9229976657"/>
        <n v="14110.4973018913"/>
        <n v="15874.3094646277"/>
        <n v="57764.8483296175"/>
        <n v="4772.2269119662"/>
        <n v="13786.4333012357"/>
        <n v="44540.7845116845"/>
        <n v="9279.33010660094"/>
        <n v="13256.1858665728"/>
        <n v="16534.9143610013"/>
        <n v="49604.7430830039"/>
        <n v="131306.672866775"/>
        <n v="39878.3228706502"/>
        <n v="52522.6691467101"/>
        <n v="49825.4702436016"/>
        <n v="228067.290231953"/>
        <n v="37590.8795011478"/>
        <n v="34877.2579898101"/>
        <n v="28233.9707536558"/>
        <n v="124561.635677893"/>
        <n v="31555.6143717329"/>
        <n v="23240.644376365"/>
        <n v="23240.6443763651"/>
        <n v="82053.7036145133"/>
        <n v="16600.4602688322"/>
        <n v="-2906.49892646776"/>
        <n v="5212.91408346006"/>
        <n v="71792.7045088354"/>
        <n v="15384.150966179"/>
        <n v="24746.7402824678"/>
        <n v="37893.4460575288"/>
        <n v="129920.386482956"/>
        <n v="63413.5219738237"/>
        <n v="0"/>
        <n v="15952.2768139185"/>
        <n v="17179.3750303737"/>
        <n v="54401.3542628501"/>
        <n v="13498.0803810079"/>
        <n v="1232.57654148153"/>
        <n v="6436.78860551464"/>
        <n v="23008.0954409885"/>
        <n v="5341.16501308663"/>
        <n v="39297.6962648177"/>
        <n v="144358.884238106"/>
        <n v="32881.7458542352"/>
        <n v="41703.6776687862"/>
        <n v="11605.1922832407"/>
        <n v="58025.9614162034"/>
        <n v="2200.78955123181"/>
        <n v="5201.86621200246"/>
        <n v="68324.5119768785"/>
        <n v="149.2541618117"/>
        <n v="123.296916279231"/>
        <n v="1622.32784577935"/>
        <n v="-319.139853613148"/>
        <n v="-1985.40922789117"/>
        <n v="-21527.0660877296"/>
        <n v="217.368245366856"/>
        <n v="513.779489048933"/>
        <n v="6748.29598116194"/>
        <n v="4967.99332034512"/>
        <n v="13011.4110770943"/>
        <n v="10645.6999721681"/>
        <n v="199.46191668986"/>
        <n v="236.571110492625"/>
        <n v="245.848408943316"/>
        <n v="29320.9017534094"/>
        <n v="76792.8379255961"/>
        <n v="62830.5037573059"/>
        <n v="9838.57500695798"/>
        <n v="25767.6964467947"/>
        <n v="21082.6607291957"/>
        <n v="1078.62364057764"/>
        <n v="2794.61579604208"/>
        <n v="2304.33232305224"/>
      </sharedItems>
    </cacheField>
    <cacheField name="剩下总重量（KG)" numFmtId="0">
      <sharedItems containsBlank="1" containsNumber="1" containsMixedTypes="1" count="472">
        <n v="51.407284768212"/>
        <n v="64.3708609271523"/>
        <e v="#DIV/0!"/>
        <m/>
        <n v="869.80198019802"/>
        <n v="2253.20132013201"/>
        <n v="1027.19471947195"/>
        <n v="749.253731343284"/>
        <n v="3034.4776119403"/>
        <n v="1236.26865671642"/>
        <n v="547.03605313093"/>
        <n v="2067.05882352941"/>
        <n v="1066.86907020873"/>
        <n v="798.40198019802"/>
        <n v="512.80198019802"/>
        <n v="659.484719471947"/>
        <n v="2245.36741214058"/>
        <n v="1411.37380191693"/>
        <n v="661.581469648562"/>
        <n v="701.67731629393"/>
        <n v="421.228232189974"/>
        <n v="1485.13852242744"/>
        <n v="450.202506596306"/>
        <n v="499.02525168656"/>
        <n v="1393.97917315343"/>
        <n v="1398.93098079917"/>
        <n v="722.911261027504"/>
        <n v="2093.69544131911"/>
        <n v="1295.16973811833"/>
        <n v="803.394762366634"/>
        <n v="827.740058195926"/>
        <n v="-3.3588303745185"/>
        <n v="541.498868104373"/>
        <n v="-4.00067913737644"/>
        <n v="-4.44052821795945"/>
        <n v="454.461562601133"/>
        <n v="824.694471957713"/>
        <n v="1286.38240284002"/>
        <n v="497.851239669421"/>
        <n v="362.073628850488"/>
        <n v="3300.15026296018"/>
        <n v="582.636655948553"/>
        <n v="602.057877813505"/>
        <n v="873.954983922829"/>
        <n v="480.675241157556"/>
        <n v="1120.1652892562"/>
        <n v="1535.04132231405"/>
        <n v="1057.93388429752"/>
        <n v="653.429752066116"/>
        <n v="421.079691516709"/>
        <n v="994.550128534704"/>
        <n v="1283.29048843188"/>
        <n v="364.376109618974"/>
        <n v="359.895803300911"/>
        <n v="243.172840068183"/>
        <n v="328.283334092047"/>
        <n v="1405.74088440652"/>
        <n v="735.67106283941"/>
        <n v="363.149728471684"/>
        <n v="515.438324282389"/>
        <n v="589.43676222597"/>
        <n v="1836.99831365936"/>
        <n v="948.128161888701"/>
        <n v="77.6119402985077"/>
        <n v="314.328358208955"/>
        <n v="128.059701492537"/>
        <n v="946.810598626105"/>
        <n v="639.097154072619"/>
        <n v="364.916584887144"/>
        <n v="483.267909715407"/>
        <n v="836.666666666667"/>
        <n v="636.594202898551"/>
        <n v="1164.05797101449"/>
        <n v="873.043478260869"/>
        <n v="-2.14980586402491"/>
        <n v="544.635295997444"/>
        <n v="-2.11882240153395"/>
        <n v="-2.97686186785963"/>
        <n v="799.181259949966"/>
        <n v="667.887195815329"/>
        <n v="1497.89401864908"/>
        <n v="548.010006822834"/>
        <n v="839.140322947464"/>
        <n v="126.419329073482"/>
        <n v="1051.11821086262"/>
        <n v="510.543130990415"/>
        <n v="1089.19961427194"/>
        <n v="750.337512054002"/>
        <n v="1413.53905496625"/>
        <n v="677.724204435873"/>
        <n v="843.879310344828"/>
        <n v="1514.65517241379"/>
        <n v="1060.25862068966"/>
        <n v="757.327586206897"/>
        <n v="156.04321118865"/>
        <n v="349.227943021067"/>
        <n v="1355.23783690479"/>
        <n v="810.196532932212"/>
        <n v="2393.64238410596"/>
        <n v="1595.76158940397"/>
        <n v="1030.59602649007"/>
        <n v="-92.8216568047337"/>
        <n v="211.242603550296"/>
        <n v="72.3990532544379"/>
        <n v="1177.78936392075"/>
        <n v="874.181438998957"/>
        <n v="1046.92387904067"/>
        <n v="-1.91531361237268"/>
        <n v="872.762980238125"/>
        <n v="-2.01735301337914"/>
        <n v="363.466732542819"/>
        <n v="811.699604743083"/>
        <n v="728.766798418972"/>
        <n v="200.279980178395"/>
        <n v="173.341129831516"/>
        <n v="823.389494549058"/>
        <n v="316.48414271556"/>
        <n v="446.305418719212"/>
        <n v="1011.62561576355"/>
        <n v="557.881773399015"/>
        <n v="514.711502174091"/>
        <n v="429.916041102634"/>
        <n v="1245.42456313069"/>
        <n v="362.717419394536"/>
        <n v="507.397766428747"/>
        <n v="592.156862745098"/>
        <n v="296.078431372549"/>
        <n v="563.958916900093"/>
        <n v="778.263305322129"/>
        <n v="493.464052287582"/>
        <n v="145.086206896552"/>
        <n v="439.655172413793"/>
        <n v="16.3203373713152"/>
        <n v="139.165667507339"/>
        <n v="361.83073551908"/>
        <n v="290.982759333526"/>
        <n v="72.5348327614007"/>
        <n v="1483.18181818182"/>
        <n v="1026.81818181818"/>
        <n v="687.044835507425"/>
        <n v="574.291041102634"/>
        <n v="611.592419394536"/>
        <n v="852.522766428747"/>
        <n v="490.972222222222"/>
        <n v="350.694444444444"/>
        <n v="336.666666666667"/>
        <n v="817.209302325582"/>
        <n v="210.139534883721"/>
        <n v="1587.72093023256"/>
        <n v="-670.942826321467"/>
        <n v="18.9859762675297"/>
        <n v="-376.100323624595"/>
        <n v="215.277777777778"/>
        <n v="838.888888888889"/>
        <n v="-183.233333333333"/>
        <n v="283.333333333333"/>
        <n v="493.955580545403"/>
        <n v="601.214506606691"/>
        <n v="1236.30025302221"/>
        <n v="783.27242057914"/>
        <n v="1411.30165870115"/>
        <n v="178.453038674033"/>
        <n v="306.187845303867"/>
        <n v="995.184293856872"/>
        <n v="1420.01266624446"/>
        <n v="1175.34832172261"/>
        <n v="983.454718176061"/>
        <n v="1780.14184397163"/>
        <n v="1313.34909377463"/>
        <n v="613.159968479117"/>
        <n v="651.592137592136"/>
        <n v="1011.40049140049"/>
        <n v="-1.34852579852806"/>
        <n v="341.213759213758"/>
        <n v="237.140157480315"/>
        <n v="404.251968503937"/>
        <n v="713.385826771654"/>
        <n v="451.811023622047"/>
        <n v="1402.84931506849"/>
        <n v="1017.75342465753"/>
        <n v="536.383561643836"/>
        <n v="660.164383561644"/>
        <n v="1034.10747217806"/>
        <n v="1468.48966613672"/>
        <n v="798.092209856916"/>
        <n v="957.710651828299"/>
        <n v="1061.72873563218"/>
        <n v="2423.44827586207"/>
        <n v="1154.02298850575"/>
        <n v="104.802384227419"/>
        <n v="603.345254470426"/>
        <n v="1809.13342503439"/>
        <n v="1001.23796423659"/>
        <n v="724.32448019802"/>
        <n v="2178.94532013201"/>
        <n v="841.554719471947"/>
        <n v="526.727509778357"/>
        <n v="243.61147327249"/>
        <n v="452.985658409387"/>
        <n v="316.036505867014"/>
        <n v="237.027379400261"/>
        <n v="865.194462755438"/>
        <n v="2214.89782465392"/>
        <n v="1054.7132498352"/>
        <n v="-336.192957321257"/>
        <n v="-456.94787978592"/>
        <n v="213.668176204199"/>
        <n v="129.682997118156"/>
        <n v="715.877556613793"/>
        <n v="1857.41203878173"/>
        <n v="325.949757328674"/>
        <n v="804.850340281185"/>
        <n v="545.149659718815"/>
        <n v="320.113753877973"/>
        <n v="416.408135125819"/>
        <n v="724.550155118925"/>
        <n v="478.869355394691"/>
        <n v="343.5367114788"/>
        <n v="1289.01569186876"/>
        <n v="902.310984308131"/>
        <n v="1718.68758915835"/>
        <n v="1109.98573466476"/>
        <n v="432.523134328358"/>
        <n v="362.919776119403"/>
        <n v="828.861940298507"/>
        <n v="386.333955223881"/>
        <n v="690.71828358209"/>
        <n v="1131.13862796834"/>
        <n v="918.590976253298"/>
        <n v="1178.83905013193"/>
        <n v="1258.31134564644"/>
        <n v="580.826446280992"/>
        <n v="1576.52892561983"/>
        <n v="1037.19008264463"/>
        <n v="1452.06611570248"/>
        <n v="373.388429752066"/>
        <n v="158.678926627885"/>
        <n v="890.679927441046"/>
        <n v="603.924438606368"/>
        <n v="-36.4109422492401"/>
        <n v="638.54103343465"/>
        <n v="337.689969604863"/>
        <n v="306.990881458967"/>
        <n v="156.213858669019"/>
        <n v="1442.82563951779"/>
        <n v="746.874448691561"/>
        <n v="537.523277467412"/>
        <n v="1098.37925445705"/>
        <n v="2375.75364667747"/>
        <n v="1545.86709886548"/>
        <n v="591.687344913151"/>
        <n v="1719.00744416873"/>
        <n v="1058.80893300248"/>
        <n v="516.15608974359"/>
        <n v="472.274278846154"/>
        <n v="1429.97596153846"/>
        <n v="678.786057692308"/>
        <n v="930.431615120275"/>
        <n v="1569.82817869416"/>
        <n v="840.979381443299"/>
        <n v="970.360824742268"/>
        <n v="473.821339950372"/>
        <n v="1376.57568238213"/>
        <n v="847.890818858561"/>
        <n v="720.598685016539"/>
        <n v="1867.20137215665"/>
        <n v="855.800628905133"/>
        <n v="2.63018065887354"/>
        <n v="0.717321997874602"/>
        <n v="0.669500531349628"/>
        <n v="14.346439957492"/>
        <n v="5.41976620616366"/>
        <n v="3.58660998937301"/>
        <n v="7.6011580042225"/>
        <n v="1.31671546111983"/>
        <n v="5.55215019438861"/>
        <n v="11.6496008542975"/>
        <n v="6.27921748174902"/>
        <n v="311.590035587189"/>
        <n v="248.429893238434"/>
        <n v="83.6327402135231"/>
        <n v="146.357295373665"/>
        <n v="1000.1052631579"/>
        <n v="422.029473684211"/>
        <n v="196.312554872695"/>
        <n v="47.4802458296751"/>
        <n v="39.9473222124671"/>
        <n v="28.5171102661597"/>
        <n v="135.931558935361"/>
        <n v="837.727707699"/>
        <n v="654.92301000435"/>
        <n v="382.940408873423"/>
        <n v="-2.035261707989"/>
        <n v="-4.8225315354503"/>
        <n v="2583.14518246259"/>
        <n v="303.124179574692"/>
        <n v="1217.76844316093"/>
        <n v="612.838015227094"/>
        <n v="542.979452054794"/>
        <n v="455.068493150685"/>
        <n v="723.972602739726"/>
        <n v="421.455479452055"/>
        <n v="527.609681960375"/>
        <n v="829.675438998957"/>
        <n v="1150.11527377522"/>
        <n v="1343.35117332235"/>
        <n v="688.209139563606"/>
        <n v="149.569371070096"/>
        <n v="612.657014652281"/>
        <n v="126.365501067337"/>
        <n v="706.426207165109"/>
        <n v="1537.47274143302"/>
        <n v="2069.67484423676"/>
        <n v="1112.64667535854"/>
        <n v="1845.68448500652"/>
        <n v="949.022164276401"/>
        <n v="522.874278846154"/>
        <n v="-2.7596795465693"/>
        <n v="203.927734481443"/>
        <n v="123.059839773285"/>
        <n v="165.251784838411"/>
        <n v="1183.3746898263"/>
        <n v="735.411357792806"/>
        <n v="2749.15781456688"/>
        <n v="800.019469847505"/>
        <n v="1123.77025036819"/>
        <n v="687.569955817379"/>
        <n v="576.671575846834"/>
        <n v="754.108983799705"/>
        <n v="1483.76741214058"/>
        <n v="-1.84022038567487"/>
        <n v="840.528925619835"/>
        <n v="716.066115702479"/>
        <n v="189.388429752066"/>
        <n v="784.805266044981"/>
        <n v="481.240446151033"/>
        <n v="1894.54744925946"/>
        <n v="743.499725726824"/>
        <n v="419.444444444444"/>
        <n v="510.135135135135"/>
        <n v="730.06006006006"/>
        <n v="680.18018018018"/>
        <n v="497.728250827734"/>
        <n v="582.706244871493"/>
        <n v="134.157949400646"/>
        <n v="401.076369562348"/>
        <n v="355.086617968566"/>
        <n v="1004.6524822695"/>
        <n v="1602.12765957447"/>
        <n v="501.276595744681"/>
        <n v="425.637583892617"/>
        <n v="496.577181208054"/>
        <n v="524.446308724832"/>
        <n v="516.845637583893"/>
        <n v="532.046979865772"/>
        <n v="1066.33986928105"/>
        <n v="331.367102396514"/>
        <n v="1793.63834422658"/>
        <n v="521.487581699346"/>
        <n v="878.268876611418"/>
        <n v="1506.92449355433"/>
        <n v="1044.14184397163"/>
        <n v="-0.940031520882632"/>
        <n v="202.830379746835"/>
        <n v="1370.29873417722"/>
        <n v="1370.50632911392"/>
        <n v="2791.56455696203"/>
        <n v="240.963855421687"/>
        <n v="337.349397590361"/>
        <n v="180.722891566265"/>
        <n v="120.253164556962"/>
        <n v="265.822784810127"/>
        <n v="170.886075949367"/>
        <n v="221.518987341772"/>
        <n v="432.857142857143"/>
        <n v="519.428571428571"/>
        <n v="634.857142857143"/>
        <n v="1157.20572597137"/>
        <n v="862.331288343558"/>
        <n v="1663.06748466258"/>
        <n v="893.128834355828"/>
        <n v="1113.06253012576"/>
        <n v="1846.3743146792"/>
        <n v="947.500625069273"/>
        <n v="702.356406480118"/>
        <n v="1730.0147275405"/>
        <n v="942.636229749632"/>
        <n v="104.240573733752"/>
        <n v="1800.11251840943"/>
        <n v="987.39322533137"/>
        <n v="517.047128129602"/>
        <n v="-32.6081099656357"/>
        <n v="216.428571428571"/>
        <n v="296.849586988538"/>
        <n v="722.034146937778"/>
        <n v="335.829835785013"/>
        <n v="535.493372606775"/>
        <n v="1070.98674521355"/>
        <n v="584.580265095729"/>
        <n v="227.158001009591"/>
        <n v="656.234225138819"/>
        <n v="424.028268551237"/>
        <n v="220.848056537103"/>
        <n v="315.497223624432"/>
        <n v="390.223978919631"/>
        <n v="590.296442687747"/>
        <n v="1250.0395256917"/>
        <n v="949.104084321476"/>
        <n v="1145.98581560284"/>
        <n v="2098.21907013396"/>
        <n v="864.590228526399"/>
        <n v="830.078740157481"/>
        <n v="671.968503937008"/>
        <n v="1185.82677165354"/>
        <n v="751.023622047244"/>
        <n v="737.503114876651"/>
        <n v="553.127336157488"/>
        <n v="781.151258410167"/>
        <n v="395.090954398206"/>
        <n v="-92.2328992665768"/>
        <n v="124.067355186349"/>
        <n v="911.288729232151"/>
        <n v="366.142792995061"/>
        <n v="470.188065366888"/>
        <n v="901.864016169185"/>
        <n v="1236.84207931774"/>
        <n v="1509.241822977"/>
        <e v="#REF!"/>
        <n v="396.254556057734"/>
        <n v="393.980334029904"/>
        <n v="500.492459218221"/>
        <n v="335.292316664237"/>
        <n v="19.5568811248402"/>
        <n v="204.260758414998"/>
        <n v="292.049424797614"/>
        <n v="127.119727311462"/>
        <n v="153.195568811249"/>
        <n v="935.285171102662"/>
        <n v="1374.29657794677"/>
        <n v="782.585551330799"/>
        <n v="992.54752851711"/>
        <n v="184.135717560752"/>
        <n v="920.67858780376"/>
        <n v="11.1037168824816"/>
        <n v="91.0326587100431"/>
        <n v="247.3347333563"/>
        <n v="618.33683339075"/>
        <n v="52.1920576604247"/>
        <n v="8.07962529274005"/>
        <n v="6.67447306791569"/>
        <n v="10.2459016393443"/>
        <n v="-13.7017377151245"/>
        <n v="-169.421587446713"/>
        <n v="-707.551608171496"/>
        <n v="10.2018163158845"/>
        <n v="47.9527523112337"/>
        <n v="241.845431372882"/>
        <n v="48.6863345393821"/>
        <n v="253.72251600334"/>
        <n v="415.182298914556"/>
        <n v="5.15941491171104"/>
        <n v="4.58947954355692"/>
        <n v="4.76945913350032"/>
        <n v="287.344837183412"/>
        <n v="1497.46033954912"/>
        <n v="2450.38964653493"/>
        <n v="96.4180350681882"/>
        <n v="502.470080712496"/>
        <n v="822.223768438631"/>
        <n v="10.5705116776609"/>
        <n v="54.4950080228205"/>
        <n v="89.8689605990373"/>
      </sharedItems>
    </cacheField>
    <cacheField name="每盘可整米数2" numFmtId="180">
      <sharedItems containsBlank="1" containsNumber="1" containsMixedTypes="1" count="106">
        <n v="16386.5546218487"/>
        <n v="40966.3865546218"/>
        <e v="#DIV/0!"/>
        <m/>
        <n v="21848.7394957983"/>
        <n v="12289.9159663866"/>
        <n v="8193.27731092437"/>
        <n v="19696.9696969697"/>
        <n v="6144.95798319328"/>
        <n v="17410.7142857143"/>
        <n v="32608.6956521739"/>
        <n v="17030.5676855895"/>
        <n v="13043.4782608696"/>
        <n v="24579.8319327731"/>
        <n v="22608.6956521739"/>
        <n v="42391.3043478261"/>
        <n v="16956.5217391304"/>
        <n v="12302.8391167192"/>
        <n v="14772.7272727273"/>
        <n v="10636.3636363636"/>
        <n v="14181.8181818182"/>
        <n v="26590.9090909091"/>
        <n v="24683.5443037975"/>
        <n v="8478.26086956522"/>
        <n v="4096.63865546218"/>
        <n v="81932.7731092437"/>
        <n v="35454.5454545455"/>
        <n v="21272.7272727273"/>
        <n v="28260.8695652174"/>
        <n v="17687.074829932"/>
        <n v="33163.2653061224"/>
        <n v="13265.306122449"/>
        <n v="28363.6363636364"/>
        <n v="46274.3236829616"/>
        <n v="26530.612244898"/>
        <n v="23137.1618414808"/>
        <n v="65217.3913043478"/>
        <n v="49744.8979591837"/>
        <n v="8515.28384279476"/>
        <n v="17727.2727272727"/>
        <n v="18073.4058329214"/>
        <n v="18840.5797101449"/>
        <n v="93750"/>
        <n v="30724.7899159664"/>
        <n v="24223.6024844721"/>
        <n v="12717.3913043478"/>
        <n v="23214.2857142857"/>
        <n v="7707.50988142292"/>
        <n v="38537.5494071146"/>
        <n v="15415.0197628458"/>
        <n v="15354.3307086614"/>
        <n v="32773.1092436975"/>
        <n v="11561.2648221344"/>
        <n v="20526.3157894737"/>
        <n v="17557.0228091236"/>
        <n v="11607.1428571429"/>
        <n v="6724.13793103448"/>
        <n v="40625"/>
        <n v="13541.6666666667"/>
        <n v="10156.25"/>
        <n v="15234.375"/>
        <n v="6018.51851851852"/>
        <n v="60185.1851851852"/>
        <n v="24074.0740740741"/>
        <n v="11016.9491525424"/>
        <n v="4239.13043478261"/>
        <n v="6358.69565217391"/>
        <n v="25434.7826086957"/>
        <n v="11304.347826087"/>
        <n v="14130.4347826087"/>
        <n v="18886.1985472155"/>
        <n v="9653.46534653466"/>
        <n v="15415.0197628459"/>
        <n v="30870.7124010554"/>
        <n v="23122.5296442688"/>
        <n v="77075.0988142292"/>
        <n v="10924.3697478992"/>
        <n v="13604.6511627907"/>
        <n v="54166.6666666667"/>
        <n v="13588.850174216"/>
        <n v="18139.5348837209"/>
        <n v="15445.5445544554"/>
        <n v="46428.5714285714"/>
        <n v="3853.75494071146"/>
        <n v="5780.63241106719"/>
        <n v="16525.4237288136"/>
        <n v="15700.4830917874"/>
        <n v="17005.8139534884"/>
        <n v="77299.154334038"/>
        <n v="22285.7142857143"/>
        <n v="107734.806629834"/>
        <n v="43093.9226519337"/>
        <n v="38870.4318936877"/>
        <n v="8405.1724137931"/>
        <n v="72044.3349753694"/>
        <n v="9083.85093167702"/>
        <n v="4570.3125"/>
        <n v="11865.6443957649"/>
        <n v="8309.65909090909"/>
        <n v="4178.57142857143"/>
        <n v="10882.3036999833"/>
        <n v="19897.9591836735"/>
        <n v="10000"/>
        <n v="5000"/>
        <n v="15077.3195876289"/>
        <n v="20103.0927835052"/>
      </sharedItems>
    </cacheField>
    <cacheField name="每梳用纱长∕m" numFmtId="0">
      <sharedItems containsBlank="1" containsNumber="1" containsInteger="1" containsMixedTypes="1" count="3">
        <n v="0"/>
        <e v="#DIV/0!"/>
        <m/>
      </sharedItems>
    </cacheField>
    <cacheField name="理论米数/24小时" numFmtId="180">
      <sharedItems containsString="0" containsBlank="1" containsNumber="1" minValue="0" maxValue="22129.2" count="360">
        <n v="2318.4"/>
        <n v="7257.6"/>
        <n v="0"/>
        <m/>
        <n v="1386"/>
        <n v="6732"/>
        <n v="1227.6"/>
        <n v="1728"/>
        <n v="4665.6"/>
        <n v="1900.8"/>
        <n v="1468.8"/>
        <n v="6696"/>
        <n v="1382.4"/>
        <n v="1784.16"/>
        <n v="7476.48"/>
        <n v="1401.84"/>
        <n v="1486.8"/>
        <n v="1814.4"/>
        <n v="7603.2"/>
        <n v="1425.6"/>
        <n v="1512"/>
        <n v="972"/>
        <n v="3110.4"/>
        <n v="1004.4"/>
        <n v="2019.6"/>
        <n v="2890.8"/>
        <n v="7088.4"/>
        <n v="1465.2"/>
        <n v="1826.64"/>
        <n v="5649.84"/>
        <n v="1444.32"/>
        <n v="939.6"/>
        <n v="4860"/>
        <n v="1166.4"/>
        <n v="907.2"/>
        <n v="1316.88"/>
        <n v="4970.16"/>
        <n v="3101.04"/>
        <n v="7560"/>
        <n v="1231.2"/>
        <n v="1272.24"/>
        <n v="6156"/>
        <n v="1354.32"/>
        <n v="2255.04"/>
        <n v="3090.24"/>
        <n v="7099.2"/>
        <n v="1753.92"/>
        <n v="3456"/>
        <n v="1782"/>
        <n v="5860.8"/>
        <n v="1584"/>
        <n v="2138.4"/>
        <n v="1846.8"/>
        <n v="6443.28"/>
        <n v="1805.76"/>
        <n v="2216.16"/>
        <n v="3036.96"/>
        <n v="6976.8"/>
        <n v="1723.68"/>
        <n v="1395.36"/>
        <n v="6361.2"/>
        <n v="1313.28"/>
        <n v="4276.8"/>
        <n v="1742.4"/>
        <n v="1797.12"/>
        <n v="6065.28"/>
        <n v="1385.28"/>
        <n v="1834.56"/>
        <n v="1821.6"/>
        <n v="6336"/>
        <n v="981.36"/>
        <n v="5076"/>
        <n v="1218.24"/>
        <n v="947.52"/>
        <n v="1008"/>
        <n v="1123.2"/>
        <n v="4723.2"/>
        <n v="921.6"/>
        <n v="1411.2"/>
        <n v="9072"/>
        <n v="1762.56"/>
        <n v="2167.2"/>
        <n v="6703.2"/>
        <n v="1663.2"/>
        <n v="1713.6"/>
        <n v="2268"/>
        <n v="1562.4"/>
        <n v="7358.4"/>
        <n v="2021.76"/>
        <n v="2540.16"/>
        <n v="1076.4"/>
        <n v="1591.2"/>
        <n v="6458.4"/>
        <n v="1544.4"/>
        <n v="1866.24"/>
        <n v="6220.8"/>
        <n v="1607.04"/>
        <n v="1915.2"/>
        <n v="6854.4"/>
        <n v="1764"/>
        <n v="8416.8"/>
        <n v="2016"/>
        <n v="786.24"/>
        <n v="3870.72"/>
        <n v="725.76"/>
        <n v="1198.8"/>
        <n v="4406.4"/>
        <n v="1064.448"/>
        <n v="1393.92"/>
        <n v="3928.32"/>
        <n v="1286.208"/>
        <n v="3916.8"/>
        <n v="864"/>
        <n v="4838.4"/>
        <n v="950.4"/>
        <n v="1324.8"/>
        <n v="1209.6"/>
        <n v="1152"/>
        <n v="3974.4"/>
        <n v="997.92"/>
        <n v="3780"/>
        <n v="272.16"/>
        <n v="1330.56"/>
        <n v="4324.32"/>
        <n v="1391.04"/>
        <n v="604.8"/>
        <n v="748.8"/>
        <n v="2592"/>
        <n v="1134"/>
        <n v="1263.6"/>
        <n v="5443.2"/>
        <n v="1069.2"/>
        <n v="1490.4"/>
        <n v="1270.08"/>
        <n v="3265.92"/>
        <n v="1083.6"/>
        <n v="464.4"/>
        <n v="1052.64"/>
        <n v="1067.04"/>
        <n v="3283.2"/>
        <n v="1638"/>
        <n v="3322.8"/>
        <n v="6832.8"/>
        <n v="1731.6"/>
        <n v="2340"/>
        <n v="1969.92"/>
        <n v="8449.92"/>
        <n v="7459.2"/>
        <n v="2469.6"/>
        <n v="2066.4"/>
        <n v="2332.8"/>
        <n v="8605.44"/>
        <n v="2280.96"/>
        <n v="1658.88"/>
        <n v="1944"/>
        <n v="7084.8"/>
        <n v="1987.2"/>
        <n v="2116.8"/>
        <n v="2570.4"/>
        <n v="9324"/>
        <n v="1965.6"/>
        <n v="2419.2"/>
        <n v="9538.56"/>
        <n v="2073.6"/>
        <n v="2488.32"/>
        <n v="6168.96"/>
        <n v="1175.04"/>
        <n v="316.8"/>
        <n v="5187.6"/>
        <n v="1148.4"/>
        <n v="1310.4"/>
        <n v="6364.8"/>
        <n v="1160.64"/>
        <n v="1358.64"/>
        <n v="6315.84"/>
        <n v="1321.92"/>
        <n v="1461.6"/>
        <n v="7015.68"/>
        <n v="1336.32"/>
        <n v="2060.64"/>
        <n v="2823.84"/>
        <n v="6601.68"/>
        <n v="1602.72"/>
        <n v="7128"/>
        <n v="1030.32"/>
        <n v="3472.56"/>
        <n v="1564.56"/>
        <n v="1526.4"/>
        <n v="6639.84"/>
        <n v="1755.36"/>
        <n v="1259.28"/>
        <n v="4752"/>
        <n v="1836"/>
        <n v="1116"/>
        <n v="6372"/>
        <n v="1188"/>
        <n v="2124"/>
        <n v="1486.08"/>
        <n v="6151.68"/>
        <n v="2626.56"/>
        <n v="756"/>
        <n v="1368"/>
        <n v="4500"/>
        <n v="1260"/>
        <n v="324"/>
        <n v="2656.8"/>
        <n v="9007.2"/>
        <n v="11232"/>
        <n v="2376"/>
        <n v="2160"/>
        <n v="673.2"/>
        <n v="3121.2"/>
        <n v="8078.4"/>
        <n v="2325.6"/>
        <n v="10512"/>
        <n v="2736"/>
        <n v="9936"/>
        <n v="2448"/>
        <n v="2520"/>
        <n v="2952"/>
        <n v="11376"/>
        <n v="2462.4"/>
        <n v="11793.6"/>
        <n v="2527.2"/>
        <n v="2916"/>
        <n v="8445.6"/>
        <n v="2080.8"/>
        <n v="2530.8"/>
        <n v="12312"/>
        <n v="2257.2"/>
        <n v="1306.8"/>
        <n v="356.4"/>
        <n v="3564"/>
        <n v="1346.4"/>
        <n v="4435.2"/>
        <n v="1861.2"/>
        <n v="1504.8"/>
        <n v="2397.6"/>
        <n v="1911.6"/>
        <n v="3888"/>
        <n v="4698"/>
        <n v="3758.4"/>
        <n v="1702.8"/>
        <n v="4118.4"/>
        <n v="2030.4"/>
        <n v="9678.24"/>
        <n v="2695.68"/>
        <n v="5045.76"/>
        <n v="1940.4"/>
        <n v="910.8"/>
        <n v="6098.4"/>
        <n v="1048.32"/>
        <n v="1317.888"/>
        <n v="5241.6"/>
        <n v="1220.544"/>
        <n v="1620"/>
        <n v="6012"/>
        <n v="1440"/>
        <n v="1469.16"/>
        <n v="6435"/>
        <n v="1318.68"/>
        <n v="6120"/>
        <n v="2770.56"/>
        <n v="1572.48"/>
        <n v="3084.48"/>
        <n v="9326.88"/>
        <n v="2276.64"/>
        <n v="7207.2"/>
        <n v="3880.8"/>
        <n v="2496.96"/>
        <n v="10355.04"/>
        <n v="2129.76"/>
        <n v="3011.04"/>
        <n v="11603.52"/>
        <n v="2203.2"/>
        <n v="2707.2"/>
        <n v="8352"/>
        <n v="2188.8"/>
        <n v="7948.8"/>
        <n v="1958.4"/>
        <n v="1555.2"/>
        <n v="1267.2"/>
        <n v="2599.2"/>
        <n v="2120.4"/>
        <n v="8892"/>
        <n v="2872.8"/>
        <n v="12038.4"/>
        <n v="2394"/>
        <n v="1641.6"/>
        <n v="5400"/>
        <n v="388.8"/>
        <n v="2052"/>
        <n v="3132"/>
        <n v="9288"/>
        <n v="2131.2"/>
        <n v="9273.6"/>
        <n v="2304"/>
        <n v="2214"/>
        <n v="2106"/>
        <n v="2298.24"/>
        <n v="8208"/>
        <n v="2646"/>
        <n v="7452"/>
        <n v="1890"/>
        <n v="2484"/>
        <n v="8856"/>
        <n v="1778.4"/>
        <n v="7628.4"/>
        <n v="2430"/>
        <n v="8964"/>
        <n v="1674"/>
        <n v="957.6"/>
        <n v="6804"/>
        <n v="2217.6"/>
        <n v="7761.6"/>
        <n v="7776"/>
        <n v="2808"/>
        <n v="9720"/>
        <n v="2088"/>
        <n v="10152"/>
        <n v="2790.72"/>
        <n v="11456.64"/>
        <n v="3104.64"/>
        <n v="1895.04"/>
        <n v="7123.68"/>
        <n v="9907.2"/>
        <n v="1843.2"/>
        <n v="6602.4"/>
        <n v="9800.64"/>
        <n v="1830.24"/>
        <n v="920.16"/>
        <n v="2658.24"/>
        <n v="8588.16"/>
        <n v="1789.2"/>
        <n v="2556"/>
        <n v="856.8"/>
        <n v="2721.6"/>
        <n v="8366.4"/>
        <n v="9342"/>
        <n v="2102.4"/>
        <n v="8830.08"/>
        <n v="1892.16"/>
        <n v="1612.8"/>
        <n v="8467.2"/>
        <n v="4132.8"/>
        <n v="1684.8"/>
        <n v="2620.8"/>
        <n v="403.2"/>
        <n v="712.8"/>
        <n v="22129.2"/>
        <n v="16200"/>
        <n v="414"/>
        <n v="954"/>
        <n v="12294"/>
        <n v="9835.2"/>
        <n v="529.2"/>
        <n v="1238.4"/>
        <n v="1296"/>
        <n v="559.44"/>
        <n v="1522.8"/>
      </sharedItems>
    </cacheField>
    <cacheField name="预计完成时间（天）" numFmtId="0">
      <sharedItems containsBlank="1" containsNumber="1" containsMixedTypes="1" count="158">
        <n v="1.12248681488074"/>
        <e v="#DIV/0!"/>
        <m/>
        <n v="42.3585269667326"/>
        <n v="16.4623332999207"/>
        <n v="39.0681053392172"/>
        <n v="23.8907528260072"/>
        <n v="23.4925736122404"/>
        <n v="48.099598138474"/>
        <n v="24.9765834281007"/>
        <n v="29.0118550321639"/>
        <n v="11.2241125222715"/>
        <n v="20.9994380399074"/>
        <n v="20.9994380399073"/>
        <n v="33.1472977038223"/>
        <n v="17.9669935315415"/>
        <n v="17.9669935315416"/>
        <n v="18.8596693832092"/>
        <n v="19.4511513510545"/>
        <n v="7.77149980326779"/>
        <n v="14.449793091051"/>
        <n v="19.1905407758971"/>
        <n v="36.5472468514556"/>
        <n v="1.86028540006348"/>
        <n v="1.86028540006347"/>
        <n v="13.3352446663881"/>
        <n v="23.2511479545652"/>
        <n v="10.8087357057571"/>
        <n v="26.0516501052902"/>
        <n v="14.6633593595657"/>
        <n v="24.4528492413953"/>
        <n v="24.3113669892754"/>
        <n v="21.1298147719289"/>
        <n v="26.5567874696966"/>
        <n v="33.5935459961654"/>
        <n v="3.90029113520364"/>
        <n v="26.2887253054"/>
        <n v="24.6964075027033"/>
        <n v="20.1762587273008"/>
        <n v="22.9576635027251"/>
        <n v="26.4608022698795"/>
        <n v="28.1932329591339"/>
        <n v="21.4478716722988"/>
        <n v="12.7394186388786"/>
        <n v="12.7394186388785"/>
        <n v="8.57239583458616"/>
        <n v="8.57239583458617"/>
        <n v="79.8140367286517"/>
        <n v="25.0606515192301"/>
        <n v="15.8416502838029"/>
        <n v="49.5615383506592"/>
        <n v="49.5615383506591"/>
        <n v="0.537242547354191"/>
        <n v="27.985709747846"/>
        <n v="8.97952077670953"/>
        <n v="22.898667369886"/>
        <n v="4.58585489316147"/>
        <n v="24.0926696414696"/>
        <n v="19.9867038826674"/>
        <n v="27.6227480865186"/>
        <n v="18.6951797742788"/>
        <n v="18.6951797742787"/>
        <n v="11.9422907511675"/>
        <n v="13.8141849687006"/>
        <n v="19.4837719677564"/>
        <n v="19.4837719677563"/>
        <n v="49.7172112280679"/>
        <n v="44.1356040953232"/>
        <n v="44.8022881378903"/>
        <n v="9.07691549444533"/>
        <n v="39.9547929200503"/>
        <n v="4.09609794759495"/>
        <n v="32.9780919291171"/>
        <n v="45.4668182990311"/>
        <n v="10.3575505627089"/>
        <n v="47.3646780015965"/>
        <n v="47.3646780015964"/>
        <n v="24.2518982210793"/>
        <n v="30.1842175264719"/>
        <n v="7.98241298868942"/>
        <n v="6.76819887055836"/>
        <n v="6.76819887055835"/>
        <n v="11.0068651005145"/>
        <n v="26.9065148129004"/>
        <n v="21.8953117835174"/>
        <n v="14.9651318866222"/>
        <n v="15.8470023287128"/>
        <n v="20.6278775181017"/>
        <n v="18.0552682897631"/>
        <n v="0.101887616941268"/>
        <n v="0.149035384539582"/>
        <n v="5.39921647840869"/>
        <n v="15.9229038220503"/>
        <n v="2.14353873258343"/>
        <n v="0.478016134641806"/>
        <n v="9.93890838426042"/>
        <n v="26.1506741500019"/>
        <n v="13.1100539356246"/>
        <n v="13.1100539356245"/>
        <n v="36.8042154275599"/>
        <n v="27.3385255488836"/>
        <n v="46.5943796634059"/>
        <n v="21.0357850812718"/>
        <n v="7.19465947795045"/>
        <n v="7.19465947795046"/>
        <n v="23.3652306898563"/>
        <n v="21.2200828790034"/>
        <n v="14.671697928061"/>
        <n v="2.90688066999044"/>
        <n v="27.3691397293967"/>
        <n v="45.0970400335343"/>
        <n v="15.4418909909863"/>
        <n v="14.8374149129939"/>
        <n v="25.1535146053933"/>
        <n v="19.3610765743445"/>
        <n v="9.96311606399015"/>
        <n v="9.96311606399014"/>
        <n v="9.44842426669685"/>
        <n v="25.5619423341483"/>
        <n v="7.12529964952208"/>
        <n v="25.6319844553595"/>
        <n v="25.0001718338504"/>
        <n v="19.1872357273607"/>
        <n v="25.4918702776723"/>
        <n v="25.4918702776724"/>
        <n v="5.5006452978619"/>
        <n v="5.50064529786191"/>
        <n v="3.17853744110628"/>
        <n v="6.34038756064675"/>
        <n v="21.6535230644356"/>
        <n v="21.6525742224451"/>
        <n v="17.9776917174473"/>
        <n v="15.7593857616462"/>
        <n v="7.23405124885331"/>
        <n v="9.22341534228796"/>
        <n v="10.541046105472"/>
        <n v="17.5493009701469"/>
        <n v="6.24855566235495"/>
        <n v="32.8432620660428"/>
        <n v="19.8510925731327"/>
        <n v="10.582303989821"/>
        <n v="9.79574752980658"/>
        <n v="18.4866999863052"/>
        <n v="9.77798668049392"/>
        <n v="9.77798668049393"/>
        <n v="3.81952669158587"/>
        <n v="3.81952669158588"/>
        <n v="19.1717776181586"/>
        <n v="34.6779746463254"/>
        <n v="3.71991256479083"/>
        <n v="0.120655053233627"/>
        <n v="2.41796212789375"/>
        <n v="0.826671250786693"/>
        <n v="11.3105331082724"/>
        <n v="0.194053264112516"/>
        <n v="58.4100324978673"/>
        <n v="21.1885185679612"/>
        <n v="1.82315734415379"/>
      </sharedItems>
    </cacheField>
    <cacheField name="机台数" numFmtId="0">
      <sharedItems containsString="0" containsBlank="1" containsNumber="1" containsInteger="1" minValue="0" maxValue="1" count="2">
        <n v="1"/>
        <m/>
      </sharedItems>
    </cacheField>
    <cacheField name="理论重量/24小时" numFmtId="178">
      <sharedItems containsString="0" containsBlank="1" containsNumber="1" minValue="0" maxValue="404.079192" count="456">
        <n v="55.17792"/>
        <n v="69.092352"/>
        <n v="0"/>
        <m/>
        <n v="24.7401"/>
        <n v="64.08864"/>
        <n v="29.21688"/>
        <n v="54.8352"/>
        <n v="222.08256"/>
        <n v="90.47808"/>
        <n v="29.08224"/>
        <n v="63.74592"/>
        <n v="32.90112"/>
        <n v="113.234688"/>
        <n v="71.1760896"/>
        <n v="33.363792"/>
        <n v="35.38584"/>
        <n v="115.15392"/>
        <n v="72.382464"/>
        <n v="33.92928"/>
        <n v="35.9856"/>
        <n v="21.7728"/>
        <n v="37.200384"/>
        <n v="22.49856"/>
        <n v="48.06648"/>
        <n v="91.73472"/>
        <n v="67.481568"/>
        <n v="34.87176"/>
        <n v="86.948064"/>
        <n v="53.7864768"/>
        <n v="34.374816"/>
        <n v="21.51684"/>
        <n v="58.1256"/>
        <n v="34.87536"/>
        <n v="27.12528"/>
        <n v="26.074224"/>
        <n v="47.3159232"/>
        <n v="73.804752"/>
        <n v="18.095616"/>
        <n v="13.160448"/>
        <n v="119.952"/>
        <n v="39.07008"/>
        <n v="40.372416"/>
        <n v="58.60512"/>
        <n v="32.232816"/>
        <n v="71.559936"/>
        <n v="98.063616"/>
        <n v="67.584384"/>
        <n v="41.743296"/>
        <n v="26.082"/>
        <n v="61.6032"/>
        <n v="79.488"/>
        <n v="56.4894"/>
        <n v="55.794816"/>
        <n v="37.6992"/>
        <n v="50.89392"/>
        <n v="117.21024"/>
        <n v="61.3400256"/>
        <n v="30.279312"/>
        <n v="42.977088"/>
        <n v="70.326144"/>
        <n v="96.372864"/>
        <n v="66.419136"/>
        <n v="41.023584"/>
        <n v="36.837504"/>
        <n v="60.558624"/>
        <n v="31.256064"/>
        <n v="50.2656"/>
        <n v="203.57568"/>
        <n v="82.93824"/>
        <n v="85.542912"/>
        <n v="57.7414656"/>
        <n v="32.969664"/>
        <n v="43.662528"/>
        <n v="43.35408"/>
        <n v="32.9868"/>
        <n v="60.31872"/>
        <n v="45.23904"/>
        <n v="21.982464"/>
        <n v="60.70896"/>
        <n v="36.425376"/>
        <n v="28.330848"/>
        <n v="36.96"/>
        <n v="30.888"/>
        <n v="69.2736"/>
        <n v="25.344"/>
        <n v="38.808"/>
        <n v="32.38704"/>
        <n v="86.36544"/>
        <n v="41.948928"/>
        <n v="103.15872"/>
        <n v="63.814464"/>
        <n v="39.58416"/>
        <n v="40.78368"/>
        <n v="53.9784"/>
        <n v="37.18512"/>
        <n v="70.051968"/>
        <n v="33.58656"/>
        <n v="48.117888"/>
        <n v="60.455808"/>
        <n v="43.18272"/>
        <n v="17.00712"/>
        <n v="37.87056"/>
        <n v="61.483968"/>
        <n v="36.75672"/>
        <n v="85.84704"/>
        <n v="57.23136"/>
        <n v="36.96192"/>
        <n v="91.16352"/>
        <n v="65.253888"/>
        <n v="167.9328"/>
        <n v="40.063968"/>
        <n v="47.9808"/>
        <n v="18.004896"/>
        <n v="42.57792"/>
        <n v="19.9584"/>
        <n v="21.978"/>
        <n v="48.4704"/>
        <n v="43.956"/>
        <n v="29.27232"/>
        <n v="19.236096"/>
        <n v="43.21152"/>
        <n v="35.37072"/>
        <n v="20.32128"/>
        <n v="46.061568"/>
        <n v="25.4016"/>
        <n v="53.2224"/>
        <n v="26.136"/>
        <n v="36.432"/>
        <n v="33.264"/>
        <n v="16.632"/>
        <n v="31.68"/>
        <n v="43.7184"/>
        <n v="27.72"/>
        <n v="13.7214"/>
        <n v="41.58"/>
        <n v="2.29376448"/>
        <n v="19.559232"/>
        <n v="50.8540032"/>
        <n v="40.896576"/>
        <n v="10.1945088"/>
        <n v="22.38912"/>
        <n v="15.50016"/>
        <n v="34.749"/>
        <n v="59.8752"/>
        <n v="29.403"/>
        <n v="40.986"/>
        <n v="37.340352"/>
        <n v="26.67168"/>
        <n v="25.6048128"/>
        <n v="19.866"/>
        <n v="5.1084"/>
        <n v="38.5968"/>
        <n v="36.009792"/>
        <n v="23.47488"/>
        <n v="36.1152"/>
        <n v="24.7104"/>
        <n v="38.016"/>
        <n v="25.9896"/>
        <n v="31.633056"/>
        <n v="65.048256"/>
        <n v="41.21208"/>
        <n v="74.256"/>
        <n v="46.884096"/>
        <n v="80.4432384"/>
        <n v="73.57056"/>
        <n v="71.011584"/>
        <n v="58.77648"/>
        <n v="49.18032"/>
        <n v="107.3088"/>
        <n v="79.170048"/>
        <n v="21.7147392"/>
        <n v="15.7925376"/>
        <n v="143.9424"/>
        <n v="89.424"/>
        <n v="65.18016"/>
        <n v="33.7824"/>
        <n v="45.7056"/>
        <n v="100.75968"/>
        <n v="71.9712"/>
        <n v="45.58176"/>
        <n v="122.35104"/>
        <n v="88.76448"/>
        <n v="46.78128"/>
        <n v="57.57696"/>
        <n v="111.04128"/>
        <n v="90.8070912"/>
        <n v="49.35168"/>
        <n v="59.222016"/>
        <n v="34.95744"/>
        <n v="58.7284992"/>
        <n v="27.965952"/>
        <n v="5.02656"/>
        <n v="25.1328"/>
        <n v="49.385952"/>
        <n v="27.33192"/>
        <n v="23.39064"/>
        <n v="60.592896"/>
        <n v="27.623232"/>
        <n v="69.91488"/>
        <n v="32.335632"/>
        <n v="60.1267968"/>
        <n v="31.461696"/>
        <n v="26.08956"/>
        <n v="66.7892736"/>
        <n v="31.804416"/>
        <n v="65.390976"/>
        <n v="89.609856"/>
        <n v="62.8479936"/>
        <n v="38.144736"/>
        <n v="26.15382"/>
        <n v="67.85856"/>
        <n v="31.6170624"/>
        <n v="21.327624"/>
        <n v="14.4458496"/>
        <n v="37.236528"/>
        <n v="48.43776"/>
        <n v="84.2817024"/>
        <n v="55.703424"/>
        <n v="39.961152"/>
        <n v="32.7888"/>
        <n v="22.95216"/>
        <n v="28.2348"/>
        <n v="87.3936"/>
        <n v="26.5608"/>
        <n v="60.66144"/>
        <n v="28.2744"/>
        <n v="50.5512"/>
        <n v="70.737408"/>
        <n v="58.5639936"/>
        <n v="62.512128"/>
        <n v="23.184"/>
        <n v="62.928"/>
        <n v="41.4"/>
        <n v="57.96"/>
        <n v="14.904"/>
        <n v="23.95008"/>
        <n v="134.43408"/>
        <n v="91.152864"/>
        <n v="65.5776"/>
        <n v="113.66784"/>
        <n v="60.1128"/>
        <n v="54.648"/>
        <n v="17.09928"/>
        <n v="157.93272"/>
        <n v="81.753408"/>
        <n v="58.83768"/>
        <n v="49.1832"/>
        <n v="106.38144"/>
        <n v="69.2208"/>
        <n v="32.5584"/>
        <n v="94.59072"/>
        <n v="58.2624"/>
        <n v="85.008"/>
        <n v="74.6856"/>
        <n v="115.12512"/>
        <n v="124.59744"/>
        <n v="119.351232"/>
        <n v="63.93816"/>
        <n v="73.7748"/>
        <n v="27.67464"/>
        <n v="80.402112"/>
        <n v="49.52304"/>
        <n v="48.0852"/>
        <n v="57.10716"/>
        <n v="31.10184"/>
        <n v="8.48232"/>
        <n v="7.916832"/>
        <n v="169.6464"/>
        <n v="42.4116"/>
        <n v="61.44864"/>
        <n v="10.64448"/>
        <n v="44.884224"/>
        <n v="94.17672"/>
        <n v="50.76192"/>
        <n v="69.5304"/>
        <n v="55.4364"/>
        <n v="18.6624"/>
        <n v="32.6592"/>
        <n v="90.2016"/>
        <n v="48.10752"/>
        <n v="110.34144"/>
        <n v="26.687232"/>
        <n v="22.4532"/>
        <n v="71.87616"/>
        <n v="342.609696"/>
        <n v="190.7712"/>
        <n v="124.00128"/>
        <n v="46.420992"/>
        <n v="40.27392"/>
        <n v="119.0112"/>
        <n v="13.9656"/>
        <n v="56.10528"/>
        <n v="49.900032"/>
        <n v="41.8209792"/>
        <n v="66.533376"/>
        <n v="38.7319296"/>
        <n v="19.278"/>
        <n v="28.61712"/>
        <n v="34.272"/>
        <n v="50.68602"/>
        <n v="59.202"/>
        <n v="30.32964"/>
        <n v="22.491"/>
        <n v="64.157184"/>
        <n v="87.919104"/>
        <n v="37.425024"/>
        <n v="85.131648"/>
        <n v="102.59568"/>
        <n v="62.6076"/>
        <n v="36.4266"/>
        <n v="79.2792"/>
        <n v="106.722"/>
        <n v="63.173088"/>
        <n v="104.7930048"/>
        <n v="53.882928"/>
        <n v="86.70816"/>
        <n v="76.179312"/>
        <n v="117.4276224"/>
        <n v="55.74096"/>
        <n v="109.37088"/>
        <n v="84.52224"/>
        <n v="51.0048"/>
        <n v="68.49216"/>
        <n v="52.09344"/>
        <n v="75.672576"/>
        <n v="46.60992"/>
        <n v="19.64736"/>
        <n v="73.446912"/>
        <n v="21.37344"/>
        <n v="87.67968"/>
        <n v="53.64612"/>
        <n v="44.99352"/>
        <n v="182.32704"/>
        <n v="114.605568"/>
        <n v="53.72136"/>
        <n v="56.9772"/>
        <n v="27.8208"/>
        <n v="75.5136"/>
        <n v="49.68"/>
        <n v="69.552"/>
        <n v="17.8848"/>
        <n v="48.8376"/>
        <n v="49.6944"/>
        <n v="117.89568"/>
        <n v="46.2672"/>
        <n v="50.72256"/>
        <n v="61.6896"/>
        <n v="88.284672"/>
        <n v="82.2528"/>
        <n v="63.468"/>
        <n v="74.304"/>
        <n v="17.1072"/>
        <n v="51.1434"/>
        <n v="45.279"/>
        <n v="70.47936"/>
        <n v="45.30816"/>
        <n v="83.9664"/>
        <n v="88.6788"/>
        <n v="89.964"/>
        <n v="50.1228"/>
        <n v="29.5596"/>
        <n v="84.30912"/>
        <n v="42.32592"/>
        <n v="72.622368"/>
        <n v="111.78"/>
        <n v="82.4688"/>
        <n v="38.502"/>
        <n v="64.77408"/>
        <n v="52.77888"/>
        <n v="73.890432"/>
        <n v="98.70336"/>
        <n v="120.63744"/>
        <n v="89.1072"/>
        <n v="92.5344"/>
        <n v="61.9344"/>
        <n v="102.73824"/>
        <n v="52.722"/>
        <n v="47.070144"/>
        <n v="115.9411968"/>
        <n v="26.078976"/>
        <n v="191.778048"/>
        <n v="75.487104"/>
        <n v="39.52872"/>
        <n v="36.0458208"/>
        <n v="38.77632"/>
        <n v="94.316544"/>
        <n v="43.86816"/>
        <n v="61.20576"/>
        <n v="122.41152"/>
        <n v="66.816288"/>
        <n v="122.2128"/>
        <n v="90.165888"/>
        <n v="42.09552"/>
        <n v="43.799616"/>
        <n v="126.532224"/>
        <n v="81.7592832"/>
        <n v="42.58296"/>
        <n v="60.8328"/>
        <n v="20.22048"/>
        <n v="30.58776"/>
        <n v="52.164"/>
        <n v="76.97088"/>
        <n v="35.9352"/>
        <n v="50.37984"/>
        <n v="62.9748"/>
        <n v="88.93584"/>
        <n v="44.982"/>
        <n v="66.71616"/>
        <n v="112.0831488"/>
        <n v="45.033408"/>
        <n v="30.6432"/>
        <n v="80.607744"/>
        <n v="98.36064"/>
        <n v="48.825504"/>
        <n v="48.54528"/>
        <n v="61.66944"/>
        <n v="41.313888"/>
        <n v="6.16896"/>
        <n v="64.43136"/>
        <n v="92.123136"/>
        <n v="40.09824"/>
        <n v="48.32352"/>
        <n v="62.37504"/>
        <n v="6.39744"/>
        <n v="31.9872"/>
        <n v="62.854848"/>
        <n v="34.78608"/>
        <n v="3.5963136"/>
        <n v="29.484"/>
        <n v="80.107704"/>
        <n v="200.26926"/>
        <n v="16.90416"/>
        <n v="80.68032"/>
        <n v="66.64896"/>
        <n v="102.312"/>
        <n v="17.7744"/>
        <n v="81.408"/>
        <n v="404.079192"/>
        <n v="14.86848"/>
        <n v="69.888"/>
        <n v="352.4738976"/>
        <n v="5.18616"/>
        <n v="27.027"/>
        <n v="44.226"/>
        <n v="32.03328"/>
        <n v="28.49472"/>
        <n v="29.61216"/>
        <n v="5.92704"/>
        <n v="50.544"/>
        <n v="5.482512"/>
        <n v="28.5714"/>
        <n v="46.7532"/>
        <n v="6.98544"/>
        <n v="36.0126"/>
        <n v="59.3892"/>
      </sharedItems>
    </cacheField>
    <cacheField name="上机时间" numFmtId="177">
      <sharedItems containsString="0" containsBlank="1" containsNonDate="0" containsDate="1" minDate="2019-05-01T00:00:00" maxDate="2020-11-11T00:00:00" count="56">
        <d v="2020-11-09T00:00:00"/>
        <m/>
        <d v="2020-08-14T00:00:00"/>
        <d v="2020-11-07T00:00:00"/>
        <d v="2020-11-02T00:00:00"/>
        <d v="2020-11-03T00:00:00"/>
        <d v="2020-10-18T00:00:00"/>
        <d v="2020-10-21T00:00:00"/>
        <d v="2020-04-03T00:00:00"/>
        <d v="2020-11-04T00:00:00"/>
        <d v="2020-10-23T00:00:00"/>
        <d v="2020-10-30T00:00:00"/>
        <d v="2020-11-06T00:00:00"/>
        <d v="2020-10-31T00:00:00"/>
        <d v="2020-10-10T00:00:00"/>
        <d v="2020-10-29T00:00:00"/>
        <d v="2020-10-07T00:00:00"/>
        <d v="2020-10-28T00:00:00"/>
        <d v="2020-10-09T00:00:00"/>
        <d v="2020-11-05T00:00:00"/>
        <d v="2020-09-29T00:00:00"/>
        <d v="2020-10-20T00:00:00"/>
        <d v="2020-10-16T00:00:00"/>
        <d v="2020-11-01T00:00:00"/>
        <d v="2020-10-11T00:00:00"/>
        <d v="2020-09-23T00:00:00"/>
        <d v="2020-10-25T00:00:00"/>
        <d v="2020-09-22T00:00:00"/>
        <d v="2020-10-15T00:00:00"/>
        <d v="2019-05-01T00:00:00"/>
        <d v="2020-09-30T00:00:00"/>
        <d v="2020-10-05T00:00:00"/>
        <d v="2020-10-08T00:00:00"/>
        <d v="2020-09-13T00:00:00"/>
        <d v="2020-11-11T00:00:00"/>
        <d v="2020-10-14T00:00:00"/>
        <d v="2020-09-10T00:00:00"/>
        <d v="2020-02-22T00:00:00"/>
        <d v="2020-10-13T00:00:00"/>
        <d v="2020-09-12T00:00:00"/>
        <d v="2020-09-08T00:00:00"/>
        <d v="2020-09-28T00:00:00"/>
        <d v="2020-10-17T00:00:00"/>
        <d v="2020-09-06T00:00:00"/>
        <d v="2020-10-24T00:00:00"/>
        <d v="2020-11-08T00:00:00"/>
        <d v="2020-10-27T00:00:00"/>
        <d v="2020-09-09T00:00:00"/>
        <d v="2020-10-03T00:00:00"/>
        <d v="2020-09-15T00:00:00"/>
        <d v="2020-10-26T00:00:00"/>
        <d v="2020-03-13T00:00:00"/>
        <d v="2020-08-18T00:00:00"/>
        <d v="2020-05-05T00:00:00"/>
        <d v="2020-08-24T00:00:00"/>
        <d v="2020-09-18T00:00:00"/>
      </sharedItems>
    </cacheField>
    <cacheField name="原料2" numFmtId="177">
      <sharedItems containsBlank="1" containsDate="1" containsMixedTypes="1" count="4">
        <s v="有光"/>
        <d v="1900-01-03T00:00:00"/>
        <m/>
        <d v="1899-12-30T00:00:00"/>
      </sharedItems>
    </cacheField>
    <cacheField name="理论完成日期" numFmtId="177">
      <sharedItems containsBlank="1" containsDate="1" containsMixedTypes="1" count="148">
        <d v="2020-11-10T02:56:23"/>
        <m/>
        <d v="2020-09-25T08:36:17"/>
        <d v="2020-11-23T11:05:46"/>
        <d v="2020-12-11T01:38:04"/>
        <d v="2020-12-15T08:36:17"/>
        <d v="2020-11-10T21:22:41"/>
        <d v="2020-11-13T11:49:18"/>
        <d v="2020-12-16T08:36:17"/>
        <d v="2020-12-05T02:23:25"/>
        <d v="2020-11-16T23:26:17"/>
        <d v="2020-12-02T00:17:04"/>
        <d v="2020-11-10T05:22:43"/>
        <d v="2020-11-24T23:59:11"/>
        <d v="2020-12-09T03:32:07"/>
        <d v="2020-11-17T23:12:28"/>
        <d v="2020-11-25T20:37:55"/>
        <d v="2020-10-29T10:49:39"/>
        <d v="2020-11-09T18:30:58"/>
        <d v="2020-11-13T10:47:42"/>
        <d v="2020-11-18T04:34:23"/>
        <d v="2020-12-04T13:08:02"/>
        <d v="2020-10-08T20:38:49"/>
        <d v="2020-11-11T08:02:45"/>
        <d v="2020-11-20T06:01:39"/>
        <d v="2020-11-14T19:24:35"/>
        <d v="2020-11-04T01:14:23"/>
        <d v="2020-11-19T15:55:14"/>
        <d v="2020-11-24T10:52:06"/>
        <d v="2020-11-22T07:28:22"/>
        <d v="2020-10-20T03:06:56"/>
        <d v="2020-11-26T13:21:46"/>
        <d v="2020-11-22T14:14:42"/>
        <d v="2020-11-08T21:36:25"/>
        <d v="2020-11-11T06:55:46"/>
        <d v="2020-11-13T16:42:50"/>
        <d v="2020-11-21T04:13:49"/>
        <d v="2020-11-09T22:59:02"/>
        <d v="2020-11-16T11:03:33"/>
        <d v="2020-11-27T04:38:15"/>
        <d v="2020-11-28T10:44:56"/>
        <d v="2020-11-18T17:44:46"/>
        <d v="2020-10-19T13:44:15"/>
        <d v="2020-12-11T19:32:13"/>
        <d v="2020-11-19T01:27:20"/>
        <d v="2020-10-07T20:11:59"/>
        <d v="2020-12-03T13:28:37"/>
        <d v="2020-09-30T12:53:38"/>
        <d v="2020-11-16T23:39:25"/>
        <d v="2020-11-14T23:30:31"/>
        <d v="2020-10-27T21:34:05"/>
        <e v="#DIV/0!"/>
        <d v="2020-10-22T14:03:38"/>
        <d v="2020-11-29T02:13:27"/>
        <d v="2020-11-16T23:40:51"/>
        <d v="2020-11-29T14:56:45"/>
        <d v="2020-11-19T16:41:04"/>
        <d v="2020-10-19T22:36:54"/>
        <d v="2020-11-14T19:32:26"/>
        <d v="2020-10-02T11:36:38"/>
        <d v="2020-12-30T17:12:47"/>
        <d v="2020-12-17T03:15:16"/>
        <d v="2020-12-14T08:36:17"/>
        <d v="2020-12-19T19:15:18"/>
        <d v="2020-11-12T01:50:45"/>
        <d v="2020-11-22T22:54:54"/>
        <d v="2020-09-14T02:18:23"/>
        <d v="2020-11-21T23:28:27"/>
        <d v="2020-11-07T11:12:13"/>
        <d v="2020-11-16T08:34:52"/>
        <d v="2020-12-07T08:45:08"/>
        <d v="2020-11-13T11:05:46"/>
        <d v="2020-11-26T06:02:44"/>
        <d v="2020-11-09T04:25:16"/>
        <d v="2020-11-09T23:34:40"/>
        <d v="2020-11-04T18:26:12"/>
        <d v="2020-11-13T00:09:53"/>
        <d v="2020-11-28T21:45:23"/>
        <d v="2020-11-03T21:29:15"/>
        <d v="2020-11-21T23:09:47"/>
        <d v="2020-11-16T20:19:41"/>
        <d v="2020-11-22T15:04:09"/>
        <d v="2020-11-20T01:19:35"/>
        <d v="2020-09-12T02:26:43"/>
        <d v="2020-09-08T03:34:37"/>
        <d v="2020-10-03T09:34:52"/>
        <d v="2020-11-01T22:08:59"/>
        <d v="2020-10-20T03:26:42"/>
        <d v="2020-09-06T11:28:21"/>
        <d v="2020-12-19T08:36:17"/>
        <d v="2020-11-06T22:32:02"/>
        <d v="2020-11-29T03:36:58"/>
        <d v="2020-11-07T02:38:29"/>
        <d v="2020-11-25T19:18:04"/>
        <d v="2020-11-07T08:07:29"/>
        <d v="2020-09-29T14:15:54"/>
        <d v="2020-11-08T00:51:32"/>
        <d v="2020-11-14T04:40:19"/>
        <d v="2020-11-16T08:45:56"/>
        <d v="2020-10-21T05:16:55"/>
        <d v="2020-11-15T16:07:15"/>
        <d v="2020-11-10T21:45:54"/>
        <d v="2020-12-01T08:51:34"/>
        <d v="2020-12-01T02:19:44"/>
        <d v="2020-11-11T10:36:19"/>
        <d v="2020-11-06T20:05:53"/>
        <d v="2020-11-26T03:41:04"/>
        <d v="2020-11-22T08:39:57"/>
        <d v="2020-11-12T23:06:53"/>
        <d v="2020-10-19T10:45:44"/>
        <d v="2020-10-04T13:29:12"/>
        <d v="2020-11-07T03:00:26"/>
        <d v="2020-11-24T15:10:03"/>
        <d v="2020-11-28T00:00:15"/>
        <d v="2020-11-21T04:29:37"/>
        <d v="2020-11-25T11:48:18"/>
        <d v="2020-10-19T12:00:56"/>
        <d v="2020-10-23T04:17:06"/>
        <d v="2020-11-11T08:10:09"/>
        <d v="2020-11-24T15:41:04"/>
        <d v="2020-10-24T15:39:42"/>
        <d v="2020-11-16T23:27:53"/>
        <d v="2020-11-15T18:13:31"/>
        <d v="2020-09-22T05:37:02"/>
        <d v="2020-11-10T05:21:43"/>
        <d v="2020-11-16T12:59:06"/>
        <d v="2020-11-15T13:11:00"/>
        <d v="2020-11-07T05:57:55"/>
        <d v="2020-11-06T06:01:39"/>
        <d v="2020-11-26T20:14:18"/>
        <d v="2020-11-14T20:25:34"/>
        <d v="2020-11-10T13:58:31"/>
        <d v="2020-11-15T19:05:53"/>
        <d v="2020-11-19T11:40:51"/>
        <d v="2020-11-04T18:40:18"/>
        <d v="2020-11-08T19:40:07"/>
        <d v="2020-11-26T04:07:22"/>
        <d v="2020-12-03T16:16:17"/>
        <d v="2020-11-19T16:16:17"/>
        <d v="2020-03-16T17:16:40"/>
        <d v="2020-08-18T02:53:45"/>
        <d v="2020-05-07T10:01:52"/>
        <d v="2020-03-13T19:50:24"/>
        <d v="2020-09-23T07:27:10"/>
        <d v="2020-09-12T04:39:26"/>
        <d v="2020-10-21T09:50:27"/>
        <d v="2020-11-26T04:31:28"/>
        <d v="2020-09-19T19:45:21"/>
      </sharedItems>
    </cacheField>
    <cacheField name="关注" numFmtId="177">
      <sharedItems containsBlank="1" count="3">
        <s v=" "/>
        <m/>
        <s v="跟踪"/>
      </sharedItems>
    </cacheField>
    <cacheField name="计划完工日期" numFmtId="177">
      <sharedItems containsBlank="1" containsDate="1" containsMixedTypes="1" count="148">
        <d v="2020-11-13T02:56:23"/>
        <m/>
        <d v="2019-07-18T00:00:00"/>
        <d v="2019-12-10T00:00:00"/>
        <d v="2020-12-14T01:38:04"/>
        <d v="2020-12-18T08:36:17"/>
        <d v="2020-11-12T21:22:41"/>
        <d v="2020-11-16T11:49:18"/>
        <d v="2019-12-21T00:00:00"/>
        <d v="2019-02-01T00:00:00"/>
        <d v="2020-02-19T00:00:00"/>
        <d v="2020-12-04T00:17:04"/>
        <d v="2020-11-13T05:22:43"/>
        <d v="2020-11-26T23:59:11"/>
        <d v="2020-06-18T00:00:00"/>
        <d v="2020-11-20T23:12:28"/>
        <d v="2020-11-28T20:37:55"/>
        <d v="2020-11-01T10:49:39"/>
        <d v="2020-11-12T18:30:58"/>
        <d v="2020-11-16T10:47:42"/>
        <d v="2020-11-21T04:34:23"/>
        <d v="2020-02-12T00:00:00"/>
        <d v="2020-09-28T08:36:17"/>
        <d v="2020-10-11T20:38:49"/>
        <d v="2020-11-13T08:02:45"/>
        <d v="2020-11-22T06:01:39"/>
        <d v="2020-11-17T19:24:35"/>
        <d v="2020-02-29T00:00:00"/>
        <d v="2020-02-20T00:00:00"/>
        <d v="2020-11-27T10:52:06"/>
        <d v="2020-11-25T07:28:22"/>
        <d v="2020-10-23T03:06:56"/>
        <d v="2020-11-28T13:21:46"/>
        <d v="2020-11-25T14:14:42"/>
        <d v="2020-11-11T21:36:25"/>
        <d v="2019-09-24T00:00:00"/>
        <d v="2020-11-16T16:42:50"/>
        <d v="2020-11-24T04:13:49"/>
        <d v="2019-07-27T00:00:00"/>
        <d v="2020-11-19T11:03:33"/>
        <d v="2020-11-29T04:38:15"/>
        <d v="2020-12-01T10:44:56"/>
        <d v="2020-11-21T17:44:46"/>
        <d v="2020-10-21T13:44:15"/>
        <d v="2020-12-14T19:32:13"/>
        <d v="2020-11-22T01:27:20"/>
        <d v="2019-02-13T00:00:00"/>
        <d v="2020-12-06T13:28:37"/>
        <d v="2020-10-02T12:53:38"/>
        <d v="2020-11-19T23:39:25"/>
        <d v="2020-11-17T23:30:31"/>
        <d v="2020-10-29T21:34:05"/>
        <d v="2020-10-24T14:03:38"/>
        <d v="2020-12-01T02:13:27"/>
        <d v="2020-11-18T23:40:51"/>
        <d v="2020-12-02T14:56:45"/>
        <d v="2020-11-21T16:41:04"/>
        <d v="2020-10-21T22:36:54"/>
        <d v="2020-11-17T19:32:26"/>
        <d v="2020-10-05T11:36:38"/>
        <d v="2021-01-01T17:12:47"/>
        <d v="2020-12-20T03:15:16"/>
        <d v="2019-11-16T00:00:00"/>
        <d v="2019-02-18T00:00:00"/>
        <d v="2020-12-17T08:36:17"/>
        <d v="2020-12-22T19:15:18"/>
        <d v="2020-11-14T01:50:45"/>
        <d v="2019-08-07T00:00:00"/>
        <d v="2020-09-16T02:18:23"/>
        <d v="2020-11-24T23:28:27"/>
        <d v="2020-11-10T11:12:13"/>
        <d v="2020-11-18T08:34:52"/>
        <d v="2020-12-10T08:45:08"/>
        <d v="2020-11-16T11:05:46"/>
        <d v="2020-11-29T06:02:44"/>
        <d v="2020-11-11T04:25:16"/>
        <d v="2020-11-12T23:34:40"/>
        <d v="2020-11-06T18:26:12"/>
        <d v="2020-11-07T18:26:12"/>
        <e v="#DIV/0!"/>
        <d v="2020-11-16T00:09:53"/>
        <d v="2020-11-30T21:45:23"/>
        <d v="2020-11-05T21:29:15"/>
        <d v="2020-11-24T23:09:47"/>
        <d v="2020-11-19T20:19:41"/>
        <d v="2020-11-25T15:04:09"/>
        <d v="2020-11-22T01:19:35"/>
        <d v="2020-09-15T02:26:43"/>
        <d v="2020-09-11T03:34:37"/>
        <d v="2019-01-27T00:00:00"/>
        <d v="2020-11-03T22:08:59"/>
        <d v="2020-10-23T03:26:42"/>
        <d v="2020-09-09T11:28:21"/>
        <d v="2020-12-22T08:36:17"/>
        <d v="2020-11-09T22:32:02"/>
        <d v="2020-12-02T03:36:58"/>
        <d v="2020-11-10T02:38:29"/>
        <d v="2020-11-27T19:18:04"/>
        <d v="2020-11-10T08:07:29"/>
        <d v="2019-12-25T00:00:00"/>
        <d v="2020-11-10T00:51:32"/>
        <d v="2020-11-17T04:40:19"/>
        <d v="2020-11-19T08:45:56"/>
        <d v="2020-10-24T05:16:55"/>
        <d v="2020-11-18T16:07:15"/>
        <d v="2020-11-12T21:45:54"/>
        <d v="2020-12-04T08:51:34"/>
        <d v="2020-12-04T02:19:44"/>
        <d v="2020-11-14T10:36:19"/>
        <d v="2020-11-09T20:05:53"/>
        <d v="2020-11-29T03:41:04"/>
        <d v="2020-11-24T08:39:57"/>
        <d v="2020-11-14T23:06:53"/>
        <d v="2020-10-22T10:45:44"/>
        <d v="2020-10-07T13:29:12"/>
        <d v="2020-11-10T03:00:26"/>
        <d v="2020-11-27T15:10:03"/>
        <d v="2020-12-01T00:00:15"/>
        <d v="2020-11-24T04:29:37"/>
        <d v="2020-11-28T11:48:18"/>
        <d v="2020-10-22T12:00:56"/>
        <d v="2020-10-26T04:17:06"/>
        <d v="2020-11-14T08:10:09"/>
        <d v="2020-11-27T15:41:04"/>
        <d v="2020-10-27T15:39:42"/>
        <d v="2020-11-19T23:27:53"/>
        <d v="2020-11-18T18:13:31"/>
        <d v="2020-09-25T05:37:02"/>
        <d v="2020-11-13T05:21:43"/>
        <d v="2020-11-19T12:59:06"/>
        <d v="2020-11-18T13:11:00"/>
        <d v="2020-11-10T05:57:55"/>
        <d v="2020-11-09T06:01:39"/>
        <d v="2020-11-28T20:14:18"/>
        <d v="2020-11-17T20:25:34"/>
        <d v="2020-11-13T13:58:31"/>
        <d v="2020-11-17T19:05:53"/>
        <d v="2020-11-22T11:40:51"/>
        <d v="2020-11-06T18:40:18"/>
        <d v="2020-11-11T19:40:07"/>
        <d v="2019-10-30T00:00:00"/>
        <d v="2019-11-14T00:00:00"/>
        <d v="2020-11-21T16:16:17"/>
        <d v="2020-09-26T07:27:10"/>
        <d v="2020-09-15T04:39:26"/>
        <d v="2020-10-24T09:50:27"/>
        <d v="2020-11-29T04:31:28"/>
        <d v="2020-09-22T19:45:21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1" refreshedVersion="5" minRefreshableVersion="1" upgradeOnRefresh="1" refreshedDate="44143.4641898148" refreshedBy="Administrator" recordCount="1192">
  <cacheSource type="worksheet">
    <worksheetSource ref="A3:AK2534" sheet="双面作业单"/>
  </cacheSource>
  <cacheFields count="37">
    <cacheField name="机台号" numFmtId="0">
      <sharedItems containsBlank="1" containsNumber="1" containsInteger="1" containsMixedTypes="1" count="114">
        <s v="例子"/>
        <m/>
        <n v="381"/>
        <n v="382"/>
        <n v="383"/>
        <n v="384"/>
        <n v="301"/>
        <n v="302"/>
        <n v="303"/>
        <n v="304"/>
        <n v="305"/>
        <n v="306"/>
        <n v="307"/>
        <n v="316"/>
        <n v="315"/>
        <n v="314"/>
        <n v="313"/>
        <n v="312"/>
        <n v="308"/>
        <n v="311"/>
        <n v="310"/>
        <n v="309"/>
        <n v="355"/>
        <n v="354"/>
        <n v="351"/>
        <n v="377"/>
        <n v="334"/>
        <n v="333"/>
        <n v="374"/>
        <n v="373"/>
        <n v="372"/>
        <n v="371"/>
        <n v="370"/>
        <n v="369"/>
        <n v="368"/>
        <n v="365"/>
        <n v="341"/>
        <n v="340"/>
        <n v="324"/>
        <n v="323"/>
        <n v="338"/>
        <n v="339"/>
        <n v="319"/>
        <n v="320"/>
        <n v="321"/>
        <n v="322"/>
        <n v="337"/>
        <n v="336"/>
        <n v="335"/>
        <n v="318"/>
        <n v="317"/>
        <n v="389"/>
        <n v="388"/>
        <n v="387"/>
        <n v="363"/>
        <n v="367"/>
        <n v="380"/>
        <n v="379"/>
        <n v="408"/>
        <n v="366"/>
        <n v="328"/>
        <n v="327"/>
        <n v="348"/>
        <n v="343"/>
        <n v="361"/>
        <n v="359"/>
        <n v="326"/>
        <n v="358"/>
        <n v="357"/>
        <n v="325"/>
        <n v="356"/>
        <n v="390"/>
        <n v="378"/>
        <n v="350"/>
        <n v="349"/>
        <n v="436"/>
        <n v="394"/>
        <n v="400"/>
        <n v="393"/>
        <n v="392"/>
        <n v="330"/>
        <n v="329"/>
        <n v="331"/>
        <n v="332"/>
        <n v="347"/>
        <n v="346"/>
        <n v="345"/>
        <n v="344"/>
        <n v="362"/>
        <n v="360"/>
        <n v="342"/>
        <n v="353"/>
        <n v="352"/>
        <n v="376"/>
        <n v="375"/>
        <n v="398"/>
        <n v="399"/>
        <n v="407"/>
        <n v="364"/>
        <n v="409"/>
        <n v="410"/>
        <n v="412"/>
        <n v="414"/>
        <n v="413"/>
        <s v=" "/>
        <n v="429"/>
        <n v="430"/>
        <n v="431"/>
        <n v="432"/>
        <n v="433"/>
        <n v="434"/>
        <n v="435"/>
        <n v="386"/>
        <n v="385"/>
      </sharedItems>
    </cacheField>
    <cacheField name="机台" numFmtId="0">
      <sharedItems containsBlank="1" containsNumber="1" containsInteger="1" containsMixedTypes="1" count="150">
        <s v="例子"/>
        <m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</sharedItems>
    </cacheField>
    <cacheField name="机台状态" numFmtId="0">
      <sharedItems containsString="0" containsBlank="1" containsNumber="1" containsInteger="1" minValue="0" maxValue="1" count="2">
        <n v="1"/>
        <m/>
      </sharedItems>
    </cacheField>
    <cacheField name="机速" numFmtId="0">
      <sharedItems containsString="0" containsBlank="1" containsNumber="1" containsInteger="1" minValue="0" maxValue="1020" count="36">
        <n v="700"/>
        <m/>
        <n v="550"/>
        <n v="600"/>
        <n v="590"/>
        <n v="450"/>
        <n v="570"/>
        <n v="580"/>
        <n v="520"/>
        <n v="470"/>
        <n v="400"/>
        <n v="720"/>
        <n v="650"/>
        <n v="420"/>
        <n v="440"/>
        <n v="430"/>
        <n v="380"/>
        <n v="510"/>
        <n v="530"/>
        <n v="500"/>
        <n v="480"/>
        <n v="900"/>
        <n v="1000"/>
        <n v="850"/>
        <n v="950"/>
        <n v="1020"/>
        <n v="800"/>
        <n v="750"/>
        <n v="760"/>
        <n v="820"/>
        <n v="710"/>
        <n v="730"/>
        <n v="250"/>
        <n v="200"/>
        <n v="350"/>
        <n v="370"/>
      </sharedItems>
    </cacheField>
    <cacheField name="产品代号" numFmtId="0">
      <sharedItems containsBlank="1" count="118">
        <m/>
        <s v="YH-11991"/>
        <s v="YD-A497-22E-F"/>
        <s v="YT-4004MS"/>
        <s v="YT-0812MS"/>
        <s v="YT-12870-26E"/>
        <s v="YT-S004"/>
        <s v="YT-1812MS"/>
        <s v="YT-6494-26E-F"/>
        <s v="YT-J507-22E-F"/>
        <s v="YT-A991MS"/>
        <s v="YT-24969"/>
        <s v="YH-H004MS"/>
        <s v="YT-9505"/>
        <s v="YD-15598-22E-F"/>
        <s v="YT-H004MS"/>
        <s v="YT-0507MS"/>
        <s v="YT-32046"/>
        <s v="YT-B412"/>
        <s v="YT-19621-26EMS"/>
        <s v="YT-6635-26E"/>
        <s v="YT-5001MS"/>
        <s v="YT-2468MS"/>
        <s v="YT-1503"/>
        <s v="YT-E567MS"/>
        <s v="YT-6873"/>
        <s v="YT-J045MS"/>
        <s v="yt-13507-26e"/>
        <s v="YD-14776-26E-F"/>
        <s v="YD-29736-26E-F"/>
        <s v="YT-12617-26E"/>
        <s v="YT-4635-26EMS"/>
        <s v="YT-12921-26E"/>
        <s v="YA-5989-26E"/>
        <s v="YT-8522-B-26E"/>
        <s v="YD-13776-26E-FMS"/>
        <s v="YD-4745-26E"/>
        <s v="YT-1636-26EMS"/>
        <s v="YT-10595"/>
        <s v="YT-1776MS"/>
        <s v="YT-K723"/>
        <s v="YT-A721"/>
        <s v="YD-35025"/>
        <s v="YT-2984MS"/>
        <s v="YT-44025"/>
        <s v="YT-0590MS"/>
        <s v="YT-1062MS"/>
        <s v="YH-1612"/>
        <s v="YT-L785"/>
        <s v="YT-4991MS"/>
        <s v="YH-10522MS"/>
        <s v="YT-D514"/>
        <s v="YT-0476MS"/>
        <s v="YT-1501MS"/>
        <s v="YT-19025MS"/>
        <s v="YT-11546-24E-F"/>
        <s v="YT-13054-26E"/>
        <s v="YT-19664-24E"/>
        <s v="YT-15736-24E"/>
        <s v="YD-15542-24E"/>
        <s v="YD-YFY683-24E"/>
        <s v="YT-2573-24E"/>
        <s v="YT-6991-24E"/>
        <s v="YY-3396"/>
        <s v="YD-M911-22E-F"/>
        <s v="YN-C499-16E"/>
        <s v="YT-0926-16E"/>
        <s v="YT-24522-16E"/>
        <s v="YT-P785MS"/>
        <s v="YT-4476"/>
        <s v="YT-C493-22E-F"/>
        <s v="YT-1025MS"/>
        <s v="YT-10964-22E-F"/>
        <s v="耐折YD-19745-22E-F"/>
        <s v="YT-4045-24E"/>
        <s v="YT-25969-24E"/>
        <s v="YT-10054-24E"/>
        <s v="YT-2776-24E"/>
        <s v="YT-3045-24E"/>
        <s v="YT-N969-24E"/>
        <s v="YT-11054-24E"/>
        <s v="YT-0812-24E"/>
        <s v="YT-1412MS"/>
        <s v="耐折YD-13921-22E-F"/>
        <s v="YT-5510-22E-F"/>
        <s v="ys-12412"/>
        <s v="YT-14004"/>
        <s v="YD-3174"/>
        <s v="YT-7412MS"/>
        <s v="YT-2591-22E-F"/>
        <s v="YT-V785"/>
        <s v="YM-12823-22E-F"/>
        <s v="YT-3574"/>
        <s v="YT-5025MS"/>
        <s v="YT-1251-22E-F-SS"/>
        <s v="YT-39025"/>
        <s v="YD-F542-24E"/>
        <s v="YT-20870"/>
        <s v="YT-6533-24E"/>
        <s v="YT-0957MS"/>
        <s v="YT-L522"/>
        <s v="耐折YS-17990-22E-F"/>
        <s v="YT-1668"/>
        <s v="YT-J668"/>
        <s v="YT-9045MS"/>
        <s v="YT-5984"/>
        <s v="YT-4493"/>
        <s v="YT-4823MS"/>
        <s v="YS-6990-22E-FMS"/>
        <s v="YT-4954"/>
        <s v="YT-7954MS"/>
        <s v="YA-G766-26E-F"/>
        <s v="YD-E376-16E"/>
        <s v="yd-sdk427-16E"/>
        <s v="YD-SDZ427-16E"/>
        <s v="YT-3919-16E"/>
        <s v="YY-2079-16E-F"/>
        <s v="YY-A079-16-F"/>
      </sharedItems>
    </cacheField>
    <cacheField name="计划总量（KG)" numFmtId="0">
      <sharedItems containsString="0" containsBlank="1" containsNumber="1" containsInteger="1" minValue="0" maxValue="8020" count="27">
        <n v="270"/>
        <m/>
        <n v="5020"/>
        <n v="1520"/>
        <n v="3020"/>
        <n v="3120"/>
        <n v="2020"/>
        <n v="520"/>
        <n v="4020"/>
        <n v="2350"/>
        <n v="1050"/>
        <n v="1020"/>
        <n v="60"/>
        <n v="5050"/>
        <n v="5000"/>
        <n v="1000"/>
        <n v="2700"/>
        <n v="30"/>
        <n v="40"/>
        <n v="250"/>
        <n v="2460"/>
        <n v="8020"/>
        <n v="2500"/>
        <n v="50"/>
        <n v="600"/>
        <n v="6020"/>
        <n v="220"/>
      </sharedItems>
    </cacheField>
    <cacheField name="订单跟踪" numFmtId="0">
      <sharedItems containsBlank="1" containsNumber="1" containsMixedTypes="1" count="32">
        <m/>
        <s v="订单总量"/>
        <e v="#REF!"/>
        <n v="26500"/>
        <n v="4133"/>
        <n v="1000"/>
        <n v="6388.75"/>
        <n v="2500"/>
        <n v="2996.5"/>
        <n v="0"/>
        <n v="10270.8"/>
        <n v="11328.85"/>
        <n v="694.95"/>
        <n v="848.85"/>
        <n v="6951.65"/>
        <n v="1697.45"/>
        <n v="5000"/>
        <n v="5866.05"/>
        <n v="9"/>
        <n v="1392"/>
        <n v="1975"/>
        <n v="26.6"/>
        <n v="18.4"/>
        <n v="25.6"/>
        <n v="7.5"/>
        <s v="4t"/>
        <s v="339开54kg"/>
        <s v="4.5总量"/>
        <n v="2.82"/>
        <n v="2"/>
        <s v=" "/>
        <n v="11"/>
      </sharedItems>
    </cacheField>
    <cacheField name="梳节" numFmtId="0">
      <sharedItems containsBlank="1" count="8">
        <s v="L1"/>
        <s v="L2"/>
        <s v="L3"/>
        <s v="L4"/>
        <s v="L5"/>
        <s v="L6"/>
        <s v="L7"/>
        <m/>
      </sharedItems>
    </cacheField>
    <cacheField name="D数" numFmtId="0">
      <sharedItems containsString="0" containsBlank="1" containsNumber="1" containsInteger="1" minValue="0" maxValue="600" count="20">
        <n v="150"/>
        <n v="30"/>
        <m/>
        <n v="75"/>
        <n v="100"/>
        <n v="200"/>
        <n v="60"/>
        <n v="300"/>
        <n v="40"/>
        <n v="43"/>
        <n v="20"/>
        <n v="68"/>
        <n v="105"/>
        <n v="140"/>
        <n v="600"/>
        <n v="50"/>
        <n v="81"/>
        <n v="70"/>
        <n v="400"/>
        <n v="297"/>
      </sharedItems>
    </cacheField>
    <cacheField name="原料" numFmtId="0">
      <sharedItems containsBlank="1" count="85">
        <m/>
        <s v="75黑纱"/>
        <s v="30单丝母丝"/>
        <s v="100半光"/>
        <s v="150低弹"/>
        <s v="150半光"/>
        <s v="75半光"/>
        <s v="30黑单丝"/>
        <s v="200有光"/>
        <s v="150有光"/>
        <s v="60单丝并纱"/>
        <s v="75有光"/>
        <s v="100低弹"/>
        <s v="200半光"/>
        <s v="150圆光"/>
        <s v="75圆光"/>
        <s v="300半光"/>
        <s v="40单丝"/>
        <s v="100有光"/>
        <s v="300有光"/>
        <s v="70氨纶"/>
        <s v="75/72F低弹"/>
        <s v="75D/72F低弹"/>
        <s v="20单丝母丝"/>
        <s v="30黑母丝"/>
        <s v="75半光黑丝"/>
        <s v="68半光"/>
        <s v="75低弹"/>
        <s v="600圆光"/>
        <s v="150阳离子纱"/>
        <s v="300低弹"/>
        <s v="200低弹"/>
        <s v="600低弹并纱"/>
        <s v="600阳离子低弹并纱"/>
        <s v="0.12毫米有光单丝"/>
        <s v="600有光并纱"/>
        <s v="50半光"/>
        <s v="0.1毫米有光单丝"/>
        <s v="150阳离子低弹"/>
        <s v="0.1毫米耐折单丝3"/>
        <s v="300圆光"/>
        <s v="0.09毫米有光单丝"/>
        <s v="400低弹"/>
        <s v="0.16毫米有光单丝"/>
        <s v="600半光"/>
        <s v="300阳离子纱"/>
        <s v="0.165有光单丝" u="1"/>
        <s v="150再生半消光" u="1"/>
        <s v="0.08毫米耐折单丝" u="1"/>
        <s v="150环保长丝" u="1"/>
        <s v="40环保单丝、" u="1"/>
        <s v="75阳离子低弹" u="1"/>
        <s v="50黑纱" u="1"/>
        <s v="150涤混纱" u="1"/>
        <s v="280锦纶" u="1"/>
        <s v="200锦纶" u="1"/>
        <s v="150黑低弹" u="1"/>
        <s v="250粘胶纱" u="1"/>
        <s v="600锦涤混纱" u="1"/>
        <s v="0.1毫米耐折单丝" u="1"/>
        <s v="150D/48F低弹" u="1"/>
        <s v="150/144F低弹" u="1"/>
        <s v="600半光并纱" u="1"/>
        <s v="80单丝并纱" u="1"/>
        <s v="75/36F低弹" u="1"/>
        <s v="600D有光并纱" u="1"/>
        <s v="600D低弹并纱" u="1"/>
        <s v="200圆光" u="1"/>
        <s v="0.1耐折3" u="1"/>
        <s v="0.165毫米有光单丝" u="1"/>
        <s v="150/144低弹" u="1"/>
        <s v="150低弹+150黑低弹（3+1）" u="1"/>
        <s v="60D单丝并纱" u="1"/>
        <s v="32S/2棉纱" u="1"/>
        <s v="七彩纱" u="1"/>
        <s v="30黑色母丝" u="1"/>
        <s v="75D半光" u="1"/>
        <s v="150/40涤氨包芯纱" u="1"/>
        <s v="140锦纶" u="1"/>
        <s v="150黑纱" u="1"/>
        <s v="150D/48F半光" u="1"/>
        <s v="200D/96F半光" u="1"/>
        <s v="100D/48f半光" u="1"/>
        <s v="150阳离子低弹+150D低弹（2*阳离子+2*低弹）" u="1"/>
        <s v="50单丝" u="1"/>
      </sharedItems>
    </cacheField>
    <cacheField name="条数" numFmtId="0">
      <sharedItems containsString="0" containsBlank="1" containsNumber="1" minValue="1.4" maxValue="598" count="105">
        <n v="238"/>
        <n v="476"/>
        <m/>
        <n v="357"/>
        <n v="396"/>
        <n v="448"/>
        <n v="598"/>
        <n v="458"/>
        <n v="345"/>
        <n v="460"/>
        <n v="317"/>
        <n v="550"/>
        <n v="275"/>
        <n v="158"/>
        <n v="138"/>
        <n v="441"/>
        <n v="588"/>
        <n v="294"/>
        <n v="299"/>
        <n v="440"/>
        <n v="119"/>
        <n v="230"/>
        <n v="414"/>
        <n v="208"/>
        <n v="84"/>
        <n v="506"/>
        <n v="253"/>
        <n v="127"/>
        <n v="380"/>
        <n v="168"/>
        <n v="290"/>
        <n v="72"/>
        <n v="192"/>
        <n v="384"/>
        <n v="162"/>
        <n v="324"/>
        <n v="177"/>
        <n v="354"/>
        <n v="115"/>
        <n v="413"/>
        <n v="404"/>
        <n v="379"/>
        <n v="430"/>
        <n v="287"/>
        <n v="215"/>
        <n v="505"/>
        <n v="126"/>
        <n v="118"/>
        <n v="190"/>
        <n v="172"/>
        <n v="176"/>
        <n v="350"/>
        <n v="181"/>
        <n v="348"/>
        <n v="116"/>
        <n v="161"/>
        <n v="320"/>
        <n v="166"/>
        <n v="98"/>
        <n v="195"/>
        <n v="390"/>
        <n v="388"/>
        <n v="194"/>
        <n v="159" u="1"/>
        <n v="432" u="1"/>
        <n v="216" u="1"/>
        <n v="336" u="1"/>
        <n v="132" u="1"/>
        <n v="153" u="1"/>
        <n v="59" u="1"/>
        <n v="149" u="1"/>
        <n v="498" u="1"/>
        <n v="264" u="1"/>
        <n v="528" u="1"/>
        <n v="77" u="1"/>
        <n v="164" u="1"/>
        <n v="1.4" u="1"/>
        <n v="252" u="1"/>
        <n v="281" u="1"/>
        <n v="314" u="1"/>
        <n v="157" u="1"/>
        <n v="338" u="1"/>
        <n v="220" u="1"/>
        <n v="312" u="1"/>
        <n v="156" u="1"/>
        <n v="412" u="1"/>
        <n v="74" u="1"/>
        <n v="92" u="1"/>
        <n v="397" u="1"/>
        <n v="182" u="1"/>
        <n v="405" u="1"/>
        <n v="78" u="1"/>
        <n v="318" u="1"/>
        <n v="306" u="1"/>
        <n v="512" u="1"/>
        <n v="250" u="1"/>
        <n v="500" u="1"/>
        <n v="322" u="1"/>
        <n v="276" u="1"/>
        <n v="504" u="1"/>
        <n v="207" u="1"/>
        <n v="316" u="1"/>
        <n v="108" u="1"/>
        <n v="154" u="1"/>
        <n v="79" u="1"/>
      </sharedItems>
    </cacheField>
    <cacheField name="个数" numFmtId="0">
      <sharedItems containsString="0" containsBlank="1" containsNumber="1" containsInteger="1" minValue="0" maxValue="7" count="4">
        <n v="6"/>
        <m/>
        <n v="3"/>
        <n v="7"/>
      </sharedItems>
    </cacheField>
    <cacheField name="L1" numFmtId="0">
      <sharedItems containsString="0" containsBlank="1" containsNumber="1" minValue="0" maxValue="3671603.1" count="295">
        <n v="164220"/>
        <n v="205632"/>
        <n v="0"/>
        <m/>
        <n v="93712.5"/>
        <n v="242760"/>
        <n v="110670"/>
        <n v="190400"/>
        <n v="771120"/>
        <n v="314160"/>
        <n v="100980"/>
        <n v="221340"/>
        <n v="114240"/>
        <n v="399840"/>
        <n v="251328"/>
        <n v="117810"/>
        <n v="124950"/>
        <n v="100800"/>
        <n v="172224"/>
        <n v="104160"/>
        <n v="182070"/>
        <n v="347480"/>
        <n v="255612"/>
        <n v="132090"/>
        <n v="307020"/>
        <n v="189924"/>
        <n v="121380"/>
        <n v="99615"/>
        <n v="269100"/>
        <n v="161460"/>
        <n v="125580"/>
        <n v="92070"/>
        <n v="167076"/>
        <n v="260610"/>
        <n v="62832"/>
        <n v="45696"/>
        <n v="416500"/>
        <n v="142800"/>
        <n v="147560"/>
        <n v="214200"/>
        <n v="257040"/>
        <n v="352240"/>
        <n v="149940"/>
        <n v="90562.5"/>
        <n v="213900"/>
        <n v="276000"/>
        <n v="213975"/>
        <n v="211344"/>
        <n v="192780"/>
        <n v="428400"/>
        <n v="224196"/>
        <n v="157080"/>
        <n v="134640"/>
        <n v="342720"/>
        <n v="231336"/>
        <n v="174930"/>
        <n v="228480"/>
        <n v="171360"/>
        <n v="97440"/>
        <n v="192500"/>
        <n v="160875"/>
        <n v="360800"/>
        <n v="132000"/>
        <n v="202125"/>
        <n v="249900"/>
        <n v="160650"/>
        <n v="208488"/>
        <n v="99960"/>
        <n v="139230"/>
        <n v="54510"/>
        <n v="197064"/>
        <n v="248400"/>
        <n v="165600"/>
        <n v="106950"/>
        <n v="271320"/>
        <n v="194208"/>
        <n v="499800"/>
        <n v="119238"/>
        <n v="89310"/>
        <n v="211200"/>
        <n v="99000"/>
        <n v="101750"/>
        <n v="224400"/>
        <n v="203500"/>
        <n v="138600"/>
        <n v="91080"/>
        <n v="204600"/>
        <n v="167475"/>
        <n v="105840"/>
        <n v="239904"/>
        <n v="132300"/>
        <n v="277200"/>
        <n v="136125"/>
        <n v="189750"/>
        <n v="173250"/>
        <n v="86625"/>
        <n v="165000"/>
        <n v="227700"/>
        <n v="144375"/>
        <n v="68062.5"/>
        <n v="206250"/>
        <n v="11377.8"/>
        <n v="97020"/>
        <n v="252252"/>
        <n v="202860"/>
        <n v="50568"/>
        <n v="116610"/>
        <n v="80730"/>
        <n v="185220"/>
        <n v="127008"/>
        <n v="96250"/>
        <n v="24750"/>
        <n v="187000"/>
        <n v="178620"/>
        <n v="128700"/>
        <n v="198000"/>
        <n v="83300"/>
        <n v="101388"/>
        <n v="238000"/>
        <n v="135660"/>
        <n v="232764"/>
        <n v="218960"/>
        <n v="146370"/>
        <n v="310500"/>
        <n v="229080"/>
        <n v="226320"/>
        <n v="117300"/>
        <n v="158700"/>
        <n v="299880"/>
        <n v="364140"/>
        <n v="264180"/>
        <n v="321300"/>
        <n v="262752"/>
        <n v="19040"/>
        <n v="95200"/>
        <n v="187068"/>
        <n v="103530"/>
        <n v="285600"/>
        <n v="245616"/>
        <n v="128520"/>
        <n v="247044"/>
        <n v="99067.5"/>
        <n v="119761.6"/>
        <n v="83835"/>
        <n v="56784"/>
        <n v="331296"/>
        <n v="124200"/>
        <n v="86940"/>
        <n v="252756"/>
        <n v="210630"/>
        <n v="254184"/>
        <n v="96600"/>
        <n v="262200"/>
        <n v="172500"/>
        <n v="241500"/>
        <n v="62100"/>
        <n v="55440"/>
        <n v="311190"/>
        <n v="211002"/>
        <n v="136620"/>
        <n v="236808"/>
        <n v="125235"/>
        <n v="113850"/>
        <n v="41910"/>
        <n v="387090"/>
        <n v="200376"/>
        <n v="144210"/>
        <n v="102465"/>
        <n v="221628"/>
        <n v="67830"/>
        <n v="177100"/>
        <n v="155595"/>
        <n v="239844"/>
        <n v="288420"/>
        <n v="276276"/>
        <n v="148005"/>
        <n v="170775"/>
        <n v="105450"/>
        <n v="273240"/>
        <n v="32130"/>
        <n v="29988"/>
        <n v="642600"/>
        <n v="232760"/>
        <n v="40320"/>
        <n v="170016"/>
        <n v="356730"/>
        <n v="192280"/>
        <n v="643800"/>
        <n v="513300"/>
        <n v="172800"/>
        <n v="302400"/>
        <n v="835200"/>
        <n v="445440"/>
        <n v="417960"/>
        <n v="101088"/>
        <n v="85050"/>
        <n v="318600"/>
        <n v="1518660"/>
        <n v="828000"/>
        <n v="538200"/>
        <n v="201480"/>
        <n v="174800"/>
        <n v="372600"/>
        <n v="450800"/>
        <n v="52900"/>
        <n v="212520"/>
        <n v="199920"/>
        <n v="167552"/>
        <n v="266560"/>
        <n v="155176"/>
        <n v="80325"/>
        <n v="191992.5"/>
        <n v="224250"/>
        <n v="114885"/>
        <n v="173880"/>
        <n v="209550"/>
        <n v="127875"/>
        <n v="108412.5"/>
        <n v="235950"/>
        <n v="317625"/>
        <n v="129030"/>
        <n v="214038"/>
        <n v="110055"/>
        <n v="284820"/>
        <n v="220110"/>
        <n v="132825"/>
        <n v="178365"/>
        <n v="51165"/>
        <n v="191268"/>
        <n v="55660"/>
        <n v="117645"/>
        <n v="98670"/>
        <n v="138040"/>
        <n v="327488"/>
        <n v="229908"/>
        <n v="176300"/>
        <n v="206400"/>
        <n v="47520"/>
        <n v="142065"/>
        <n v="125775"/>
        <n v="193200"/>
        <n v="207000"/>
        <n v="233240"/>
        <n v="246330"/>
        <n v="82110"/>
        <n v="234192"/>
        <n v="219912"/>
        <n v="185640"/>
        <n v="109837.5"/>
        <n v="96140"/>
        <n v="77616"/>
        <n v="570768"/>
        <n v="224664"/>
        <n v="73623"/>
        <n v="182160"/>
        <n v="364320"/>
        <n v="198858"/>
        <n v="371280"/>
        <n v="178500"/>
        <n v="60180"/>
        <n v="91035"/>
        <n v="155250"/>
        <n v="319872"/>
        <n v="91200"/>
        <n v="292740"/>
        <n v="145314"/>
        <n v="144480"/>
        <n v="183540"/>
        <n v="122958"/>
        <n v="21420"/>
        <n v="223720"/>
        <n v="167790"/>
        <n v="16649.6"/>
        <n v="136500"/>
        <n v="370869"/>
        <n v="927172.5"/>
        <n v="78260"/>
        <n v="320160"/>
        <n v="264480"/>
        <n v="406000"/>
        <n v="148120"/>
        <n v="678400"/>
        <n v="3367326.6"/>
        <n v="154880"/>
        <n v="728000"/>
        <n v="3671603.1"/>
        <n v="61740"/>
        <n v="321750"/>
        <n v="526500"/>
        <n v="166840"/>
        <n v="148410"/>
        <n v="154230"/>
        <n v="64680"/>
        <n v="333450"/>
        <n v="549900"/>
      </sharedItems>
    </cacheField>
    <cacheField name="比例" numFmtId="0">
      <sharedItems containsString="0" containsBlank="1" containsNumber="1" minValue="0" maxValue="0.830633284241532" count="424">
        <n v="0.190397350993377"/>
        <n v="0.23841059602649"/>
        <n v="0"/>
        <m/>
        <n v="0.173267326732673"/>
        <n v="0.448844884488449"/>
        <n v="0.204620462046205"/>
        <n v="0.149253731343284"/>
        <n v="0.604477611940298"/>
        <n v="0.246268656716418"/>
        <n v="0.187855787476281"/>
        <n v="0.411764705882353"/>
        <n v="0.212523719165085"/>
        <n v="0.447284345047923"/>
        <n v="0.281150159744409"/>
        <n v="0.131789137380192"/>
        <n v="0.139776357827476"/>
        <n v="0.173153034300792"/>
        <n v="0.295844327176781"/>
        <n v="0.178924802110818"/>
        <n v="0.198495070057084"/>
        <n v="0.378827192527244"/>
        <n v="0.278671510119357"/>
        <n v="0.144006227296316"/>
        <n v="0.417070805043647"/>
        <n v="0.258001939864209"/>
        <n v="0.16003879728419"/>
        <n v="0.164888457807953"/>
        <n v="0.131875769490448"/>
        <n v="0.356249255331824"/>
        <n v="0.213749553199094"/>
        <n v="0.166249652488185"/>
        <n v="0.150483961126203"/>
        <n v="0.273077639721097"/>
        <n v="0.425954438026498"/>
        <n v="0.0991735537190083"/>
        <n v="0.0721262208865515"/>
        <n v="0.657400450788881"/>
        <n v="0.192926045016077"/>
        <n v="0.19935691318328"/>
        <n v="0.289389067524116"/>
        <n v="0.159163987138264"/>
        <n v="0.223140495867769"/>
        <n v="0.305785123966942"/>
        <n v="0.210743801652893"/>
        <n v="0.130165289256198"/>
        <n v="0.134961439588689"/>
        <n v="0.318766066838046"/>
        <n v="0.411311053984576"/>
        <n v="0.18038421268266"/>
        <n v="0.178166239257877"/>
        <n v="0.12038259409316"/>
        <n v="0.162516502025766"/>
        <n v="0.465477114041893"/>
        <n v="0.243599689681924"/>
        <n v="0.120248254460822"/>
        <n v="0.170674941815361"/>
        <n v="0.222596964586847"/>
        <n v="0.365935919055649"/>
        <n v="0.188870151770658"/>
        <n v="0.235525024533857"/>
        <n v="0.158979391560353"/>
        <n v="0.0907752698724239"/>
        <n v="0.120215897939156"/>
        <n v="0.166666666666667"/>
        <n v="0.126811594202899"/>
        <n v="0.231884057971014"/>
        <n v="0.173913043478261"/>
        <n v="0.129743548773668"/>
        <n v="0.35831269473516"/>
        <n v="0.214987616841096"/>
        <n v="0.167212590876408"/>
        <n v="0.1591994541733"/>
        <n v="0.133045258130544"/>
        <n v="0.298385262679099"/>
        <n v="0.109165340004549"/>
        <n v="0.167159426881965"/>
        <n v="0.167731629392971"/>
        <n v="0.217252396166134"/>
        <n v="0.216972034715526"/>
        <n v="0.14946962391514"/>
        <n v="0.281581485053038"/>
        <n v="0.135004821600771"/>
        <n v="0.168103448275862"/>
        <n v="0.301724137931034"/>
        <n v="0.211206896551724"/>
        <n v="0.150862068965517"/>
        <n v="0.0746759384837949"/>
        <n v="0.166284450801009"/>
        <n v="0.26996769659458"/>
        <n v="0.161393731659803"/>
        <n v="0.47682119205298"/>
        <n v="0.317880794701987"/>
        <n v="0.205298013245033"/>
        <n v="0.281065088757396"/>
        <n v="0.201183431952663"/>
        <n v="0.517751479289941"/>
        <n v="0.234619395203337"/>
        <n v="0.174139728884254"/>
        <n v="0.208550573514077"/>
        <n v="0.182705290290905"/>
        <n v="0.432060881306002"/>
        <n v="0.202528538112189"/>
        <n v="0.121870882740448"/>
        <n v="0.268774703557312"/>
        <n v="0.243741765480896"/>
        <n v="0.138751238850347"/>
        <n v="0.0911793855302279"/>
        <n v="0.204823257350512"/>
        <n v="0.167657746944169"/>
        <n v="0.147783251231527"/>
        <n v="0.334975369458128"/>
        <n v="0.184729064039409"/>
        <n v="0.172286487816884"/>
        <n v="0.14398227910411"/>
        <n v="0.248092542456313"/>
        <n v="0.121831159241939"/>
        <n v="0.169825252276643"/>
        <n v="0.196078431372549"/>
        <n v="0.0980392156862745"/>
        <n v="0.186741363211951"/>
        <n v="0.257703081232493"/>
        <n v="0.163398692810458"/>
        <n v="0.142241379310345"/>
        <n v="0.431034482758621"/>
        <n v="0.0160003307561913"/>
        <n v="0.136436928928763"/>
        <n v="0.354736015214785"/>
        <n v="0.285277215032869"/>
        <n v="0.0711125811386282"/>
        <n v="0.295454545454545"/>
        <n v="0.204545454545455"/>
        <n v="0.243055555555556"/>
        <n v="0.173611111111111"/>
        <n v="0.162790697674419"/>
        <n v="0.0418604651162791"/>
        <n v="0.316279069767442"/>
        <n v="0.267619561308882"/>
        <n v="0.316432937792161"/>
        <n v="0.148327939590076"/>
        <n v="0.180555555555556"/>
        <n v="0.277777777777778"/>
        <n v="0.0983975260050605"/>
        <n v="0.119763845937588"/>
        <n v="0.246274950801237"/>
        <n v="0.156030362665167"/>
        <n v="0.281135788585887"/>
        <n v="0.174953959484346"/>
        <n v="0.300184162062615"/>
        <n v="0.291323622545915"/>
        <n v="0.281190626979101"/>
        <n v="0.232742241925269"/>
        <n v="0.194743508549715"/>
        <n v="0.354609929078014"/>
        <n v="0.261623325453113"/>
        <n v="0.12214342001576"/>
        <n v="0.276412776412776"/>
        <n v="0.201474201474201"/>
        <n v="0.104422604422604"/>
        <n v="0.141277641277641"/>
        <n v="0.330708661417323"/>
        <n v="0.133858267716535"/>
        <n v="0.236220472440945"/>
        <n v="0.149606299212598"/>
        <n v="0.279452054794521"/>
        <n v="0.202739726027397"/>
        <n v="0.106849315068493"/>
        <n v="0.131506849315068"/>
        <n v="0.357710651828299"/>
        <n v="0.292527821939587"/>
        <n v="0.158982511923688"/>
        <n v="0.190779014308426"/>
        <n v="0.28735632183908"/>
        <n v="0.482758620689655"/>
        <n v="0.229885057471264"/>
        <n v="0.036680421824851"/>
        <n v="0.183402109124255"/>
        <n v="0.360385144429161"/>
        <n v="0.199449793672627"/>
        <n v="0.260756192959583"/>
        <n v="0.120599739243807"/>
        <n v="0.224250325945241"/>
        <n v="0.15645371577575"/>
        <n v="0.117340286831812"/>
        <n v="0.173038892551088"/>
        <n v="0.442979564930784"/>
        <n v="0.21094264996704"/>
        <n v="0.22231370934541"/>
        <n v="0.30465212021408"/>
        <n v="0.213668176204199"/>
        <n v="0.129682997118156"/>
        <n v="0.142605090958923"/>
        <n v="0.370002398163692"/>
        <n v="0.172393709959231"/>
        <n v="0.298092718622661"/>
        <n v="0.201907281377339"/>
        <n v="0.105997931747673"/>
        <n v="0.137883488452258"/>
        <n v="0.239917269906929"/>
        <n v="0.158566011720097"/>
        <n v="0.113753877973113"/>
        <n v="0.256776034236805"/>
        <n v="0.179743223965763"/>
        <n v="0.342368045649073"/>
        <n v="0.221112696148359"/>
        <n v="0.237873134328358"/>
        <n v="0.072294776119403"/>
        <n v="0.165111940298507"/>
        <n v="0.0769589552238806"/>
        <n v="0.13759328358209"/>
        <n v="0.283641160949868"/>
        <n v="0.230870712401055"/>
        <n v="0.234828496042216"/>
        <n v="0.25065963060686"/>
        <n v="0.115702479338843"/>
        <n v="0.31404958677686"/>
        <n v="0.206611570247934"/>
        <n v="0.289256198347107"/>
        <n v="0.0743801652892562"/>
        <n v="0.0525426909363858"/>
        <n v="0.294927128291737"/>
        <n v="0.199974979670983"/>
        <n v="0.182370820668693"/>
        <n v="0.316109422492401"/>
        <n v="0.167173252279635"/>
        <n v="0.151975683890578"/>
        <n v="0.0311182985396452"/>
        <n v="0.2874154660394"/>
        <n v="0.14877977065569"/>
        <n v="0.10707635009311"/>
        <n v="0.218800648298217"/>
        <n v="0.473257698541329"/>
        <n v="0.307941653160454"/>
        <n v="0.117866004962779"/>
        <n v="0.342431761786601"/>
        <n v="0.210918114143921"/>
        <n v="0.210336538461538"/>
        <n v="0.184795673076923"/>
        <n v="0.284855769230769"/>
        <n v="0.135216346153846"/>
        <n v="0.326460481099656"/>
        <n v="0.312714776632302"/>
        <n v="0.167525773195876"/>
        <n v="0.193298969072165"/>
        <n v="0.143545554784171"/>
        <n v="0.371952464573039"/>
        <n v="0.170478212929309"/>
        <n v="0.087672688629118"/>
        <n v="0.0239107332624867"/>
        <n v="0.0223166843783209"/>
        <n v="0.478214665249734"/>
        <n v="0.180658873538789"/>
        <n v="0.119553666312434"/>
        <n v="0.190028950105563"/>
        <n v="0.0329178865279957"/>
        <n v="0.138803754859715"/>
        <n v="0.291240021357438"/>
        <n v="0.156980437043726"/>
        <n v="0.305480427046263"/>
        <n v="0.24355871886121"/>
        <n v="0.0819928825622776"/>
        <n v="0.143487544483986"/>
        <n v="0.394736842105263"/>
        <n v="0.210526315789474"/>
        <n v="0.377524143985953"/>
        <n v="0.0913081650570676"/>
        <n v="0.0768217734855136"/>
        <n v="0.114068441064639"/>
        <n v="0.543726235741445"/>
        <n v="0.39147455415398"/>
        <n v="0.254458460200087"/>
        <n v="0.0952588081774685"/>
        <n v="0.0826446280991736"/>
        <n v="0.176163549369291"/>
        <n v="0.514570753478603"/>
        <n v="0.0603833027041218"/>
        <n v="0.242583355211342"/>
        <n v="0.122079285901811"/>
        <n v="0.179794520547945"/>
        <n v="0.150684931506849"/>
        <n v="0.23972602739726"/>
        <n v="0.139554794520548"/>
        <n v="0.117309697601668"/>
        <n v="0.229106628242075"/>
        <n v="0.267599835323178"/>
        <n v="0.137093454096336"/>
        <n v="0.168334228831158"/>
        <n v="0.202866561143139"/>
        <n v="0.123796523532231"/>
        <n v="0.140722352024922"/>
        <n v="0.306269470404984"/>
        <n v="0.412285825545171"/>
        <n v="0.221642764015645"/>
        <n v="0.367666232073012"/>
        <n v="0.189048239895698"/>
        <n v="0.258706196522971"/>
        <n v="0.199929151452395"/>
        <n v="0.120646901738514"/>
        <n v="0.162011553763148"/>
        <n v="0.235732009925558"/>
        <n v="0.14649628641291"/>
        <n v="0.547640998917705"/>
        <n v="0.159366428256475"/>
        <n v="0.223858615611193"/>
        <n v="0.136966126656848"/>
        <n v="0.114874815905744"/>
        <n v="0.150220913107511"/>
        <n v="0.156335710367526"/>
        <n v="0.15907844212836"/>
        <n v="0.37739989029073"/>
        <n v="0.148107515085025"/>
        <n v="0.138888888888889"/>
        <n v="0.168918918918919"/>
        <n v="0.241741741741742"/>
        <n v="0.225225225225225"/>
        <n v="0.202328557247046"/>
        <n v="0.236872457264835"/>
        <n v="0.0545357517888805"/>
        <n v="0.163039174618841"/>
        <n v="0.144344153645759"/>
        <n v="0.297872340425532"/>
        <n v="0.319148936170213"/>
        <n v="0.191489361702128"/>
        <n v="0.140939597315436"/>
        <n v="0.164429530201342"/>
        <n v="0.173657718120805"/>
        <n v="0.171140939597315"/>
        <n v="0.176174496644295"/>
        <n v="0.212418300653595"/>
        <n v="0.125272331154684"/>
        <n v="0.357298474945534"/>
        <n v="0.179738562091503"/>
        <n v="0.120253164556962"/>
        <n v="0.265822784810127"/>
        <n v="0.170886075949367"/>
        <n v="0.443037974683544"/>
        <n v="0.240963855421687"/>
        <n v="0.337349397590361"/>
        <n v="0.180722891566265"/>
        <n v="0.221518987341772"/>
        <n v="0.214285714285714"/>
        <n v="0.257142857142857"/>
        <n v="0.314285714285714"/>
        <n v="0.319018404907975"/>
        <n v="0.171779141104294"/>
        <n v="0.331288343558282"/>
        <n v="0.177914110429448"/>
        <n v="0.221725603610709"/>
        <n v="0.367803648342471"/>
        <n v="0.18874514443611"/>
        <n v="0.139911634756996"/>
        <n v="0.344624447717231"/>
        <n v="0.187776141384389"/>
        <n v="0.112953832362169"/>
        <n v="0.830633284241532"/>
        <n v="0.326951399116348"/>
        <n v="0.17120765832106"/>
        <n v="0.257731958762887"/>
        <n v="0.107142857142857"/>
        <n v="0.146955241083435"/>
        <n v="0.3574426469989"/>
        <n v="0.166252393952977"/>
        <n v="0.265095729013255"/>
        <n v="0.53019145802651"/>
        <n v="0.28939617083947"/>
        <n v="0.0908632004038365"/>
        <n v="0.262493690055528"/>
        <n v="0.169611307420495"/>
        <n v="0.088339222614841"/>
        <n v="0.126198889449773"/>
        <n v="0.077733860342556"/>
        <n v="0.117588932806324"/>
        <n v="0.24901185770751"/>
        <n v="0.189064558629776"/>
        <n v="0.177304964539007"/>
        <n v="0.165354330708661"/>
        <n v="0.244206329429355"/>
        <n v="0.183154747072016"/>
        <n v="0.258659357089459"/>
        <n v="0.130824819337154"/>
        <n v="0.17961383026493"/>
        <n v="0.198697799730579"/>
        <n v="0.301751234845083"/>
        <n v="0.121239335428828"/>
        <n v="0.0936629612284637"/>
        <n v="0.179654186487885"/>
        <n v="0.246382884326243"/>
        <n v="0.300645781469523"/>
        <n v="0.19616562181076"/>
        <n v="0.195039769321735"/>
        <n v="0.247768544167436"/>
        <n v="0.165986295378335"/>
        <n v="0.0191734128674904"/>
        <n v="0.2002556455049"/>
        <n v="0.286322965487857"/>
        <n v="0.124627183638688"/>
        <n v="0.150191734128675"/>
        <n v="0.186311787072243"/>
        <n v="0.273764258555133"/>
        <n v="0.155893536121673"/>
        <n v="0.197718631178707"/>
        <n v="0.0108859969436094"/>
        <n v="0.0892477046176893"/>
        <n v="0.242485032702255"/>
        <n v="0.606212581755638"/>
        <n v="0.0511686839808085"/>
        <n v="0.161592505854801"/>
        <n v="0.133489461358314"/>
        <n v="0.204918032786885"/>
        <n v="0.0176592057515885"/>
        <n v="0.0808804022541025"/>
        <n v="0.401460391994309"/>
        <n v="0.0170030271931408"/>
        <n v="0.0799212538520562"/>
        <n v="0.403075718954803"/>
        <n v="0.047731700528806"/>
        <n v="0.248747564709157"/>
        <n v="0.407041469524075"/>
        <n v="0.128985372792776"/>
        <n v="0.114736988588923"/>
        <n v="0.119236478337508"/>
        <n v="0.0480477803530041"/>
        <n v="0.247704581921911"/>
        <n v="0.408495275450169"/>
      </sharedItems>
    </cacheField>
    <cacheField name="送纱量（MM)" numFmtId="0">
      <sharedItems containsString="0" containsBlank="1" containsNumber="1" minValue="0" maxValue="68.3" count="125">
        <n v="4.6"/>
        <n v="14.4"/>
        <m/>
        <n v="3.5"/>
        <n v="17"/>
        <n v="3.1"/>
        <n v="4"/>
        <n v="10.8"/>
        <n v="4.4"/>
        <n v="3.4"/>
        <n v="15.5"/>
        <n v="3.2"/>
        <n v="4.2"/>
        <n v="17.6"/>
        <n v="3.3"/>
        <n v="3"/>
        <n v="9.6"/>
        <n v="5.1"/>
        <n v="7.3"/>
        <n v="17.9"/>
        <n v="3.7"/>
        <n v="4.3"/>
        <n v="13.3"/>
        <n v="2.9"/>
        <n v="15"/>
        <n v="3.6"/>
        <n v="2.8"/>
        <n v="11.7"/>
        <n v="17.5"/>
        <n v="5.4"/>
        <n v="7.4"/>
        <n v="8"/>
        <n v="4.5"/>
        <n v="14.8"/>
        <n v="15.7"/>
        <n v="4.8"/>
        <n v="16.2"/>
        <n v="4.9"/>
        <n v="16"/>
        <n v="3.9"/>
        <n v="16.4"/>
        <n v="14.6"/>
        <n v="2.3"/>
        <n v="13.8"/>
        <n v="12"/>
        <n v="3.8"/>
        <n v="13.6"/>
        <n v="16.7"/>
        <n v="2.6"/>
        <n v="12.8"/>
        <n v="2.4"/>
        <n v="3.36"/>
        <n v="12.4"/>
        <n v="4.06"/>
        <n v="16.8"/>
        <n v="12.5"/>
        <n v="0.9"/>
        <n v="14.3"/>
        <n v="2"/>
        <n v="9"/>
        <n v="1.5"/>
        <n v="7.1"/>
        <n v="5"/>
        <n v="16.3"/>
        <n v="4.1"/>
        <n v="16.6"/>
        <n v="18.5"/>
        <n v="18.4"/>
        <n v="0.8"/>
        <n v="13.1"/>
        <n v="17.2"/>
        <n v="17.3"/>
        <n v="18"/>
        <n v="2.7"/>
        <n v="9.1"/>
        <n v="17.4"/>
        <n v="17.7"/>
        <n v="5.9"/>
        <n v="17.8"/>
        <n v="7.6"/>
        <n v="2.1"/>
        <n v="2.2"/>
        <n v="13.9"/>
        <n v="15.6"/>
        <n v="1.1"/>
        <n v="13.2"/>
        <n v="15.8"/>
        <n v="18.2"/>
        <n v="11.2"/>
        <n v="4.7"/>
        <n v="7"/>
        <n v="14.5"/>
        <n v="11.6"/>
        <n v="10.4"/>
        <n v="6"/>
        <n v="28.6"/>
        <n v="7.8"/>
        <n v="15.4"/>
        <n v="3.52"/>
        <n v="14"/>
        <n v="3.26"/>
        <n v="3.71"/>
        <n v="16.25"/>
        <n v="3.33"/>
        <n v="12.7"/>
        <n v="7.7"/>
        <n v="14.1"/>
        <n v="12.6"/>
        <n v="13"/>
        <n v="5.8"/>
        <n v="16.1"/>
        <n v="1.9"/>
        <n v="13.5"/>
        <n v="6.16"/>
        <n v="3.76"/>
        <n v="9.7"/>
        <n v="1.8"/>
        <n v="5.2"/>
        <n v="1.7"/>
        <n v="8.2"/>
        <n v="68.3"/>
        <n v="50"/>
        <n v="5.3"/>
        <n v="5.5"/>
        <n v="5.7"/>
      </sharedItems>
    </cacheField>
    <cacheField name="克重克∕㎡" numFmtId="0">
      <sharedItems containsString="0" containsBlank="1" containsNonDate="0" count="1">
        <m/>
      </sharedItems>
    </cacheField>
    <cacheField name="幅宽∕m" numFmtId="0">
      <sharedItems containsString="0" containsBlank="1" containsNonDate="0" count="1">
        <m/>
      </sharedItems>
    </cacheField>
    <cacheField name="所需坯布总长度（米）" numFmtId="0">
      <sharedItems containsString="0" containsBlank="1" containsNonDate="0" count="1">
        <m/>
      </sharedItems>
    </cacheField>
    <cacheField name="坯布总重量" numFmtId="180">
      <sharedItems containsString="0" containsBlank="1" containsNumber="1" containsInteger="1" minValue="0" maxValue="0" count="2">
        <n v="0"/>
        <m/>
      </sharedItems>
    </cacheField>
    <cacheField name="计划总米数" numFmtId="0">
      <sharedItems containsBlank="1" containsNumber="1" containsMixedTypes="1" count="439">
        <n v="2159.9699482442"/>
        <n v="6761.64505537314"/>
        <e v="#DIV/0!"/>
        <m/>
        <n v="48728.4022519899"/>
        <n v="236680.810938237"/>
        <n v="43159.4419946196"/>
        <n v="23610.9369120783"/>
        <n v="63749.5296626113"/>
        <n v="25972.0306032861"/>
        <n v="47628.0834914611"/>
        <n v="217128.027681661"/>
        <n v="44826.4315213751"/>
        <n v="35378.6882165007"/>
        <n v="148253.550621527"/>
        <n v="27797.5407415362"/>
        <n v="29482.2401804172"/>
        <n v="38804.8317941953"/>
        <n v="124175.461741425"/>
        <n v="40098.3261873351"/>
        <n v="41867.4475498554"/>
        <n v="59927.9151203813"/>
        <n v="146946.531596551"/>
        <n v="30374.4227322481"/>
        <n v="43985.1983470401"/>
        <n v="136047.241398984"/>
        <n v="33756.0824523796"/>
        <n v="34778.9940418456"/>
        <n v="8753.32618451884"/>
        <n v="45275.8250923389"/>
        <n v="10866.1980221613"/>
        <n v="8451.48735056992"/>
        <n v="22952.6041717744"/>
        <n v="86627.5705837934"/>
        <n v="54049.6807915977"/>
        <n v="52295.2982846031"/>
        <n v="38032.9442069841"/>
        <n v="207992.663631944"/>
        <n v="18360.3988219082"/>
        <n v="18972.4121159718"/>
        <n v="91801.9941095409"/>
        <n v="20196.438704099"/>
        <n v="35299.3263421071"/>
        <n v="48373.1509132579"/>
        <n v="111127.508854782"/>
        <n v="27455.0315994166"/>
        <n v="24410.4168995194"/>
        <n v="108103.274840729"/>
        <n v="55795.2386274729"/>
        <n v="11494.5144990213"/>
        <n v="37804.1810190033"/>
        <n v="10217.3462213522"/>
        <n v="13793.4173988255"/>
        <n v="22149.278640859"/>
        <n v="77276.3721469969"/>
        <n v="15258.3919525917"/>
        <n v="21657.0724488399"/>
        <n v="42327.150084317"/>
        <n v="192962.007737328"/>
        <n v="39837.317726416"/>
        <n v="2445.75442117146"/>
        <n v="6603.53693716292"/>
        <n v="2690.3298632886"/>
        <n v="19890.9789627333"/>
        <n v="67132.0539992247"/>
        <n v="15332.6296171069"/>
        <n v="20305.3743577902"/>
        <n v="35154.0616246499"/>
        <n v="26747.6555839727"/>
        <n v="122274.996955304"/>
        <n v="27511.8743149434"/>
        <n v="36682.4990865911"/>
        <n v="8804.02652392746"/>
        <n v="45538.068227211"/>
        <n v="10929.1363745306"/>
        <n v="8500.43940241272"/>
        <n v="21795.85254409"/>
        <n v="24286.8071205574"/>
        <n v="102129.137635164"/>
        <n v="19927.6366117394"/>
        <n v="30514.193561726"/>
        <n v="22082.3153542567"/>
        <n v="110411.576771284"/>
        <n v="21451.3920584208"/>
        <n v="45764.6896752915"/>
        <n v="31526.7862207564"/>
        <n v="148480.993168724"/>
        <n v="28475.8069090703"/>
        <n v="35457.1138800348"/>
        <n v="159102.434077079"/>
        <n v="44548.6815415822"/>
        <n v="31820.4868154158"/>
        <n v="23726.1526068766"/>
        <n v="35073.4429840784"/>
        <n v="142356.91564126"/>
        <n v="34041.8711316056"/>
        <n v="52035.7040023035"/>
        <n v="173452.346674345"/>
        <n v="44808.5228908724"/>
        <n v="6199.96519317786"/>
        <n v="22189.349112426"/>
        <n v="5710.49425687435"/>
        <n v="49486.9480638971"/>
        <n v="183651.562814907"/>
        <n v="43988.3982790196"/>
        <n v="16116.3618509881"/>
        <n v="79342.0891125568"/>
        <n v="14876.6417086044"/>
        <n v="20075.4581386992"/>
        <n v="73790.8731584621"/>
        <n v="20282.9083701234"/>
        <n v="26560.9514370664"/>
        <n v="74853.5904135508"/>
        <n v="24508.5142805658"/>
        <n v="20240.6085586944"/>
        <n v="86022.5863744513"/>
        <n v="18975.570523776"/>
        <n v="23587.5864229298"/>
        <n v="26283.3105855503"/>
        <n v="113220.414830063"/>
        <n v="22239.7243416195"/>
        <n v="31000.8278701363"/>
        <n v="21532.9768270945"/>
        <n v="20507.5969781852"/>
        <n v="70751.209574739"/>
        <n v="17944.1473559121"/>
        <n v="10551.724137931"/>
        <n v="39968.6520376176"/>
        <n v="1936.44249778301"/>
        <n v="9467.05221138358"/>
        <n v="30767.9196869966"/>
        <n v="9897.37276644647"/>
        <n v="4303.2055506289"/>
        <n v="49604.743083004"/>
        <n v="171708.726056552"/>
        <n v="16699.7354497354"/>
        <n v="11928.3824640967"/>
        <n v="42942.1768707483"/>
        <n v="44575.0528541226"/>
        <n v="19103.5940803383"/>
        <n v="43301.4799154334"/>
        <n v="350.59331175836"/>
        <n v="1725.9978425027"/>
        <n v="323.624595469256"/>
        <n v="24785.3535353535"/>
        <n v="76262.6262626262"/>
        <n v="8371.21212121212"/>
        <n v="25757.5757575758"/>
        <n v="31131.6542360548"/>
        <n v="63152.7843074255"/>
        <n v="129863.471956114"/>
        <n v="32910.6059066865"/>
        <n v="44473.7917657926"/>
        <n v="7498.02683504341"/>
        <n v="32162.588792423"/>
        <n v="46360.84959633"/>
        <n v="149160.994353409"/>
        <n v="49384.3832656559"/>
        <n v="41321.6268141202"/>
        <n v="38698.7357385137"/>
        <n v="142755.336279851"/>
        <n v="26659.1290643095"/>
        <n v="30165.0464693943"/>
        <n v="109934.836021792"/>
        <n v="22791.3684435423"/>
        <n v="30835.3808353808"/>
        <n v="20981.9360815192"/>
        <n v="16985.3768278965"/>
        <n v="74935.4860054258"/>
        <n v="18983.6564547079"/>
        <n v="29471.6242661448"/>
        <n v="106906.872337976"/>
        <n v="22537.1244388166"/>
        <n v="27737.9993093128"/>
        <n v="37724.9468944971"/>
        <n v="154253.116190832"/>
        <n v="33533.2861284418"/>
        <n v="40239.9433541302"/>
        <n v="60610.4510769825"/>
        <n v="254563.894523327"/>
        <n v="48488.360861586"/>
        <n v="11605.1922832407"/>
        <n v="58025.9614162034"/>
        <n v="190035.023638066"/>
        <n v="42068.8220267474"/>
        <n v="11065.7039869403"/>
        <n v="10235.7761879198"/>
        <n v="47582.5271438432"/>
        <n v="9959.13358824625"/>
        <n v="48470.2780255148"/>
        <n v="232657.334522471"/>
        <n v="44315.6827661849"/>
        <n v="7005.68411802762"/>
        <n v="9600.38193951932"/>
        <n v="22444.1361559033"/>
        <n v="5448.86542513259"/>
        <n v="40105.1852444702"/>
        <n v="195106.30659472"/>
        <n v="38881.6589507819"/>
        <n v="131045.591278561"/>
        <n v="13450.1577259653"/>
        <n v="13122.1050985027"/>
        <n v="57081.1571784867"/>
        <n v="15090.4208632781"/>
        <n v="10825.7367062647"/>
        <n v="56044.160516033"/>
        <n v="186813.868386777"/>
        <n v="48260.2493332506"/>
        <n v="25086.6204690832"/>
        <n v="15248.7300890505"/>
        <n v="87065.3298632886"/>
        <n v="16232.5191270538"/>
        <n v="29021.7766210962"/>
        <n v="29913.4165539567"/>
        <n v="24348.1297532205"/>
        <n v="123827.631316379"/>
        <n v="52870.2246069932"/>
        <n v="18939.9928135106"/>
        <n v="34272.3679482573"/>
        <n v="112738.052461373"/>
        <n v="31566.6546891843"/>
        <n v="8117.13977721883"/>
        <n v="9445.17420404078"/>
        <n v="17602.3701075306"/>
        <n v="59676.3279255304"/>
        <n v="14560.8323221644"/>
        <n v="63096.9400627125"/>
        <n v="13347.4296286507"/>
        <n v="12134.026935137"/>
        <n v="6150.15191610311"/>
        <n v="28514.3407019326"/>
        <n v="73801.8229932373"/>
        <n v="21245.979346538"/>
        <n v="43414.1997809111"/>
        <n v="234758.265481964"/>
        <n v="61101.4663583193"/>
        <n v="49721.6256229539"/>
        <n v="180568.008841254"/>
        <n v="44487.7702942219"/>
        <n v="31301.069854059"/>
        <n v="36666.9675433262"/>
        <n v="141301.972484038"/>
        <n v="26829.4884463363"/>
        <n v="32387.9765834046"/>
        <n v="155121.361531043"/>
        <n v="33240.2917566521"/>
        <n v="38354.1827961371"/>
        <n v="39816.9193235607"/>
        <n v="144598.28596451"/>
        <n v="35625.6646579227"/>
        <n v="37926.2465798179"/>
        <n v="184506.064442357"/>
        <n v="33826.1118144322"/>
        <n v="110.511792389644"/>
        <n v="30.1395797426303"/>
        <n v="301.395797426303"/>
        <n v="113.86063458327"/>
        <n v="150.697898713152"/>
        <n v="225.330770876161"/>
        <n v="39.1879601523759"/>
        <n v="548.631442133262"/>
        <n v="230.229265895208"/>
        <n v="186.142810723785"/>
        <n v="10744.4839857651"/>
        <n v="8566.54804270463"/>
        <n v="17423.487544484"/>
        <n v="10163.7010676157"/>
        <n v="62088.8157894737"/>
        <n v="49671.0526315789"/>
        <n v="3029.51473568974"/>
        <n v="7327.19843050542"/>
        <n v="2465.88408718933"/>
        <n v="805.568086614681"/>
        <n v="3839.87454619664"/>
        <n v="17105.73595325"/>
        <n v="22237.456739225"/>
        <n v="41623.9574862417"/>
        <n v="10833.6327703917"/>
        <n v="15395.162357925"/>
        <n v="42116.4975401509"/>
        <n v="19768.9682331321"/>
        <n v="132366.135126189"/>
        <n v="26645.1310968302"/>
        <n v="11407.131345689"/>
        <n v="14340.3936917233"/>
        <n v="57035.6567284448"/>
        <n v="13281.1600667664"/>
        <n v="33336.6746021802"/>
        <n v="146016.431882865"/>
        <n v="29922.1365027655"/>
        <n v="18419.1801112354"/>
        <n v="55696.0922411164"/>
        <n v="13595.1091297213"/>
        <n v="34209.5015576324"/>
        <n v="139770.249221184"/>
        <n v="75260.9034267913"/>
        <n v="43978.1294608118"/>
        <n v="182379.889822779"/>
        <n v="37510.7574812807"/>
        <n v="6531.69110033244"/>
        <n v="20150.9619052809"/>
        <n v="4864.02528748161"/>
        <n v="58211.9808279266"/>
        <n v="271655.910530324"/>
        <n v="47431.9843783106"/>
        <n v="33313.3473429305"/>
        <n v="27176.6780955486"/>
        <n v="113966.714594236"/>
        <n v="29806.6792015694"/>
        <n v="32975.0111783605"/>
        <n v="50330.2802196029"/>
        <n v="149255.313754685"/>
        <n v="31239.4842742363"/>
        <n v="17623.7161531279"/>
        <n v="21434.2493754258"/>
        <n v="76686.9810987458"/>
        <n v="19052.6661114896"/>
        <n v="17362.6134009675"/>
        <n v="20326.9620304009"/>
        <n v="18633.0485278675"/>
        <n v="13974.7863959006"/>
        <n v="16515.6566497008"/>
        <n v="48760.4070305273"/>
        <n v="174144.310823312"/>
        <n v="41794.6345975948"/>
        <n v="13412.9490722463"/>
        <n v="15648.4405842874"/>
        <n v="44071.118380238"/>
        <n v="10858.1016299137"/>
        <n v="11177.4575602053"/>
        <n v="44804.1961882792"/>
        <n v="52845.9749913037"/>
        <n v="188407.389099431"/>
        <n v="37911.242928544"/>
        <n v="36902.0536391352"/>
        <n v="158290.387978396"/>
        <n v="20261.1424316562"/>
        <n v="44787.7885331348"/>
        <n v="143960.748856505"/>
        <n v="37323.1571109456"/>
        <n v="10124.531740407"/>
        <n v="35435.8610914245"/>
        <n v="7593.39880530525"/>
        <n v="2526.3269864908"/>
        <n v="5584.51228592704"/>
        <n v="17950.2180619083"/>
        <n v="4653.76023827252"/>
        <n v="12124.849939976"/>
        <n v="40921.368547419"/>
        <n v="10003.0012004802"/>
        <n v="50466.5669948961"/>
        <n v="36232.4070732587"/>
        <n v="174691.96267464"/>
        <n v="37526.4216115894"/>
        <n v="43994.5664081329"/>
        <n v="182448.054810198"/>
        <n v="37524.7772304663"/>
        <n v="41641.6841786631"/>
        <n v="170950.071891354"/>
        <n v="37258.3490019617"/>
        <n v="40609.5921111609"/>
        <n v="24787.6731068125"/>
        <n v="97568.5005268152"/>
        <n v="20436.6453806167"/>
        <n v="15433.3564239436"/>
        <n v="42772.444946358"/>
        <n v="14992.4033832595"/>
        <n v="75843.9229976657"/>
        <n v="14110.4973018913"/>
        <n v="15874.3094646277"/>
        <n v="57764.8483296175"/>
        <n v="4772.2269119662"/>
        <n v="13786.4333012357"/>
        <n v="44540.7845116845"/>
        <n v="9279.33010660094"/>
        <n v="13256.1858665728"/>
        <n v="16534.9143610013"/>
        <n v="49604.7430830039"/>
        <n v="131306.672866775"/>
        <n v="39878.3228706502"/>
        <n v="52522.6691467101"/>
        <n v="61825.4702436016"/>
        <n v="228067.290231953"/>
        <n v="42590.8795011478"/>
        <n v="34877.2579898101"/>
        <n v="28233.9707536558"/>
        <n v="124561.635677893"/>
        <n v="31555.6143717329"/>
        <n v="23240.644376365"/>
        <n v="23240.6443763651"/>
        <n v="82053.7036145133"/>
        <n v="16600.4602688322"/>
        <n v="17093.5010735322"/>
        <n v="25212.9140834601"/>
        <n v="71792.7045088354"/>
        <n v="15384.150966179"/>
        <n v="24746.7402824678"/>
        <n v="37893.4460575288"/>
        <n v="129920.386482956"/>
        <n v="63413.5219738237"/>
        <n v="15952.2768139185"/>
        <n v="17179.3750303737"/>
        <n v="54401.3542628501"/>
        <n v="13498.0803810079"/>
        <n v="1232.57654148153"/>
        <n v="6436.78860551464"/>
        <n v="23008.0954409885"/>
        <n v="5341.16501308663"/>
        <n v="39297.6962648177"/>
        <n v="144358.884238106"/>
        <n v="32881.7458542352"/>
        <n v="41703.6776687862"/>
        <n v="2200.78955123181"/>
        <n v="5201.86621200246"/>
        <n v="68324.5119768785"/>
        <n v="149.2541618117"/>
        <n v="123.296916279231"/>
        <n v="1622.32784577935"/>
        <n v="830.860146386852"/>
        <n v="1914.59077210883"/>
        <n v="24672.9339122704"/>
        <n v="217.368245366856"/>
        <n v="513.779489048933"/>
        <n v="6748.29598116194"/>
        <n v="4967.99332034512"/>
        <n v="13011.4110770943"/>
        <n v="10645.6999721681"/>
        <n v="199.46191668986"/>
        <n v="236.571110492625"/>
        <n v="245.848408943316"/>
        <n v="29320.9017534094"/>
        <n v="76792.8379255961"/>
        <n v="62830.5037573059"/>
        <n v="9838.57500695798"/>
        <n v="25767.6964467947"/>
        <n v="21082.6607291957"/>
        <n v="1078.62364057764"/>
        <n v="2794.61579604208"/>
        <n v="2304.33232305224"/>
      </sharedItems>
    </cacheField>
    <cacheField name="原料总重量（KG)" numFmtId="0">
      <sharedItems containsString="0" containsBlank="1" containsNumber="1" minValue="0" maxValue="3553.16455696203" count="448">
        <n v="51.4072847682119"/>
        <n v="64.3708609271523"/>
        <n v="0"/>
        <m/>
        <n v="869.80198019802"/>
        <n v="2253.20132013201"/>
        <n v="1027.19471947195"/>
        <n v="749.253731343284"/>
        <n v="3034.4776119403"/>
        <n v="1236.26865671642"/>
        <n v="943.03605313093"/>
        <n v="2067.05882352941"/>
        <n v="1066.86907020873"/>
        <n v="2245.36741214058"/>
        <n v="1411.37380191693"/>
        <n v="661.581469648562"/>
        <n v="701.67731629393"/>
        <n v="869.228232189974"/>
        <n v="1485.13852242744"/>
        <n v="898.202506596306"/>
        <n v="996.445251686559"/>
        <n v="1901.71250648677"/>
        <n v="1398.93098079917"/>
        <n v="722.911261027504"/>
        <n v="2093.69544131911"/>
        <n v="1295.16973811833"/>
        <n v="803.394762366634"/>
        <n v="827.740058195926"/>
        <n v="200.451169625482"/>
        <n v="541.498868104373"/>
        <n v="324.899320862624"/>
        <n v="252.699471782041"/>
        <n v="454.461562601133"/>
        <n v="824.694471957713"/>
        <n v="1286.38240284002"/>
        <n v="497.851239669421"/>
        <n v="362.073628850488"/>
        <n v="3300.15026296018"/>
        <n v="582.636655948553"/>
        <n v="602.057877813505"/>
        <n v="873.95498392283"/>
        <n v="480.675241157556"/>
        <n v="1120.1652892562"/>
        <n v="1535.04132231405"/>
        <n v="1057.93388429752"/>
        <n v="653.429752066116"/>
        <n v="421.079691516709"/>
        <n v="994.550128534704"/>
        <n v="1283.29048843188"/>
        <n v="364.376109618974"/>
        <n v="359.895803300911"/>
        <n v="243.172840068183"/>
        <n v="328.283334092047"/>
        <n v="1405.74088440652"/>
        <n v="735.67106283941"/>
        <n v="363.149728471684"/>
        <n v="515.438324282389"/>
        <n v="1117.43676222597"/>
        <n v="1836.99831365936"/>
        <n v="948.128161888701"/>
        <n v="77.6119402985077"/>
        <n v="314.328358208955"/>
        <n v="128.059701492537"/>
        <n v="946.810598626105"/>
        <n v="639.097154072619"/>
        <n v="364.916584887144"/>
        <n v="483.267909715407"/>
        <n v="836.666666666667"/>
        <n v="636.594202898551"/>
        <n v="1164.05797101449"/>
        <n v="873.04347826087"/>
        <n v="873.043478260869"/>
        <n v="197.210194135975"/>
        <n v="544.635295997443"/>
        <n v="326.781177598466"/>
        <n v="254.16313813214"/>
        <n v="799.181259949966"/>
        <n v="667.887195815329"/>
        <n v="1497.89401864908"/>
        <n v="548.010006822834"/>
        <n v="839.140322947464"/>
        <n v="394.169329073482"/>
        <n v="1051.11821086262"/>
        <n v="510.543130990415"/>
        <n v="1089.19961427194"/>
        <n v="750.337512054002"/>
        <n v="1413.53905496625"/>
        <n v="677.724204435873"/>
        <n v="843.879310344828"/>
        <n v="1514.65517241379"/>
        <n v="1060.25862068966"/>
        <n v="757.327586206897"/>
        <n v="374.87321118865"/>
        <n v="834.747943021067"/>
        <n v="1355.23783690479"/>
        <n v="810.196532932212"/>
        <n v="2393.64238410596"/>
        <n v="1595.76158940397"/>
        <n v="1030.59602649007"/>
        <n v="295.118343195266"/>
        <n v="211.242603550296"/>
        <n v="543.639053254438"/>
        <n v="1177.78936392075"/>
        <n v="874.181438998957"/>
        <n v="1046.92387904067"/>
        <n v="369.064686387627"/>
        <n v="872.762980238125"/>
        <n v="409.107646986621"/>
        <n v="368.050065876153"/>
        <n v="811.699604743083"/>
        <n v="736.100131752306"/>
        <n v="557.779980178394"/>
        <n v="366.541129831516"/>
        <n v="823.389494549058"/>
        <n v="673.98414271556"/>
        <n v="446.305418719212"/>
        <n v="1011.62561576355"/>
        <n v="557.881773399015"/>
        <n v="864.878168840758"/>
        <n v="722.791041102634"/>
        <n v="1245.42456313069"/>
        <n v="611.592419394536"/>
        <n v="852.522766428747"/>
        <n v="592.156862745098"/>
        <n v="296.078431372549"/>
        <n v="563.958916900093"/>
        <n v="778.263305322129"/>
        <n v="493.464052287582"/>
        <n v="145.086206896552"/>
        <n v="439.655172413793"/>
        <n v="16.3203373713152"/>
        <n v="139.165667507339"/>
        <n v="361.83073551908"/>
        <n v="290.982759333526"/>
        <n v="72.5348327614008"/>
        <n v="1483.18181818182"/>
        <n v="1026.81818181818"/>
        <n v="490.972222222222"/>
        <n v="350.694444444444"/>
        <n v="336.666666666667"/>
        <n v="817.209302325581"/>
        <n v="210.139534883721"/>
        <n v="1587.72093023256"/>
        <n v="16.0571736785329"/>
        <n v="18.9859762675297"/>
        <n v="8.89967637540453"/>
        <n v="545.277777777778"/>
        <n v="838.888888888889"/>
        <n v="184.166666666667"/>
        <n v="283.333333333333"/>
        <n v="493.955580545403"/>
        <n v="601.214506606691"/>
        <n v="1236.30025302221"/>
        <n v="783.27242057914"/>
        <n v="1411.30165870115"/>
        <n v="178.453038674033"/>
        <n v="306.187845303867"/>
        <n v="1471.18429385687"/>
        <n v="1420.01266624446"/>
        <n v="1175.34832172261"/>
        <n v="983.454718176061"/>
        <n v="1780.14184397163"/>
        <n v="1313.34909377463"/>
        <n v="613.159968479117"/>
        <n v="1387.59213759214"/>
        <n v="1011.40049140049"/>
        <n v="524.201474201472"/>
        <n v="709.213759213758"/>
        <n v="998.740157480315"/>
        <n v="404.251968503937"/>
        <n v="713.385826771654"/>
        <n v="451.811023622047"/>
        <n v="1402.84931506849"/>
        <n v="1017.75342465753"/>
        <n v="536.383561643836"/>
        <n v="660.164383561644"/>
        <n v="1795.70747217806"/>
        <n v="1468.48966613672"/>
        <n v="798.092209856916"/>
        <n v="957.710651828299"/>
        <n v="1442.52873563218"/>
        <n v="2423.44827586207"/>
        <n v="1154.02298850575"/>
        <n v="184.135717560752"/>
        <n v="920.67858780376"/>
        <n v="1809.13342503439"/>
        <n v="1001.23796423659"/>
        <n v="526.727509778357"/>
        <n v="243.61147327249"/>
        <n v="452.985658409387"/>
        <n v="316.036505867014"/>
        <n v="237.027379400261"/>
        <n v="865.194462755438"/>
        <n v="2214.89782465392"/>
        <n v="1054.7132498352"/>
        <n v="222.31370934541"/>
        <n v="304.65212021408"/>
        <n v="213.668176204199"/>
        <n v="129.682997118156"/>
        <n v="715.877556613793"/>
        <n v="1857.41203878173"/>
        <n v="865.416423995341"/>
        <n v="804.850340281185"/>
        <n v="545.149659718815"/>
        <n v="320.113753877973"/>
        <n v="416.408135125819"/>
        <n v="724.550155118925"/>
        <n v="478.869355394691"/>
        <n v="343.5367114788"/>
        <n v="1289.01569186876"/>
        <n v="902.310984308131"/>
        <n v="1718.68758915835"/>
        <n v="1109.98573466476"/>
        <n v="1194.12313432836"/>
        <n v="362.919776119403"/>
        <n v="828.861940298507"/>
        <n v="386.333955223881"/>
        <n v="690.71828358209"/>
        <n v="1423.87862796834"/>
        <n v="1158.9709762533"/>
        <n v="1178.83905013193"/>
        <n v="1258.31134564644"/>
        <n v="580.826446280992"/>
        <n v="1576.52892561983"/>
        <n v="1037.19008264463"/>
        <n v="1452.06611570248"/>
        <n v="373.388429752066"/>
        <n v="158.678926627885"/>
        <n v="890.679927441046"/>
        <n v="603.924438606368"/>
        <n v="368.38905775076"/>
        <n v="638.54103343465"/>
        <n v="337.689969604863"/>
        <n v="306.990881458967"/>
        <n v="156.213858669019"/>
        <n v="1442.82563951779"/>
        <n v="746.874448691561"/>
        <n v="537.523277467412"/>
        <n v="1098.37925445705"/>
        <n v="2375.75364667747"/>
        <n v="1545.86709886548"/>
        <n v="591.687344913151"/>
        <n v="1719.00744416873"/>
        <n v="1058.80893300248"/>
        <n v="1055.88942307692"/>
        <n v="927.674278846154"/>
        <n v="1429.97596153846"/>
        <n v="678.786057692308"/>
        <n v="1638.83161512028"/>
        <n v="1569.82817869416"/>
        <n v="840.979381443299"/>
        <n v="970.360824742268"/>
        <n v="473.821339950372"/>
        <n v="1376.57568238213"/>
        <n v="847.890818858561"/>
        <n v="720.598685016539"/>
        <n v="1867.20137215665"/>
        <n v="855.800628905133"/>
        <n v="2.63018065887354"/>
        <n v="0.717321997874602"/>
        <n v="0.669500531349628"/>
        <n v="14.346439957492"/>
        <n v="5.41976620616366"/>
        <n v="3.58660998937301"/>
        <n v="7.6011580042225"/>
        <n v="1.31671546111983"/>
        <n v="5.55215019438861"/>
        <n v="11.6496008542975"/>
        <n v="6.27921748174902"/>
        <n v="311.590035587189"/>
        <n v="248.429893238434"/>
        <n v="83.6327402135231"/>
        <n v="146.357295373665"/>
        <n v="1192.10526315789"/>
        <n v="635.78947368421"/>
        <n v="28.5171102661597"/>
        <n v="135.931558935361"/>
        <n v="1573.727707699"/>
        <n v="1022.92301000435"/>
        <n v="382.940408873423"/>
        <n v="332.231404958678"/>
        <n v="708.17746846455"/>
        <n v="2583.14518246259"/>
        <n v="303.124179574692"/>
        <n v="1217.76844316093"/>
        <n v="612.838015227094"/>
        <n v="542.979452054794"/>
        <n v="455.068493150685"/>
        <n v="723.972602739726"/>
        <n v="421.455479452055"/>
        <n v="588.894681960375"/>
        <n v="1150.11527377522"/>
        <n v="1343.35117332235"/>
        <n v="688.209139563606"/>
        <n v="508.369371070096"/>
        <n v="612.657014652281"/>
        <n v="373.865501067337"/>
        <n v="706.426207165109"/>
        <n v="1537.47274143302"/>
        <n v="2069.67484423676"/>
        <n v="1112.64667535854"/>
        <n v="1845.68448500652"/>
        <n v="949.022164276402"/>
        <n v="263.880320453431"/>
        <n v="203.927734481443"/>
        <n v="123.059839773285"/>
        <n v="165.251784838411"/>
        <n v="1183.3746898263"/>
        <n v="735.411357792806"/>
        <n v="2749.15781456688"/>
        <n v="800.019469847505"/>
        <n v="1123.77025036819"/>
        <n v="687.569955817379"/>
        <n v="576.671575846834"/>
        <n v="754.108983799705"/>
        <n v="784.805266044981"/>
        <n v="798.573779484366"/>
        <n v="1894.54744925946"/>
        <n v="743.499725726824"/>
        <n v="419.444444444444"/>
        <n v="510.135135135135"/>
        <n v="730.06006006006"/>
        <n v="680.18018018018"/>
        <n v="497.728250827734"/>
        <n v="582.706244871493"/>
        <n v="134.157949400646"/>
        <n v="401.076369562348"/>
        <n v="355.086617968566"/>
        <n v="1495.31914893617"/>
        <n v="1602.12765957447"/>
        <n v="961.276595744681"/>
        <n v="425.637583892617"/>
        <n v="496.577181208054"/>
        <n v="524.446308724832"/>
        <n v="516.845637583893"/>
        <n v="532.046979865772"/>
        <n v="1066.33986928105"/>
        <n v="628.867102396514"/>
        <n v="1793.63834422658"/>
        <n v="902.287581699346"/>
        <n v="878.268876611418"/>
        <n v="1506.92449355433"/>
        <n v="964.430379746835"/>
        <n v="2131.89873417721"/>
        <n v="1370.50632911392"/>
        <n v="3553.16455696203"/>
        <n v="240.963855421687"/>
        <n v="337.349397590361"/>
        <n v="180.722891566265"/>
        <n v="120.253164556962"/>
        <n v="265.822784810127"/>
        <n v="170.886075949367"/>
        <n v="221.518987341772"/>
        <n v="432.857142857143"/>
        <n v="519.428571428571"/>
        <n v="634.857142857143"/>
        <n v="1601.47239263804"/>
        <n v="862.331288343558"/>
        <n v="1663.06748466258"/>
        <n v="893.128834355828"/>
        <n v="1113.06253012576"/>
        <n v="1846.3743146792"/>
        <n v="947.500625069273"/>
        <n v="702.356406480118"/>
        <n v="1730.0147275405"/>
        <n v="942.636229749632"/>
        <n v="341.120573733752"/>
        <n v="2508.51251840943"/>
        <n v="987.39322533137"/>
        <n v="517.047128129602"/>
        <n v="520.618556701031"/>
        <n v="216.428571428571"/>
        <n v="296.849586988538"/>
        <n v="722.034146937778"/>
        <n v="335.829835785013"/>
        <n v="535.493372606775"/>
        <n v="1070.98674521355"/>
        <n v="584.580265095729"/>
        <n v="227.158001009591"/>
        <n v="656.234225138819"/>
        <n v="424.028268551237"/>
        <n v="220.848056537102"/>
        <n v="315.497223624432"/>
        <n v="390.223978919631"/>
        <n v="590.296442687747"/>
        <n v="1250.0395256917"/>
        <n v="949.104084321476"/>
        <n v="1421.98581560284"/>
        <n v="2098.21907013396"/>
        <n v="979.590228526399"/>
        <n v="830.07874015748"/>
        <n v="671.968503937008"/>
        <n v="1185.82677165354"/>
        <n v="751.023622047244"/>
        <n v="737.503114876651"/>
        <n v="553.127336157488"/>
        <n v="781.151258410167"/>
        <n v="395.090954398206"/>
        <n v="542.43376740009"/>
        <n v="600.067355186349"/>
        <n v="911.288729232151"/>
        <n v="366.142792995061"/>
        <n v="470.188065366888"/>
        <n v="901.864016169185"/>
        <n v="1236.84207931774"/>
        <n v="1509.241822977"/>
        <n v="396.254556057734"/>
        <n v="393.980334029904"/>
        <n v="500.492459218221"/>
        <n v="335.292316664237"/>
        <n v="19.5568811248402"/>
        <n v="204.260758414998"/>
        <n v="292.049424797614"/>
        <n v="127.119727311462"/>
        <n v="153.195568811249"/>
        <n v="935.285171102662"/>
        <n v="1374.29657794677"/>
        <n v="782.585551330798"/>
        <n v="992.54752851711"/>
        <n v="11.1037168824816"/>
        <n v="91.0326587100431"/>
        <n v="247.3347333563"/>
        <n v="618.33683339075"/>
        <n v="52.1920576604247"/>
        <n v="8.07962529274005"/>
        <n v="6.67447306791569"/>
        <n v="10.2459016393443"/>
        <n v="35.6715956182088"/>
        <n v="163.378412553287"/>
        <n v="810.949991828504"/>
        <n v="10.2018163158845"/>
        <n v="47.9527523112337"/>
        <n v="241.845431372882"/>
        <n v="48.6863345393821"/>
        <n v="253.72251600334"/>
        <n v="415.182298914556"/>
        <n v="5.15941491171104"/>
        <n v="4.58947954355692"/>
        <n v="4.76945913350032"/>
        <n v="287.344837183412"/>
        <n v="1497.46033954912"/>
        <n v="2450.38964653493"/>
        <n v="96.4180350681881"/>
        <n v="502.470080712496"/>
        <n v="822.223768438631"/>
        <n v="10.5705116776609"/>
        <n v="54.4950080228205"/>
        <n v="89.8689605990373"/>
      </sharedItems>
    </cacheField>
    <cacheField name="每盘确定米数" numFmtId="0">
      <sharedItems containsBlank="1" count="6">
        <m/>
        <s v="试样"/>
        <s v="终端"/>
        <s v="红单"/>
        <s v="  "/>
        <s v=" "/>
      </sharedItems>
    </cacheField>
    <cacheField name="每盘可整米数" numFmtId="0">
      <sharedItems containsBlank="1" containsNumber="1" containsInteger="1" containsMixedTypes="1" count="5">
        <m/>
        <s v="试样"/>
        <s v="终端"/>
        <s v="103M"/>
        <n v="14"/>
      </sharedItems>
    </cacheField>
    <cacheField name="已下米数" numFmtId="0">
      <sharedItems containsString="0" containsBlank="1" containsNumber="1" containsInteger="1" minValue="0" maxValue="46200" count="56">
        <m/>
        <n v="20000"/>
        <n v="4000"/>
        <n v="15450"/>
        <n v="20900"/>
        <n v="16000"/>
        <n v="8900"/>
        <n v="11000"/>
        <n v="8600"/>
        <n v="15000"/>
        <n v="13850"/>
        <n v="20400"/>
        <n v="8150"/>
        <n v="4950"/>
        <n v="16200"/>
        <n v="14950"/>
        <n v="250"/>
        <n v="200"/>
        <n v="13000"/>
        <n v="14000"/>
        <n v="9550"/>
        <n v="10650"/>
        <n v="9050"/>
        <n v="12550"/>
        <n v="4850"/>
        <n v="5400"/>
        <n v="16700"/>
        <n v="22850"/>
        <n v="5000"/>
        <n v="7800"/>
        <n v="6500"/>
        <n v="4400"/>
        <n v="17600"/>
        <n v="24000"/>
        <n v="25000"/>
        <n v="6150"/>
        <n v="5050"/>
        <n v="18000"/>
        <n v="10000"/>
        <n v="8000"/>
        <n v="10900"/>
        <n v="15500"/>
        <n v="5150"/>
        <n v="9350"/>
        <n v="9000"/>
        <n v="6300"/>
        <n v="6600"/>
        <n v="12000"/>
        <n v="19000"/>
        <n v="26700"/>
        <n v="28200"/>
        <n v="7000"/>
        <n v="16400"/>
        <n v="1150"/>
        <n v="3900"/>
        <n v="46200"/>
      </sharedItems>
    </cacheField>
    <cacheField name="剩下总米数" numFmtId="0">
      <sharedItems containsBlank="1" containsNumber="1" containsMixedTypes="1" count="465">
        <n v="2159.9699482442"/>
        <n v="6761.64505537314"/>
        <e v="#DIV/0!"/>
        <m/>
        <n v="48728.4022519899"/>
        <n v="236680.810938237"/>
        <n v="43159.4419946196"/>
        <n v="23610.9369120783"/>
        <n v="63749.5296626113"/>
        <n v="25972.0306032861"/>
        <n v="27628.0834914611"/>
        <n v="217128.027681661"/>
        <n v="44826.4315213751"/>
        <n v="44728.4022519899"/>
        <n v="28728.4022519899"/>
        <n v="27709.4419946196"/>
        <n v="35378.6882165007"/>
        <n v="148253.550621527"/>
        <n v="27797.5407415362"/>
        <n v="29482.2401804172"/>
        <n v="18804.8317941953"/>
        <n v="124175.461741425"/>
        <n v="20098.3261873351"/>
        <n v="20967.4475498554"/>
        <n v="43927.9151203813"/>
        <n v="146946.531596551"/>
        <n v="30374.4227322481"/>
        <n v="43985.1983470401"/>
        <n v="136047.241398984"/>
        <n v="33756.0824523796"/>
        <n v="34778.9940418456"/>
        <n v="-146.673815481157"/>
        <n v="45275.8250923389"/>
        <n v="-133.801977838677"/>
        <n v="-148.512649430082"/>
        <n v="22952.6041717744"/>
        <n v="86627.5705837934"/>
        <n v="54049.6807915977"/>
        <n v="52295.2982846031"/>
        <n v="38032.9442069841"/>
        <n v="207992.663631944"/>
        <n v="18360.3988219082"/>
        <n v="18972.4121159718"/>
        <n v="91801.9941095409"/>
        <n v="20196.438704099"/>
        <n v="35299.3263421071"/>
        <n v="48373.1509132579"/>
        <n v="111127.508854782"/>
        <n v="27455.0315994166"/>
        <n v="24410.4168995194"/>
        <n v="108103.274840729"/>
        <n v="55795.2386274729"/>
        <n v="11494.5144990213"/>
        <n v="37804.1810190033"/>
        <n v="10217.3462213522"/>
        <n v="13793.4173988255"/>
        <n v="22149.278640859"/>
        <n v="77276.3721469969"/>
        <n v="15258.3919525917"/>
        <n v="21657.0724488399"/>
        <n v="22327.150084317"/>
        <n v="192962.007737328"/>
        <n v="39837.317726416"/>
        <n v="2445.75442117146"/>
        <n v="6603.53693716292"/>
        <n v="2690.3298632886"/>
        <n v="19890.9789627333"/>
        <n v="67132.0539992247"/>
        <n v="15332.6296171069"/>
        <n v="20305.3743577902"/>
        <n v="35154.0616246499"/>
        <n v="26747.6555839727"/>
        <n v="122274.996955304"/>
        <n v="27511.8743149434"/>
        <n v="36682.4990865911"/>
        <n v="-95.9734760725405"/>
        <n v="45538.068227211"/>
        <n v="-70.8636254693629"/>
        <n v="-99.5605975872786"/>
        <n v="21795.85254409"/>
        <n v="24286.8071205574"/>
        <n v="102129.137635164"/>
        <n v="19927.6366117394"/>
        <n v="30514.193561726"/>
        <n v="7082.31535425669"/>
        <n v="110411.576771284"/>
        <n v="21451.3920584208"/>
        <n v="45764.6896752915"/>
        <n v="31526.7862207564"/>
        <n v="148480.993168724"/>
        <n v="28475.8069090703"/>
        <n v="35457.1138800348"/>
        <n v="159102.434077079"/>
        <n v="44548.6815415822"/>
        <n v="31820.4868154158"/>
        <n v="9876.1526068766"/>
        <n v="14673.4429840784"/>
        <n v="142356.91564126"/>
        <n v="34041.8711316056"/>
        <n v="52035.7040023035"/>
        <n v="173452.346674345"/>
        <n v="44808.5228908724"/>
        <n v="-1950.03480682214"/>
        <n v="22189.349112426"/>
        <n v="760.494256874348"/>
        <n v="49486.9480638971"/>
        <n v="183651.562814907"/>
        <n v="43988.3982790196"/>
        <n v="-83.6381490119074"/>
        <n v="79342.0891125568"/>
        <n v="-73.3582913956052"/>
        <n v="19825.4581386992"/>
        <n v="73790.8731584621"/>
        <n v="19875.4581386992"/>
        <n v="7282.90837012344"/>
        <n v="12560.9514370664"/>
        <n v="74853.5904135508"/>
        <n v="11508.5142805658"/>
        <n v="20240.6085586944"/>
        <n v="86022.5863744513"/>
        <n v="18975.570523776"/>
        <n v="14037.5864229298"/>
        <n v="15633.3105855503"/>
        <n v="113220.414830063"/>
        <n v="13189.7243416195"/>
        <n v="18450.8278701363"/>
        <n v="21532.9768270945"/>
        <n v="20507.5969781852"/>
        <n v="70751.209574739"/>
        <n v="17944.1473559121"/>
        <n v="10551.724137931"/>
        <n v="39968.6520376176"/>
        <n v="1936.44249778301"/>
        <n v="9467.05221138358"/>
        <n v="30767.9196869966"/>
        <n v="9897.37276644647"/>
        <n v="4303.2055506289"/>
        <n v="49604.743083004"/>
        <n v="171708.726056552"/>
        <n v="18737.5864229298"/>
        <n v="20883.3105855503"/>
        <n v="22239.7243416195"/>
        <n v="31000.8278701363"/>
        <n v="16699.7354497354"/>
        <n v="11928.3824640967"/>
        <n v="42942.1768707483"/>
        <n v="44575.0528541226"/>
        <n v="19103.5940803383"/>
        <n v="43301.4799154334"/>
        <n v="-14649.4066882416"/>
        <n v="1725.9978425027"/>
        <n v="-13676.3754045307"/>
        <n v="9785.35353535353"/>
        <n v="76262.6262626262"/>
        <n v="-8328.78787878788"/>
        <n v="25757.5757575758"/>
        <n v="31131.6542360548"/>
        <n v="63152.7843074255"/>
        <n v="129863.471956114"/>
        <n v="32910.6059066865"/>
        <n v="44473.7917657926"/>
        <n v="7498.02683504341"/>
        <n v="32162.588792423"/>
        <n v="31360.84959633"/>
        <n v="149160.994353409"/>
        <n v="49384.3832656559"/>
        <n v="41321.6268141202"/>
        <n v="38698.7357385137"/>
        <n v="142755.336279851"/>
        <n v="26659.1290643095"/>
        <n v="14165.0464693943"/>
        <n v="109934.836021792"/>
        <n v="-58.6315564577417"/>
        <n v="14835.3808353808"/>
        <n v="4981.93608151922"/>
        <n v="16985.3768278965"/>
        <n v="74935.4860054258"/>
        <n v="18983.6564547079"/>
        <n v="29471.6242661448"/>
        <n v="106906.872337976"/>
        <n v="22537.1244388166"/>
        <n v="27737.9993093128"/>
        <n v="21724.9468944971"/>
        <n v="154253.116190832"/>
        <n v="33533.2861284418"/>
        <n v="40239.9433541302"/>
        <n v="44610.4510769825"/>
        <n v="254563.894523327"/>
        <n v="48488.360861586"/>
        <n v="6605.19228324067"/>
        <n v="38025.9614162034"/>
        <n v="190035.023638066"/>
        <n v="42068.8220267474"/>
        <n v="40578.4022519899"/>
        <n v="228880.810938237"/>
        <n v="35359.4419946196"/>
        <n v="11065.7039869403"/>
        <n v="10235.7761879198"/>
        <n v="47582.5271438432"/>
        <n v="9959.13358824625"/>
        <n v="48470.2780255148"/>
        <n v="232657.334522471"/>
        <n v="44315.6827661849"/>
        <n v="-10594.3158819724"/>
        <n v="-14399.6180604807"/>
        <n v="22444.1361559033"/>
        <n v="5448.86542513259"/>
        <n v="40105.1852444702"/>
        <n v="195106.30659472"/>
        <n v="15105.1852444702"/>
        <n v="38881.6589507819"/>
        <n v="131045.591278561"/>
        <n v="13450.1577259653"/>
        <n v="13122.1050985027"/>
        <n v="57081.1571784867"/>
        <n v="15090.4208632781"/>
        <n v="10825.7367062647"/>
        <n v="56044.160516033"/>
        <n v="186813.868386777"/>
        <n v="48260.2493332506"/>
        <n v="9086.62046908315"/>
        <n v="15248.7300890505"/>
        <n v="87065.3298632886"/>
        <n v="16232.5191270538"/>
        <n v="29021.7766210962"/>
        <n v="23763.4165539567"/>
        <n v="19298.1297532205"/>
        <n v="123827.631316379"/>
        <n v="52870.2246069932"/>
        <n v="18939.9928135106"/>
        <n v="34272.3679482573"/>
        <n v="112738.052461373"/>
        <n v="31566.6546891843"/>
        <n v="8117.13977721883"/>
        <n v="9445.17420404078"/>
        <n v="17602.3701075306"/>
        <n v="59676.3279255304"/>
        <n v="-1439.16767783558"/>
        <n v="63096.9400627125"/>
        <n v="13347.4296286507"/>
        <n v="12134.026935137"/>
        <n v="6150.15191610311"/>
        <n v="28514.3407019326"/>
        <n v="73801.8229932373"/>
        <n v="21245.979346538"/>
        <n v="43414.1997809111"/>
        <n v="234758.265481964"/>
        <n v="61101.4663583193"/>
        <n v="49721.6256229539"/>
        <n v="180568.008841254"/>
        <n v="44487.7702942219"/>
        <n v="15301.069854059"/>
        <n v="18666.9675433262"/>
        <n v="141301.972484038"/>
        <n v="26829.4884463363"/>
        <n v="18387.9765834046"/>
        <n v="155121.361531043"/>
        <n v="33240.2917566521"/>
        <n v="38354.1827961371"/>
        <n v="39816.9193235607"/>
        <n v="144598.28596451"/>
        <n v="35625.6646579227"/>
        <n v="37926.2465798179"/>
        <n v="184506.064442357"/>
        <n v="33826.1118144322"/>
        <n v="110.511792389644"/>
        <n v="30.1395797426303"/>
        <n v="301.395797426303"/>
        <n v="113.86063458327"/>
        <n v="150.697898713152"/>
        <n v="225.330770876161"/>
        <n v="39.1879601523759"/>
        <n v="548.631442133262"/>
        <n v="230.229265895208"/>
        <n v="186.142810723785"/>
        <n v="10744.4839857651"/>
        <n v="8566.54804270463"/>
        <n v="17423.487544484"/>
        <n v="10163.7010676157"/>
        <n v="52088.8157894737"/>
        <n v="32971.0526315789"/>
        <n v="3029.51473568974"/>
        <n v="7327.19843050542"/>
        <n v="2465.88408718933"/>
        <n v="805.568086614681"/>
        <n v="3839.87454619664"/>
        <n v="9105.73595325"/>
        <n v="14237.456739225"/>
        <n v="41623.9574862417"/>
        <n v="-66.3672296083369"/>
        <n v="-104.837642075006"/>
        <n v="42116.4975401509"/>
        <n v="19768.9682331321"/>
        <n v="132366.135126189"/>
        <n v="26645.1310968302"/>
        <n v="11407.131345689"/>
        <n v="14340.3936917233"/>
        <n v="57035.6567284448"/>
        <n v="13281.1600667664"/>
        <n v="44336.9480638971"/>
        <n v="174301.562814907"/>
        <n v="33336.6746021802"/>
        <n v="146016.431882865"/>
        <n v="29922.1365027655"/>
        <n v="5419.18011123535"/>
        <n v="55696.0922411164"/>
        <n v="4595.10912972133"/>
        <n v="34209.5015576324"/>
        <n v="139770.249221184"/>
        <n v="75260.9034267913"/>
        <n v="43978.1294608118"/>
        <n v="182379.889822779"/>
        <n v="37510.7574812807"/>
        <n v="20666.9675433262"/>
        <n v="-68.3088996675569"/>
        <n v="20150.9619052809"/>
        <n v="4864.02528748161"/>
        <n v="6531.69110033244"/>
        <n v="58211.9808279266"/>
        <n v="271655.910530324"/>
        <n v="47431.9843783106"/>
        <n v="33313.3473429305"/>
        <n v="27176.6780955486"/>
        <n v="113966.714594236"/>
        <n v="29806.6792015694"/>
        <n v="23378.6882165007"/>
        <n v="-60.007186489398"/>
        <n v="18272.3679482573"/>
        <n v="15566.6546891843"/>
        <n v="4117.13977721883"/>
        <n v="32975.0111783605"/>
        <n v="30330.2802196029"/>
        <n v="149255.313754685"/>
        <n v="31239.4842742363"/>
        <n v="17623.7161531279"/>
        <n v="21434.2493754258"/>
        <n v="76686.9810987458"/>
        <n v="19052.6661114896"/>
        <n v="17362.6134009675"/>
        <n v="20326.9620304009"/>
        <n v="18633.0485278675"/>
        <n v="13974.7863959006"/>
        <n v="16515.6566497008"/>
        <n v="32760.4070305273"/>
        <n v="174144.310823312"/>
        <n v="21794.6345975948"/>
        <n v="13412.9490722463"/>
        <n v="15648.4405842874"/>
        <n v="44071.118380238"/>
        <n v="10858.1016299137"/>
        <n v="11177.4575602053"/>
        <n v="44804.1961882792"/>
        <n v="27845.9749913037"/>
        <n v="188407.389099431"/>
        <n v="21911.242928544"/>
        <n v="36902.0536391352"/>
        <n v="158290.387978396"/>
        <n v="22698.7357385137"/>
        <n v="-40.8709356905492"/>
        <n v="4261.1424316562"/>
        <n v="28787.7885331348"/>
        <n v="143960.748856505"/>
        <n v="29323.1571109456"/>
        <n v="10124.531740407"/>
        <n v="35435.8610914245"/>
        <n v="7593.39880530525"/>
        <n v="2526.3269864908"/>
        <n v="5584.51228592704"/>
        <n v="17950.2180619083"/>
        <n v="4653.76023827252"/>
        <n v="12124.849939976"/>
        <n v="40921.368547419"/>
        <n v="10003.0012004802"/>
        <n v="36466.5669948961"/>
        <n v="36232.4070732587"/>
        <n v="174691.96267464"/>
        <n v="37526.4216115894"/>
        <n v="43994.5664081329"/>
        <n v="182448.054810198"/>
        <n v="37524.7772304663"/>
        <n v="41641.6841786631"/>
        <n v="170950.071891354"/>
        <n v="37258.3490019617"/>
        <n v="12409.5921111609"/>
        <n v="17787.6731068125"/>
        <n v="97568.5005268152"/>
        <n v="20436.6453806167"/>
        <n v="-966.643576056395"/>
        <n v="42772.444946358"/>
        <n v="14992.4033832595"/>
        <n v="75843.9229976657"/>
        <n v="14110.4973018913"/>
        <n v="15874.3094646277"/>
        <n v="57764.8483296175"/>
        <n v="4772.2269119662"/>
        <n v="13786.4333012357"/>
        <n v="44540.7845116845"/>
        <n v="9279.33010660094"/>
        <n v="13256.1858665728"/>
        <n v="16534.9143610013"/>
        <n v="49604.7430830039"/>
        <n v="131306.672866775"/>
        <n v="39878.3228706502"/>
        <n v="52522.6691467101"/>
        <n v="49825.4702436016"/>
        <n v="228067.290231953"/>
        <n v="37590.8795011478"/>
        <n v="34877.2579898101"/>
        <n v="28233.9707536558"/>
        <n v="124561.635677893"/>
        <n v="31555.6143717329"/>
        <n v="23240.644376365"/>
        <n v="23240.6443763651"/>
        <n v="82053.7036145133"/>
        <n v="16600.4602688322"/>
        <n v="-2906.49892646776"/>
        <n v="5212.91408346006"/>
        <n v="71792.7045088354"/>
        <n v="15384.150966179"/>
        <n v="24746.7402824678"/>
        <n v="37893.4460575288"/>
        <n v="129920.386482956"/>
        <n v="63413.5219738237"/>
        <n v="0"/>
        <n v="15952.2768139185"/>
        <n v="17179.3750303737"/>
        <n v="54401.3542628501"/>
        <n v="13498.0803810079"/>
        <n v="1232.57654148153"/>
        <n v="6436.78860551464"/>
        <n v="23008.0954409885"/>
        <n v="5341.16501308663"/>
        <n v="39297.6962648177"/>
        <n v="144358.884238106"/>
        <n v="32881.7458542352"/>
        <n v="41703.6776687862"/>
        <n v="11605.1922832407"/>
        <n v="58025.9614162034"/>
        <n v="2200.78955123181"/>
        <n v="5201.86621200246"/>
        <n v="68324.5119768785"/>
        <n v="149.2541618117"/>
        <n v="123.296916279231"/>
        <n v="1622.32784577935"/>
        <n v="-319.139853613148"/>
        <n v="-1985.40922789117"/>
        <n v="-21527.0660877296"/>
        <n v="217.368245366856"/>
        <n v="513.779489048933"/>
        <n v="6748.29598116194"/>
        <n v="4967.99332034512"/>
        <n v="13011.4110770943"/>
        <n v="10645.6999721681"/>
        <n v="199.46191668986"/>
        <n v="236.571110492625"/>
        <n v="245.848408943316"/>
        <n v="29320.9017534094"/>
        <n v="76792.8379255961"/>
        <n v="62830.5037573059"/>
        <n v="9838.57500695798"/>
        <n v="25767.6964467947"/>
        <n v="21082.6607291957"/>
        <n v="1078.62364057764"/>
        <n v="2794.61579604208"/>
        <n v="2304.33232305224"/>
      </sharedItems>
    </cacheField>
    <cacheField name="剩下总重量（KG)" numFmtId="0">
      <sharedItems containsBlank="1" containsNumber="1" containsMixedTypes="1" count="472">
        <n v="51.407284768212"/>
        <n v="64.3708609271523"/>
        <e v="#DIV/0!"/>
        <m/>
        <n v="869.80198019802"/>
        <n v="2253.20132013201"/>
        <n v="1027.19471947195"/>
        <n v="749.253731343284"/>
        <n v="3034.4776119403"/>
        <n v="1236.26865671642"/>
        <n v="547.03605313093"/>
        <n v="2067.05882352941"/>
        <n v="1066.86907020873"/>
        <n v="798.40198019802"/>
        <n v="512.80198019802"/>
        <n v="659.484719471947"/>
        <n v="2245.36741214058"/>
        <n v="1411.37380191693"/>
        <n v="661.581469648562"/>
        <n v="701.67731629393"/>
        <n v="421.228232189974"/>
        <n v="1485.13852242744"/>
        <n v="450.202506596306"/>
        <n v="499.02525168656"/>
        <n v="1393.97917315343"/>
        <n v="1398.93098079917"/>
        <n v="722.911261027504"/>
        <n v="2093.69544131911"/>
        <n v="1295.16973811833"/>
        <n v="803.394762366634"/>
        <n v="827.740058195926"/>
        <n v="-3.3588303745185"/>
        <n v="541.498868104373"/>
        <n v="-4.00067913737644"/>
        <n v="-4.44052821795945"/>
        <n v="454.461562601133"/>
        <n v="824.694471957713"/>
        <n v="1286.38240284002"/>
        <n v="497.851239669421"/>
        <n v="362.073628850488"/>
        <n v="3300.15026296018"/>
        <n v="582.636655948553"/>
        <n v="602.057877813505"/>
        <n v="873.954983922829"/>
        <n v="480.675241157556"/>
        <n v="1120.1652892562"/>
        <n v="1535.04132231405"/>
        <n v="1057.93388429752"/>
        <n v="653.429752066116"/>
        <n v="421.079691516709"/>
        <n v="994.550128534704"/>
        <n v="1283.29048843188"/>
        <n v="364.376109618974"/>
        <n v="359.895803300911"/>
        <n v="243.172840068183"/>
        <n v="328.283334092047"/>
        <n v="1405.74088440652"/>
        <n v="735.67106283941"/>
        <n v="363.149728471684"/>
        <n v="515.438324282389"/>
        <n v="589.43676222597"/>
        <n v="1836.99831365936"/>
        <n v="948.128161888701"/>
        <n v="77.6119402985077"/>
        <n v="314.328358208955"/>
        <n v="128.059701492537"/>
        <n v="946.810598626105"/>
        <n v="639.097154072619"/>
        <n v="364.916584887144"/>
        <n v="483.267909715407"/>
        <n v="836.666666666667"/>
        <n v="636.594202898551"/>
        <n v="1164.05797101449"/>
        <n v="873.043478260869"/>
        <n v="-2.14980586402491"/>
        <n v="544.635295997444"/>
        <n v="-2.11882240153395"/>
        <n v="-2.97686186785963"/>
        <n v="799.181259949966"/>
        <n v="667.887195815329"/>
        <n v="1497.89401864908"/>
        <n v="548.010006822834"/>
        <n v="839.140322947464"/>
        <n v="126.419329073482"/>
        <n v="1051.11821086262"/>
        <n v="510.543130990415"/>
        <n v="1089.19961427194"/>
        <n v="750.337512054002"/>
        <n v="1413.53905496625"/>
        <n v="677.724204435873"/>
        <n v="843.879310344828"/>
        <n v="1514.65517241379"/>
        <n v="1060.25862068966"/>
        <n v="757.327586206897"/>
        <n v="156.04321118865"/>
        <n v="349.227943021067"/>
        <n v="1355.23783690479"/>
        <n v="810.196532932212"/>
        <n v="2393.64238410596"/>
        <n v="1595.76158940397"/>
        <n v="1030.59602649007"/>
        <n v="-92.8216568047337"/>
        <n v="211.242603550296"/>
        <n v="72.3990532544379"/>
        <n v="1177.78936392075"/>
        <n v="874.181438998957"/>
        <n v="1046.92387904067"/>
        <n v="-1.91531361237268"/>
        <n v="872.762980238125"/>
        <n v="-2.01735301337914"/>
        <n v="363.466732542819"/>
        <n v="811.699604743083"/>
        <n v="728.766798418972"/>
        <n v="200.279980178395"/>
        <n v="173.341129831516"/>
        <n v="823.389494549058"/>
        <n v="316.48414271556"/>
        <n v="446.305418719212"/>
        <n v="1011.62561576355"/>
        <n v="557.881773399015"/>
        <n v="514.711502174091"/>
        <n v="429.916041102634"/>
        <n v="1245.42456313069"/>
        <n v="362.717419394536"/>
        <n v="507.397766428747"/>
        <n v="592.156862745098"/>
        <n v="296.078431372549"/>
        <n v="563.958916900093"/>
        <n v="778.263305322129"/>
        <n v="493.464052287582"/>
        <n v="145.086206896552"/>
        <n v="439.655172413793"/>
        <n v="16.3203373713152"/>
        <n v="139.165667507339"/>
        <n v="361.83073551908"/>
        <n v="290.982759333526"/>
        <n v="72.5348327614007"/>
        <n v="1483.18181818182"/>
        <n v="1026.81818181818"/>
        <n v="687.044835507425"/>
        <n v="574.291041102634"/>
        <n v="611.592419394536"/>
        <n v="852.522766428747"/>
        <n v="490.972222222222"/>
        <n v="350.694444444444"/>
        <n v="336.666666666667"/>
        <n v="817.209302325582"/>
        <n v="210.139534883721"/>
        <n v="1587.72093023256"/>
        <n v="-670.942826321467"/>
        <n v="18.9859762675297"/>
        <n v="-376.100323624595"/>
        <n v="215.277777777778"/>
        <n v="838.888888888889"/>
        <n v="-183.233333333333"/>
        <n v="283.333333333333"/>
        <n v="493.955580545403"/>
        <n v="601.214506606691"/>
        <n v="1236.30025302221"/>
        <n v="783.27242057914"/>
        <n v="1411.30165870115"/>
        <n v="178.453038674033"/>
        <n v="306.187845303867"/>
        <n v="995.184293856872"/>
        <n v="1420.01266624446"/>
        <n v="1175.34832172261"/>
        <n v="983.454718176061"/>
        <n v="1780.14184397163"/>
        <n v="1313.34909377463"/>
        <n v="613.159968479117"/>
        <n v="651.592137592136"/>
        <n v="1011.40049140049"/>
        <n v="-1.34852579852806"/>
        <n v="341.213759213758"/>
        <n v="237.140157480315"/>
        <n v="404.251968503937"/>
        <n v="713.385826771654"/>
        <n v="451.811023622047"/>
        <n v="1402.84931506849"/>
        <n v="1017.75342465753"/>
        <n v="536.383561643836"/>
        <n v="660.164383561644"/>
        <n v="1034.10747217806"/>
        <n v="1468.48966613672"/>
        <n v="798.092209856916"/>
        <n v="957.710651828299"/>
        <n v="1061.72873563218"/>
        <n v="2423.44827586207"/>
        <n v="1154.02298850575"/>
        <n v="104.802384227419"/>
        <n v="603.345254470426"/>
        <n v="1809.13342503439"/>
        <n v="1001.23796423659"/>
        <n v="724.32448019802"/>
        <n v="2178.94532013201"/>
        <n v="841.554719471947"/>
        <n v="526.727509778357"/>
        <n v="243.61147327249"/>
        <n v="452.985658409387"/>
        <n v="316.036505867014"/>
        <n v="237.027379400261"/>
        <n v="865.194462755438"/>
        <n v="2214.89782465392"/>
        <n v="1054.7132498352"/>
        <n v="-336.192957321257"/>
        <n v="-456.94787978592"/>
        <n v="213.668176204199"/>
        <n v="129.682997118156"/>
        <n v="715.877556613793"/>
        <n v="1857.41203878173"/>
        <n v="325.949757328674"/>
        <n v="804.850340281185"/>
        <n v="545.149659718815"/>
        <n v="320.113753877973"/>
        <n v="416.408135125819"/>
        <n v="724.550155118925"/>
        <n v="478.869355394691"/>
        <n v="343.5367114788"/>
        <n v="1289.01569186876"/>
        <n v="902.310984308131"/>
        <n v="1718.68758915835"/>
        <n v="1109.98573466476"/>
        <n v="432.523134328358"/>
        <n v="362.919776119403"/>
        <n v="828.861940298507"/>
        <n v="386.333955223881"/>
        <n v="690.71828358209"/>
        <n v="1131.13862796834"/>
        <n v="918.590976253298"/>
        <n v="1178.83905013193"/>
        <n v="1258.31134564644"/>
        <n v="580.826446280992"/>
        <n v="1576.52892561983"/>
        <n v="1037.19008264463"/>
        <n v="1452.06611570248"/>
        <n v="373.388429752066"/>
        <n v="158.678926627885"/>
        <n v="890.679927441046"/>
        <n v="603.924438606368"/>
        <n v="-36.4109422492401"/>
        <n v="638.54103343465"/>
        <n v="337.689969604863"/>
        <n v="306.990881458967"/>
        <n v="156.213858669019"/>
        <n v="1442.82563951779"/>
        <n v="746.874448691561"/>
        <n v="537.523277467412"/>
        <n v="1098.37925445705"/>
        <n v="2375.75364667747"/>
        <n v="1545.86709886548"/>
        <n v="591.687344913151"/>
        <n v="1719.00744416873"/>
        <n v="1058.80893300248"/>
        <n v="516.15608974359"/>
        <n v="472.274278846154"/>
        <n v="1429.97596153846"/>
        <n v="678.786057692308"/>
        <n v="930.431615120275"/>
        <n v="1569.82817869416"/>
        <n v="840.979381443299"/>
        <n v="970.360824742268"/>
        <n v="473.821339950372"/>
        <n v="1376.57568238213"/>
        <n v="847.890818858561"/>
        <n v="720.598685016539"/>
        <n v="1867.20137215665"/>
        <n v="855.800628905133"/>
        <n v="2.63018065887354"/>
        <n v="0.717321997874602"/>
        <n v="0.669500531349628"/>
        <n v="14.346439957492"/>
        <n v="5.41976620616366"/>
        <n v="3.58660998937301"/>
        <n v="7.6011580042225"/>
        <n v="1.31671546111983"/>
        <n v="5.55215019438861"/>
        <n v="11.6496008542975"/>
        <n v="6.27921748174902"/>
        <n v="311.590035587189"/>
        <n v="248.429893238434"/>
        <n v="83.6327402135231"/>
        <n v="146.357295373665"/>
        <n v="1000.1052631579"/>
        <n v="422.029473684211"/>
        <n v="196.312554872695"/>
        <n v="47.4802458296751"/>
        <n v="39.9473222124671"/>
        <n v="28.5171102661597"/>
        <n v="135.931558935361"/>
        <n v="837.727707699"/>
        <n v="654.92301000435"/>
        <n v="382.940408873423"/>
        <n v="-2.035261707989"/>
        <n v="-4.8225315354503"/>
        <n v="2583.14518246259"/>
        <n v="303.124179574692"/>
        <n v="1217.76844316093"/>
        <n v="612.838015227094"/>
        <n v="542.979452054794"/>
        <n v="455.068493150685"/>
        <n v="723.972602739726"/>
        <n v="421.455479452055"/>
        <n v="527.609681960375"/>
        <n v="829.675438998957"/>
        <n v="1150.11527377522"/>
        <n v="1343.35117332235"/>
        <n v="688.209139563606"/>
        <n v="149.569371070096"/>
        <n v="612.657014652281"/>
        <n v="126.365501067337"/>
        <n v="706.426207165109"/>
        <n v="1537.47274143302"/>
        <n v="2069.67484423676"/>
        <n v="1112.64667535854"/>
        <n v="1845.68448500652"/>
        <n v="949.022164276401"/>
        <n v="522.874278846154"/>
        <n v="-2.7596795465693"/>
        <n v="203.927734481443"/>
        <n v="123.059839773285"/>
        <n v="165.251784838411"/>
        <n v="1183.3746898263"/>
        <n v="735.411357792806"/>
        <n v="2749.15781456688"/>
        <n v="800.019469847505"/>
        <n v="1123.77025036819"/>
        <n v="687.569955817379"/>
        <n v="576.671575846834"/>
        <n v="754.108983799705"/>
        <n v="1483.76741214058"/>
        <n v="-1.84022038567487"/>
        <n v="840.528925619835"/>
        <n v="716.066115702479"/>
        <n v="189.388429752066"/>
        <n v="784.805266044981"/>
        <n v="481.240446151033"/>
        <n v="1894.54744925946"/>
        <n v="743.499725726824"/>
        <n v="419.444444444444"/>
        <n v="510.135135135135"/>
        <n v="730.06006006006"/>
        <n v="680.18018018018"/>
        <n v="497.728250827734"/>
        <n v="582.706244871493"/>
        <n v="134.157949400646"/>
        <n v="401.076369562348"/>
        <n v="355.086617968566"/>
        <n v="1004.6524822695"/>
        <n v="1602.12765957447"/>
        <n v="501.276595744681"/>
        <n v="425.637583892617"/>
        <n v="496.577181208054"/>
        <n v="524.446308724832"/>
        <n v="516.845637583893"/>
        <n v="532.046979865772"/>
        <n v="1066.33986928105"/>
        <n v="331.367102396514"/>
        <n v="1793.63834422658"/>
        <n v="521.487581699346"/>
        <n v="878.268876611418"/>
        <n v="1506.92449355433"/>
        <n v="1044.14184397163"/>
        <n v="-0.940031520882632"/>
        <n v="202.830379746835"/>
        <n v="1370.29873417722"/>
        <n v="1370.50632911392"/>
        <n v="2791.56455696203"/>
        <n v="240.963855421687"/>
        <n v="337.349397590361"/>
        <n v="180.722891566265"/>
        <n v="120.253164556962"/>
        <n v="265.822784810127"/>
        <n v="170.886075949367"/>
        <n v="221.518987341772"/>
        <n v="432.857142857143"/>
        <n v="519.428571428571"/>
        <n v="634.857142857143"/>
        <n v="1157.20572597137"/>
        <n v="862.331288343558"/>
        <n v="1663.06748466258"/>
        <n v="893.128834355828"/>
        <n v="1113.06253012576"/>
        <n v="1846.3743146792"/>
        <n v="947.500625069273"/>
        <n v="702.356406480118"/>
        <n v="1730.0147275405"/>
        <n v="942.636229749632"/>
        <n v="104.240573733752"/>
        <n v="1800.11251840943"/>
        <n v="987.39322533137"/>
        <n v="517.047128129602"/>
        <n v="-32.6081099656357"/>
        <n v="216.428571428571"/>
        <n v="296.849586988538"/>
        <n v="722.034146937778"/>
        <n v="335.829835785013"/>
        <n v="535.493372606775"/>
        <n v="1070.98674521355"/>
        <n v="584.580265095729"/>
        <n v="227.158001009591"/>
        <n v="656.234225138819"/>
        <n v="424.028268551237"/>
        <n v="220.848056537103"/>
        <n v="315.497223624432"/>
        <n v="390.223978919631"/>
        <n v="590.296442687747"/>
        <n v="1250.0395256917"/>
        <n v="949.104084321476"/>
        <n v="1145.98581560284"/>
        <n v="2098.21907013396"/>
        <n v="864.590228526399"/>
        <n v="830.078740157481"/>
        <n v="671.968503937008"/>
        <n v="1185.82677165354"/>
        <n v="751.023622047244"/>
        <n v="737.503114876651"/>
        <n v="553.127336157488"/>
        <n v="781.151258410167"/>
        <n v="395.090954398206"/>
        <n v="-92.2328992665768"/>
        <n v="124.067355186349"/>
        <n v="911.288729232151"/>
        <n v="366.142792995061"/>
        <n v="470.188065366888"/>
        <n v="901.864016169185"/>
        <n v="1236.84207931774"/>
        <n v="1509.241822977"/>
        <e v="#REF!"/>
        <n v="396.254556057734"/>
        <n v="393.980334029904"/>
        <n v="500.492459218221"/>
        <n v="335.292316664237"/>
        <n v="19.5568811248402"/>
        <n v="204.260758414998"/>
        <n v="292.049424797614"/>
        <n v="127.119727311462"/>
        <n v="153.195568811249"/>
        <n v="935.285171102662"/>
        <n v="1374.29657794677"/>
        <n v="782.585551330799"/>
        <n v="992.54752851711"/>
        <n v="184.135717560752"/>
        <n v="920.67858780376"/>
        <n v="11.1037168824816"/>
        <n v="91.0326587100431"/>
        <n v="247.3347333563"/>
        <n v="618.33683339075"/>
        <n v="52.1920576604247"/>
        <n v="8.07962529274005"/>
        <n v="6.67447306791569"/>
        <n v="10.2459016393443"/>
        <n v="-13.7017377151245"/>
        <n v="-169.421587446713"/>
        <n v="-707.551608171496"/>
        <n v="10.2018163158845"/>
        <n v="47.9527523112337"/>
        <n v="241.845431372882"/>
        <n v="48.6863345393821"/>
        <n v="253.72251600334"/>
        <n v="415.182298914556"/>
        <n v="5.15941491171104"/>
        <n v="4.58947954355692"/>
        <n v="4.76945913350032"/>
        <n v="287.344837183412"/>
        <n v="1497.46033954912"/>
        <n v="2450.38964653493"/>
        <n v="96.4180350681882"/>
        <n v="502.470080712496"/>
        <n v="822.223768438631"/>
        <n v="10.5705116776609"/>
        <n v="54.4950080228205"/>
        <n v="89.8689605990373"/>
      </sharedItems>
    </cacheField>
    <cacheField name="每盘可整米数2" numFmtId="180">
      <sharedItems containsBlank="1" containsNumber="1" containsMixedTypes="1" count="106">
        <n v="16386.5546218487"/>
        <n v="40966.3865546218"/>
        <e v="#DIV/0!"/>
        <m/>
        <n v="21848.7394957983"/>
        <n v="12289.9159663866"/>
        <n v="8193.27731092437"/>
        <n v="19696.9696969697"/>
        <n v="6144.95798319328"/>
        <n v="17410.7142857143"/>
        <n v="32608.6956521739"/>
        <n v="17030.5676855895"/>
        <n v="13043.4782608696"/>
        <n v="24579.8319327731"/>
        <n v="22608.6956521739"/>
        <n v="42391.3043478261"/>
        <n v="16956.5217391304"/>
        <n v="12302.8391167192"/>
        <n v="14772.7272727273"/>
        <n v="10636.3636363636"/>
        <n v="14181.8181818182"/>
        <n v="26590.9090909091"/>
        <n v="24683.5443037975"/>
        <n v="8478.26086956522"/>
        <n v="4096.63865546218"/>
        <n v="81932.7731092437"/>
        <n v="35454.5454545455"/>
        <n v="21272.7272727273"/>
        <n v="28260.8695652174"/>
        <n v="17687.074829932"/>
        <n v="33163.2653061224"/>
        <n v="13265.306122449"/>
        <n v="28363.6363636364"/>
        <n v="46274.3236829616"/>
        <n v="26530.612244898"/>
        <n v="23137.1618414808"/>
        <n v="65217.3913043478"/>
        <n v="49744.8979591837"/>
        <n v="8515.28384279476"/>
        <n v="17727.2727272727"/>
        <n v="18073.4058329214"/>
        <n v="18840.5797101449"/>
        <n v="93750"/>
        <n v="30724.7899159664"/>
        <n v="24223.6024844721"/>
        <n v="12717.3913043478"/>
        <n v="23214.2857142857"/>
        <n v="7707.50988142292"/>
        <n v="38537.5494071146"/>
        <n v="15415.0197628458"/>
        <n v="15354.3307086614"/>
        <n v="32773.1092436975"/>
        <n v="11561.2648221344"/>
        <n v="20526.3157894737"/>
        <n v="17557.0228091236"/>
        <n v="11607.1428571429"/>
        <n v="6724.13793103448"/>
        <n v="40625"/>
        <n v="13541.6666666667"/>
        <n v="10156.25"/>
        <n v="15234.375"/>
        <n v="6018.51851851852"/>
        <n v="60185.1851851852"/>
        <n v="24074.0740740741"/>
        <n v="11016.9491525424"/>
        <n v="4239.13043478261"/>
        <n v="6358.69565217391"/>
        <n v="25434.7826086957"/>
        <n v="11304.347826087"/>
        <n v="14130.4347826087"/>
        <n v="18886.1985472155"/>
        <n v="9653.46534653466"/>
        <n v="15415.0197628459"/>
        <n v="30870.7124010554"/>
        <n v="23122.5296442688"/>
        <n v="77075.0988142292"/>
        <n v="10924.3697478992"/>
        <n v="13604.6511627907"/>
        <n v="54166.6666666667"/>
        <n v="13588.850174216"/>
        <n v="18139.5348837209"/>
        <n v="15445.5445544554"/>
        <n v="46428.5714285714"/>
        <n v="3853.75494071146"/>
        <n v="5780.63241106719"/>
        <n v="16525.4237288136"/>
        <n v="15700.4830917874"/>
        <n v="17005.8139534884"/>
        <n v="77299.154334038"/>
        <n v="22285.7142857143"/>
        <n v="107734.806629834"/>
        <n v="43093.9226519337"/>
        <n v="38870.4318936877"/>
        <n v="8405.1724137931"/>
        <n v="72044.3349753694"/>
        <n v="9083.85093167702"/>
        <n v="4570.3125"/>
        <n v="11865.6443957649"/>
        <n v="8309.65909090909"/>
        <n v="4178.57142857143"/>
        <n v="10882.3036999833"/>
        <n v="19897.9591836735"/>
        <n v="10000"/>
        <n v="5000"/>
        <n v="15077.3195876289"/>
        <n v="20103.0927835052"/>
      </sharedItems>
    </cacheField>
    <cacheField name="每梳用纱长∕m" numFmtId="0">
      <sharedItems containsBlank="1" containsNumber="1" containsInteger="1" containsMixedTypes="1" count="3">
        <n v="0"/>
        <e v="#DIV/0!"/>
        <m/>
      </sharedItems>
    </cacheField>
    <cacheField name="理论米数/24小时" numFmtId="180">
      <sharedItems containsString="0" containsBlank="1" containsNumber="1" minValue="0" maxValue="22129.2" count="360">
        <n v="2318.4"/>
        <n v="7257.6"/>
        <n v="0"/>
        <m/>
        <n v="1386"/>
        <n v="6732"/>
        <n v="1227.6"/>
        <n v="1728"/>
        <n v="4665.6"/>
        <n v="1900.8"/>
        <n v="1468.8"/>
        <n v="6696"/>
        <n v="1382.4"/>
        <n v="1784.16"/>
        <n v="7476.48"/>
        <n v="1401.84"/>
        <n v="1486.8"/>
        <n v="1814.4"/>
        <n v="7603.2"/>
        <n v="1425.6"/>
        <n v="1512"/>
        <n v="972"/>
        <n v="3110.4"/>
        <n v="1004.4"/>
        <n v="2019.6"/>
        <n v="2890.8"/>
        <n v="7088.4"/>
        <n v="1465.2"/>
        <n v="1826.64"/>
        <n v="5649.84"/>
        <n v="1444.32"/>
        <n v="939.6"/>
        <n v="4860"/>
        <n v="1166.4"/>
        <n v="907.2"/>
        <n v="1316.88"/>
        <n v="4970.16"/>
        <n v="3101.04"/>
        <n v="7560"/>
        <n v="1231.2"/>
        <n v="1272.24"/>
        <n v="6156"/>
        <n v="1354.32"/>
        <n v="2255.04"/>
        <n v="3090.24"/>
        <n v="7099.2"/>
        <n v="1753.92"/>
        <n v="3456"/>
        <n v="1782"/>
        <n v="5860.8"/>
        <n v="1584"/>
        <n v="2138.4"/>
        <n v="1846.8"/>
        <n v="6443.28"/>
        <n v="1805.76"/>
        <n v="2216.16"/>
        <n v="3036.96"/>
        <n v="6976.8"/>
        <n v="1723.68"/>
        <n v="1395.36"/>
        <n v="6361.2"/>
        <n v="1313.28"/>
        <n v="4276.8"/>
        <n v="1742.4"/>
        <n v="1797.12"/>
        <n v="6065.28"/>
        <n v="1385.28"/>
        <n v="1834.56"/>
        <n v="1821.6"/>
        <n v="6336"/>
        <n v="981.36"/>
        <n v="5076"/>
        <n v="1218.24"/>
        <n v="947.52"/>
        <n v="1008"/>
        <n v="1123.2"/>
        <n v="4723.2"/>
        <n v="921.6"/>
        <n v="1411.2"/>
        <n v="9072"/>
        <n v="1762.56"/>
        <n v="2167.2"/>
        <n v="6703.2"/>
        <n v="1663.2"/>
        <n v="1713.6"/>
        <n v="2268"/>
        <n v="1562.4"/>
        <n v="7358.4"/>
        <n v="2021.76"/>
        <n v="2540.16"/>
        <n v="1076.4"/>
        <n v="1591.2"/>
        <n v="6458.4"/>
        <n v="1544.4"/>
        <n v="1866.24"/>
        <n v="6220.8"/>
        <n v="1607.04"/>
        <n v="1915.2"/>
        <n v="6854.4"/>
        <n v="1764"/>
        <n v="8416.8"/>
        <n v="2016"/>
        <n v="786.24"/>
        <n v="3870.72"/>
        <n v="725.76"/>
        <n v="1198.8"/>
        <n v="4406.4"/>
        <n v="1064.448"/>
        <n v="1393.92"/>
        <n v="3928.32"/>
        <n v="1286.208"/>
        <n v="3916.8"/>
        <n v="864"/>
        <n v="4838.4"/>
        <n v="950.4"/>
        <n v="1324.8"/>
        <n v="1209.6"/>
        <n v="1152"/>
        <n v="3974.4"/>
        <n v="997.92"/>
        <n v="3780"/>
        <n v="272.16"/>
        <n v="1330.56"/>
        <n v="4324.32"/>
        <n v="1391.04"/>
        <n v="604.8"/>
        <n v="748.8"/>
        <n v="2592"/>
        <n v="1134"/>
        <n v="1263.6"/>
        <n v="5443.2"/>
        <n v="1069.2"/>
        <n v="1490.4"/>
        <n v="1270.08"/>
        <n v="3265.92"/>
        <n v="1083.6"/>
        <n v="464.4"/>
        <n v="1052.64"/>
        <n v="1067.04"/>
        <n v="3283.2"/>
        <n v="1638"/>
        <n v="3322.8"/>
        <n v="6832.8"/>
        <n v="1731.6"/>
        <n v="2340"/>
        <n v="1969.92"/>
        <n v="8449.92"/>
        <n v="7459.2"/>
        <n v="2469.6"/>
        <n v="2066.4"/>
        <n v="2332.8"/>
        <n v="8605.44"/>
        <n v="2280.96"/>
        <n v="1658.88"/>
        <n v="1944"/>
        <n v="7084.8"/>
        <n v="1987.2"/>
        <n v="2116.8"/>
        <n v="2570.4"/>
        <n v="9324"/>
        <n v="1965.6"/>
        <n v="2419.2"/>
        <n v="9538.56"/>
        <n v="2073.6"/>
        <n v="2488.32"/>
        <n v="6168.96"/>
        <n v="1175.04"/>
        <n v="316.8"/>
        <n v="5187.6"/>
        <n v="1148.4"/>
        <n v="1310.4"/>
        <n v="6364.8"/>
        <n v="1160.64"/>
        <n v="1358.64"/>
        <n v="6315.84"/>
        <n v="1321.92"/>
        <n v="1461.6"/>
        <n v="7015.68"/>
        <n v="1336.32"/>
        <n v="2060.64"/>
        <n v="2823.84"/>
        <n v="6601.68"/>
        <n v="1602.72"/>
        <n v="7128"/>
        <n v="1030.32"/>
        <n v="3472.56"/>
        <n v="1564.56"/>
        <n v="1526.4"/>
        <n v="6639.84"/>
        <n v="1755.36"/>
        <n v="1259.28"/>
        <n v="4752"/>
        <n v="1836"/>
        <n v="1116"/>
        <n v="6372"/>
        <n v="1188"/>
        <n v="2124"/>
        <n v="1486.08"/>
        <n v="6151.68"/>
        <n v="2626.56"/>
        <n v="756"/>
        <n v="1368"/>
        <n v="4500"/>
        <n v="1260"/>
        <n v="324"/>
        <n v="2656.8"/>
        <n v="9007.2"/>
        <n v="11232"/>
        <n v="2376"/>
        <n v="2160"/>
        <n v="673.2"/>
        <n v="3121.2"/>
        <n v="8078.4"/>
        <n v="2325.6"/>
        <n v="10512"/>
        <n v="2736"/>
        <n v="9936"/>
        <n v="2448"/>
        <n v="2520"/>
        <n v="2952"/>
        <n v="11376"/>
        <n v="2462.4"/>
        <n v="11793.6"/>
        <n v="2527.2"/>
        <n v="2916"/>
        <n v="8445.6"/>
        <n v="2080.8"/>
        <n v="2530.8"/>
        <n v="12312"/>
        <n v="2257.2"/>
        <n v="1306.8"/>
        <n v="356.4"/>
        <n v="3564"/>
        <n v="1346.4"/>
        <n v="4435.2"/>
        <n v="1861.2"/>
        <n v="1504.8"/>
        <n v="2397.6"/>
        <n v="1911.6"/>
        <n v="3888"/>
        <n v="4698"/>
        <n v="3758.4"/>
        <n v="1702.8"/>
        <n v="4118.4"/>
        <n v="2030.4"/>
        <n v="9678.24"/>
        <n v="2695.68"/>
        <n v="5045.76"/>
        <n v="1940.4"/>
        <n v="910.8"/>
        <n v="6098.4"/>
        <n v="1048.32"/>
        <n v="1317.888"/>
        <n v="5241.6"/>
        <n v="1220.544"/>
        <n v="1620"/>
        <n v="6012"/>
        <n v="1440"/>
        <n v="1469.16"/>
        <n v="6435"/>
        <n v="1318.68"/>
        <n v="6120"/>
        <n v="2770.56"/>
        <n v="1572.48"/>
        <n v="3084.48"/>
        <n v="9326.88"/>
        <n v="2276.64"/>
        <n v="7207.2"/>
        <n v="3880.8"/>
        <n v="2496.96"/>
        <n v="10355.04"/>
        <n v="2129.76"/>
        <n v="3011.04"/>
        <n v="11603.52"/>
        <n v="2203.2"/>
        <n v="2707.2"/>
        <n v="8352"/>
        <n v="2188.8"/>
        <n v="7948.8"/>
        <n v="1958.4"/>
        <n v="1555.2"/>
        <n v="1267.2"/>
        <n v="2599.2"/>
        <n v="2120.4"/>
        <n v="8892"/>
        <n v="2872.8"/>
        <n v="12038.4"/>
        <n v="2394"/>
        <n v="1641.6"/>
        <n v="5400"/>
        <n v="388.8"/>
        <n v="2052"/>
        <n v="3132"/>
        <n v="9288"/>
        <n v="2131.2"/>
        <n v="9273.6"/>
        <n v="2304"/>
        <n v="2214"/>
        <n v="2106"/>
        <n v="2298.24"/>
        <n v="8208"/>
        <n v="2646"/>
        <n v="7452"/>
        <n v="1890"/>
        <n v="2484"/>
        <n v="8856"/>
        <n v="1778.4"/>
        <n v="7628.4"/>
        <n v="2430"/>
        <n v="8964"/>
        <n v="1674"/>
        <n v="957.6"/>
        <n v="6804"/>
        <n v="2217.6"/>
        <n v="7761.6"/>
        <n v="7776"/>
        <n v="2808"/>
        <n v="9720"/>
        <n v="2088"/>
        <n v="10152"/>
        <n v="2790.72"/>
        <n v="11456.64"/>
        <n v="3104.64"/>
        <n v="1895.04"/>
        <n v="7123.68"/>
        <n v="9907.2"/>
        <n v="1843.2"/>
        <n v="6602.4"/>
        <n v="9800.64"/>
        <n v="1830.24"/>
        <n v="920.16"/>
        <n v="2658.24"/>
        <n v="8588.16"/>
        <n v="1789.2"/>
        <n v="2556"/>
        <n v="856.8"/>
        <n v="2721.6"/>
        <n v="8366.4"/>
        <n v="9342"/>
        <n v="2102.4"/>
        <n v="8830.08"/>
        <n v="1892.16"/>
        <n v="1612.8"/>
        <n v="8467.2"/>
        <n v="4132.8"/>
        <n v="1684.8"/>
        <n v="2620.8"/>
        <n v="403.2"/>
        <n v="712.8"/>
        <n v="22129.2"/>
        <n v="16200"/>
        <n v="414"/>
        <n v="954"/>
        <n v="12294"/>
        <n v="9835.2"/>
        <n v="529.2"/>
        <n v="1238.4"/>
        <n v="1296"/>
        <n v="559.44"/>
        <n v="1522.8"/>
      </sharedItems>
    </cacheField>
    <cacheField name="预计完成时间（天）" numFmtId="0">
      <sharedItems containsBlank="1" containsNumber="1" containsMixedTypes="1" count="158">
        <n v="1.12248681488074"/>
        <e v="#DIV/0!"/>
        <m/>
        <n v="42.3585269667326"/>
        <n v="16.4623332999207"/>
        <n v="39.0681053392172"/>
        <n v="23.8907528260072"/>
        <n v="23.4925736122404"/>
        <n v="48.099598138474"/>
        <n v="24.9765834281007"/>
        <n v="29.0118550321639"/>
        <n v="11.2241125222715"/>
        <n v="20.9994380399074"/>
        <n v="20.9994380399073"/>
        <n v="33.1472977038223"/>
        <n v="17.9669935315415"/>
        <n v="17.9669935315416"/>
        <n v="18.8596693832092"/>
        <n v="19.4511513510545"/>
        <n v="7.77149980326779"/>
        <n v="14.449793091051"/>
        <n v="19.1905407758971"/>
        <n v="36.5472468514556"/>
        <n v="1.86028540006348"/>
        <n v="1.86028540006347"/>
        <n v="13.3352446663881"/>
        <n v="23.2511479545652"/>
        <n v="10.8087357057571"/>
        <n v="26.0516501052902"/>
        <n v="14.6633593595657"/>
        <n v="24.4528492413953"/>
        <n v="24.3113669892754"/>
        <n v="21.1298147719289"/>
        <n v="26.5567874696966"/>
        <n v="33.5935459961654"/>
        <n v="3.90029113520364"/>
        <n v="26.2887253054"/>
        <n v="24.6964075027033"/>
        <n v="20.1762587273008"/>
        <n v="22.9576635027251"/>
        <n v="26.4608022698795"/>
        <n v="28.1932329591339"/>
        <n v="21.4478716722988"/>
        <n v="12.7394186388786"/>
        <n v="12.7394186388785"/>
        <n v="8.57239583458616"/>
        <n v="8.57239583458617"/>
        <n v="79.8140367286517"/>
        <n v="25.0606515192301"/>
        <n v="15.8416502838029"/>
        <n v="49.5615383506592"/>
        <n v="49.5615383506591"/>
        <n v="0.537242547354191"/>
        <n v="27.985709747846"/>
        <n v="8.97952077670953"/>
        <n v="22.898667369886"/>
        <n v="4.58585489316147"/>
        <n v="24.0926696414696"/>
        <n v="19.9867038826674"/>
        <n v="27.6227480865186"/>
        <n v="18.6951797742788"/>
        <n v="18.6951797742787"/>
        <n v="11.9422907511675"/>
        <n v="13.8141849687006"/>
        <n v="19.4837719677564"/>
        <n v="19.4837719677563"/>
        <n v="49.7172112280679"/>
        <n v="44.1356040953232"/>
        <n v="44.8022881378903"/>
        <n v="9.07691549444533"/>
        <n v="39.9547929200503"/>
        <n v="4.09609794759495"/>
        <n v="32.9780919291171"/>
        <n v="45.4668182990311"/>
        <n v="10.3575505627089"/>
        <n v="47.3646780015965"/>
        <n v="47.3646780015964"/>
        <n v="24.2518982210793"/>
        <n v="30.1842175264719"/>
        <n v="7.98241298868942"/>
        <n v="6.76819887055836"/>
        <n v="6.76819887055835"/>
        <n v="11.0068651005145"/>
        <n v="26.9065148129004"/>
        <n v="21.8953117835174"/>
        <n v="14.9651318866222"/>
        <n v="15.8470023287128"/>
        <n v="20.6278775181017"/>
        <n v="18.0552682897631"/>
        <n v="0.101887616941268"/>
        <n v="0.149035384539582"/>
        <n v="5.39921647840869"/>
        <n v="15.9229038220503"/>
        <n v="2.14353873258343"/>
        <n v="0.478016134641806"/>
        <n v="9.93890838426042"/>
        <n v="26.1506741500019"/>
        <n v="13.1100539356246"/>
        <n v="13.1100539356245"/>
        <n v="36.8042154275599"/>
        <n v="27.3385255488836"/>
        <n v="46.5943796634059"/>
        <n v="21.0357850812718"/>
        <n v="7.19465947795045"/>
        <n v="7.19465947795046"/>
        <n v="23.3652306898563"/>
        <n v="21.2200828790034"/>
        <n v="14.671697928061"/>
        <n v="2.90688066999044"/>
        <n v="27.3691397293967"/>
        <n v="45.0970400335343"/>
        <n v="15.4418909909863"/>
        <n v="14.8374149129939"/>
        <n v="25.1535146053933"/>
        <n v="19.3610765743445"/>
        <n v="9.96311606399015"/>
        <n v="9.96311606399014"/>
        <n v="9.44842426669685"/>
        <n v="25.5619423341483"/>
        <n v="7.12529964952208"/>
        <n v="25.6319844553595"/>
        <n v="25.0001718338504"/>
        <n v="19.1872357273607"/>
        <n v="25.4918702776723"/>
        <n v="25.4918702776724"/>
        <n v="5.5006452978619"/>
        <n v="5.50064529786191"/>
        <n v="3.17853744110628"/>
        <n v="6.34038756064675"/>
        <n v="21.6535230644356"/>
        <n v="21.6525742224451"/>
        <n v="17.9776917174473"/>
        <n v="15.7593857616462"/>
        <n v="7.23405124885331"/>
        <n v="9.22341534228796"/>
        <n v="10.541046105472"/>
        <n v="17.5493009701469"/>
        <n v="6.24855566235495"/>
        <n v="32.8432620660428"/>
        <n v="19.8510925731327"/>
        <n v="10.582303989821"/>
        <n v="9.79574752980658"/>
        <n v="18.4866999863052"/>
        <n v="9.77798668049392"/>
        <n v="9.77798668049393"/>
        <n v="3.81952669158587"/>
        <n v="3.81952669158588"/>
        <n v="19.1717776181586"/>
        <n v="34.6779746463254"/>
        <n v="3.71991256479083"/>
        <n v="0.120655053233627"/>
        <n v="2.41796212789375"/>
        <n v="0.826671250786693"/>
        <n v="11.3105331082724"/>
        <n v="0.194053264112516"/>
        <n v="58.4100324978673"/>
        <n v="21.1885185679612"/>
        <n v="1.82315734415379"/>
      </sharedItems>
    </cacheField>
    <cacheField name="机台数" numFmtId="0">
      <sharedItems containsString="0" containsBlank="1" containsNumber="1" containsInteger="1" minValue="0" maxValue="1" count="2">
        <n v="1"/>
        <m/>
      </sharedItems>
    </cacheField>
    <cacheField name="理论重量/24小时" numFmtId="178">
      <sharedItems containsString="0" containsBlank="1" containsNumber="1" minValue="0" maxValue="404.079192" count="456">
        <n v="55.17792"/>
        <n v="69.092352"/>
        <n v="0"/>
        <m/>
        <n v="24.7401"/>
        <n v="64.08864"/>
        <n v="29.21688"/>
        <n v="54.8352"/>
        <n v="222.08256"/>
        <n v="90.47808"/>
        <n v="29.08224"/>
        <n v="63.74592"/>
        <n v="32.90112"/>
        <n v="113.234688"/>
        <n v="71.1760896"/>
        <n v="33.363792"/>
        <n v="35.38584"/>
        <n v="115.15392"/>
        <n v="72.382464"/>
        <n v="33.92928"/>
        <n v="35.9856"/>
        <n v="21.7728"/>
        <n v="37.200384"/>
        <n v="22.49856"/>
        <n v="48.06648"/>
        <n v="91.73472"/>
        <n v="67.481568"/>
        <n v="34.87176"/>
        <n v="86.948064"/>
        <n v="53.7864768"/>
        <n v="34.374816"/>
        <n v="21.51684"/>
        <n v="58.1256"/>
        <n v="34.87536"/>
        <n v="27.12528"/>
        <n v="26.074224"/>
        <n v="47.3159232"/>
        <n v="73.804752"/>
        <n v="18.095616"/>
        <n v="13.160448"/>
        <n v="119.952"/>
        <n v="39.07008"/>
        <n v="40.372416"/>
        <n v="58.60512"/>
        <n v="32.232816"/>
        <n v="71.559936"/>
        <n v="98.063616"/>
        <n v="67.584384"/>
        <n v="41.743296"/>
        <n v="26.082"/>
        <n v="61.6032"/>
        <n v="79.488"/>
        <n v="56.4894"/>
        <n v="55.794816"/>
        <n v="37.6992"/>
        <n v="50.89392"/>
        <n v="117.21024"/>
        <n v="61.3400256"/>
        <n v="30.279312"/>
        <n v="42.977088"/>
        <n v="70.326144"/>
        <n v="96.372864"/>
        <n v="66.419136"/>
        <n v="41.023584"/>
        <n v="36.837504"/>
        <n v="60.558624"/>
        <n v="31.256064"/>
        <n v="50.2656"/>
        <n v="203.57568"/>
        <n v="82.93824"/>
        <n v="85.542912"/>
        <n v="57.7414656"/>
        <n v="32.969664"/>
        <n v="43.662528"/>
        <n v="43.35408"/>
        <n v="32.9868"/>
        <n v="60.31872"/>
        <n v="45.23904"/>
        <n v="21.982464"/>
        <n v="60.70896"/>
        <n v="36.425376"/>
        <n v="28.330848"/>
        <n v="36.96"/>
        <n v="30.888"/>
        <n v="69.2736"/>
        <n v="25.344"/>
        <n v="38.808"/>
        <n v="32.38704"/>
        <n v="86.36544"/>
        <n v="41.948928"/>
        <n v="103.15872"/>
        <n v="63.814464"/>
        <n v="39.58416"/>
        <n v="40.78368"/>
        <n v="53.9784"/>
        <n v="37.18512"/>
        <n v="70.051968"/>
        <n v="33.58656"/>
        <n v="48.117888"/>
        <n v="60.455808"/>
        <n v="43.18272"/>
        <n v="17.00712"/>
        <n v="37.87056"/>
        <n v="61.483968"/>
        <n v="36.75672"/>
        <n v="85.84704"/>
        <n v="57.23136"/>
        <n v="36.96192"/>
        <n v="91.16352"/>
        <n v="65.253888"/>
        <n v="167.9328"/>
        <n v="40.063968"/>
        <n v="47.9808"/>
        <n v="18.004896"/>
        <n v="42.57792"/>
        <n v="19.9584"/>
        <n v="21.978"/>
        <n v="48.4704"/>
        <n v="43.956"/>
        <n v="29.27232"/>
        <n v="19.236096"/>
        <n v="43.21152"/>
        <n v="35.37072"/>
        <n v="20.32128"/>
        <n v="46.061568"/>
        <n v="25.4016"/>
        <n v="53.2224"/>
        <n v="26.136"/>
        <n v="36.432"/>
        <n v="33.264"/>
        <n v="16.632"/>
        <n v="31.68"/>
        <n v="43.7184"/>
        <n v="27.72"/>
        <n v="13.7214"/>
        <n v="41.58"/>
        <n v="2.29376448"/>
        <n v="19.559232"/>
        <n v="50.8540032"/>
        <n v="40.896576"/>
        <n v="10.1945088"/>
        <n v="22.38912"/>
        <n v="15.50016"/>
        <n v="34.749"/>
        <n v="59.8752"/>
        <n v="29.403"/>
        <n v="40.986"/>
        <n v="37.340352"/>
        <n v="26.67168"/>
        <n v="25.6048128"/>
        <n v="19.866"/>
        <n v="5.1084"/>
        <n v="38.5968"/>
        <n v="36.009792"/>
        <n v="23.47488"/>
        <n v="36.1152"/>
        <n v="24.7104"/>
        <n v="38.016"/>
        <n v="25.9896"/>
        <n v="31.633056"/>
        <n v="65.048256"/>
        <n v="41.21208"/>
        <n v="74.256"/>
        <n v="46.884096"/>
        <n v="80.4432384"/>
        <n v="73.57056"/>
        <n v="71.011584"/>
        <n v="58.77648"/>
        <n v="49.18032"/>
        <n v="107.3088"/>
        <n v="79.170048"/>
        <n v="21.7147392"/>
        <n v="15.7925376"/>
        <n v="143.9424"/>
        <n v="89.424"/>
        <n v="65.18016"/>
        <n v="33.7824"/>
        <n v="45.7056"/>
        <n v="100.75968"/>
        <n v="71.9712"/>
        <n v="45.58176"/>
        <n v="122.35104"/>
        <n v="88.76448"/>
        <n v="46.78128"/>
        <n v="57.57696"/>
        <n v="111.04128"/>
        <n v="90.8070912"/>
        <n v="49.35168"/>
        <n v="59.222016"/>
        <n v="34.95744"/>
        <n v="58.7284992"/>
        <n v="27.965952"/>
        <n v="5.02656"/>
        <n v="25.1328"/>
        <n v="49.385952"/>
        <n v="27.33192"/>
        <n v="23.39064"/>
        <n v="60.592896"/>
        <n v="27.623232"/>
        <n v="69.91488"/>
        <n v="32.335632"/>
        <n v="60.1267968"/>
        <n v="31.461696"/>
        <n v="26.08956"/>
        <n v="66.7892736"/>
        <n v="31.804416"/>
        <n v="65.390976"/>
        <n v="89.609856"/>
        <n v="62.8479936"/>
        <n v="38.144736"/>
        <n v="26.15382"/>
        <n v="67.85856"/>
        <n v="31.6170624"/>
        <n v="21.327624"/>
        <n v="14.4458496"/>
        <n v="37.236528"/>
        <n v="48.43776"/>
        <n v="84.2817024"/>
        <n v="55.703424"/>
        <n v="39.961152"/>
        <n v="32.7888"/>
        <n v="22.95216"/>
        <n v="28.2348"/>
        <n v="87.3936"/>
        <n v="26.5608"/>
        <n v="60.66144"/>
        <n v="28.2744"/>
        <n v="50.5512"/>
        <n v="70.737408"/>
        <n v="58.5639936"/>
        <n v="62.512128"/>
        <n v="23.184"/>
        <n v="62.928"/>
        <n v="41.4"/>
        <n v="57.96"/>
        <n v="14.904"/>
        <n v="23.95008"/>
        <n v="134.43408"/>
        <n v="91.152864"/>
        <n v="65.5776"/>
        <n v="113.66784"/>
        <n v="60.1128"/>
        <n v="54.648"/>
        <n v="17.09928"/>
        <n v="157.93272"/>
        <n v="81.753408"/>
        <n v="58.83768"/>
        <n v="49.1832"/>
        <n v="106.38144"/>
        <n v="69.2208"/>
        <n v="32.5584"/>
        <n v="94.59072"/>
        <n v="58.2624"/>
        <n v="85.008"/>
        <n v="74.6856"/>
        <n v="115.12512"/>
        <n v="124.59744"/>
        <n v="119.351232"/>
        <n v="63.93816"/>
        <n v="73.7748"/>
        <n v="27.67464"/>
        <n v="80.402112"/>
        <n v="49.52304"/>
        <n v="48.0852"/>
        <n v="57.10716"/>
        <n v="31.10184"/>
        <n v="8.48232"/>
        <n v="7.916832"/>
        <n v="169.6464"/>
        <n v="42.4116"/>
        <n v="61.44864"/>
        <n v="10.64448"/>
        <n v="44.884224"/>
        <n v="94.17672"/>
        <n v="50.76192"/>
        <n v="69.5304"/>
        <n v="55.4364"/>
        <n v="18.6624"/>
        <n v="32.6592"/>
        <n v="90.2016"/>
        <n v="48.10752"/>
        <n v="110.34144"/>
        <n v="26.687232"/>
        <n v="22.4532"/>
        <n v="71.87616"/>
        <n v="342.609696"/>
        <n v="190.7712"/>
        <n v="124.00128"/>
        <n v="46.420992"/>
        <n v="40.27392"/>
        <n v="119.0112"/>
        <n v="13.9656"/>
        <n v="56.10528"/>
        <n v="49.900032"/>
        <n v="41.8209792"/>
        <n v="66.533376"/>
        <n v="38.7319296"/>
        <n v="19.278"/>
        <n v="28.61712"/>
        <n v="34.272"/>
        <n v="50.68602"/>
        <n v="59.202"/>
        <n v="30.32964"/>
        <n v="22.491"/>
        <n v="64.157184"/>
        <n v="87.919104"/>
        <n v="37.425024"/>
        <n v="85.131648"/>
        <n v="102.59568"/>
        <n v="62.6076"/>
        <n v="36.4266"/>
        <n v="79.2792"/>
        <n v="106.722"/>
        <n v="63.173088"/>
        <n v="104.7930048"/>
        <n v="53.882928"/>
        <n v="86.70816"/>
        <n v="76.179312"/>
        <n v="117.4276224"/>
        <n v="55.74096"/>
        <n v="109.37088"/>
        <n v="84.52224"/>
        <n v="51.0048"/>
        <n v="68.49216"/>
        <n v="52.09344"/>
        <n v="75.672576"/>
        <n v="46.60992"/>
        <n v="19.64736"/>
        <n v="73.446912"/>
        <n v="21.37344"/>
        <n v="87.67968"/>
        <n v="53.64612"/>
        <n v="44.99352"/>
        <n v="182.32704"/>
        <n v="114.605568"/>
        <n v="53.72136"/>
        <n v="56.9772"/>
        <n v="27.8208"/>
        <n v="75.5136"/>
        <n v="49.68"/>
        <n v="69.552"/>
        <n v="17.8848"/>
        <n v="48.8376"/>
        <n v="49.6944"/>
        <n v="117.89568"/>
        <n v="46.2672"/>
        <n v="50.72256"/>
        <n v="61.6896"/>
        <n v="88.284672"/>
        <n v="82.2528"/>
        <n v="63.468"/>
        <n v="74.304"/>
        <n v="17.1072"/>
        <n v="51.1434"/>
        <n v="45.279"/>
        <n v="70.47936"/>
        <n v="45.30816"/>
        <n v="83.9664"/>
        <n v="88.6788"/>
        <n v="89.964"/>
        <n v="50.1228"/>
        <n v="29.5596"/>
        <n v="84.30912"/>
        <n v="42.32592"/>
        <n v="72.622368"/>
        <n v="111.78"/>
        <n v="82.4688"/>
        <n v="38.502"/>
        <n v="64.77408"/>
        <n v="52.77888"/>
        <n v="73.890432"/>
        <n v="98.70336"/>
        <n v="120.63744"/>
        <n v="89.1072"/>
        <n v="92.5344"/>
        <n v="61.9344"/>
        <n v="102.73824"/>
        <n v="52.722"/>
        <n v="47.070144"/>
        <n v="115.9411968"/>
        <n v="26.078976"/>
        <n v="191.778048"/>
        <n v="75.487104"/>
        <n v="39.52872"/>
        <n v="36.0458208"/>
        <n v="38.77632"/>
        <n v="94.316544"/>
        <n v="43.86816"/>
        <n v="61.20576"/>
        <n v="122.41152"/>
        <n v="66.816288"/>
        <n v="122.2128"/>
        <n v="90.165888"/>
        <n v="42.09552"/>
        <n v="43.799616"/>
        <n v="126.532224"/>
        <n v="81.7592832"/>
        <n v="42.58296"/>
        <n v="60.8328"/>
        <n v="20.22048"/>
        <n v="30.58776"/>
        <n v="52.164"/>
        <n v="76.97088"/>
        <n v="35.9352"/>
        <n v="50.37984"/>
        <n v="62.9748"/>
        <n v="88.93584"/>
        <n v="44.982"/>
        <n v="66.71616"/>
        <n v="112.0831488"/>
        <n v="45.033408"/>
        <n v="30.6432"/>
        <n v="80.607744"/>
        <n v="98.36064"/>
        <n v="48.825504"/>
        <n v="48.54528"/>
        <n v="61.66944"/>
        <n v="41.313888"/>
        <n v="6.16896"/>
        <n v="64.43136"/>
        <n v="92.123136"/>
        <n v="40.09824"/>
        <n v="48.32352"/>
        <n v="62.37504"/>
        <n v="6.39744"/>
        <n v="31.9872"/>
        <n v="62.854848"/>
        <n v="34.78608"/>
        <n v="3.5963136"/>
        <n v="29.484"/>
        <n v="80.107704"/>
        <n v="200.26926"/>
        <n v="16.90416"/>
        <n v="80.68032"/>
        <n v="66.64896"/>
        <n v="102.312"/>
        <n v="17.7744"/>
        <n v="81.408"/>
        <n v="404.079192"/>
        <n v="14.86848"/>
        <n v="69.888"/>
        <n v="352.4738976"/>
        <n v="5.18616"/>
        <n v="27.027"/>
        <n v="44.226"/>
        <n v="32.03328"/>
        <n v="28.49472"/>
        <n v="29.61216"/>
        <n v="5.92704"/>
        <n v="50.544"/>
        <n v="5.482512"/>
        <n v="28.5714"/>
        <n v="46.7532"/>
        <n v="6.98544"/>
        <n v="36.0126"/>
        <n v="59.3892"/>
      </sharedItems>
    </cacheField>
    <cacheField name="上机时间" numFmtId="177">
      <sharedItems containsString="0" containsBlank="1" containsNonDate="0" containsDate="1" minDate="2019-05-01T00:00:00" maxDate="2020-11-11T00:00:00" count="56">
        <d v="2020-11-09T00:00:00"/>
        <m/>
        <d v="2020-08-14T00:00:00"/>
        <d v="2020-11-07T00:00:00"/>
        <d v="2020-11-02T00:00:00"/>
        <d v="2020-11-03T00:00:00"/>
        <d v="2020-10-18T00:00:00"/>
        <d v="2020-10-21T00:00:00"/>
        <d v="2020-04-03T00:00:00"/>
        <d v="2020-11-04T00:00:00"/>
        <d v="2020-10-23T00:00:00"/>
        <d v="2020-10-30T00:00:00"/>
        <d v="2020-11-06T00:00:00"/>
        <d v="2020-10-31T00:00:00"/>
        <d v="2020-10-10T00:00:00"/>
        <d v="2020-10-29T00:00:00"/>
        <d v="2020-10-07T00:00:00"/>
        <d v="2020-10-28T00:00:00"/>
        <d v="2020-10-09T00:00:00"/>
        <d v="2020-11-05T00:00:00"/>
        <d v="2020-09-29T00:00:00"/>
        <d v="2020-10-20T00:00:00"/>
        <d v="2020-10-16T00:00:00"/>
        <d v="2020-11-01T00:00:00"/>
        <d v="2020-10-11T00:00:00"/>
        <d v="2020-09-23T00:00:00"/>
        <d v="2020-10-25T00:00:00"/>
        <d v="2020-09-22T00:00:00"/>
        <d v="2020-10-15T00:00:00"/>
        <d v="2019-05-01T00:00:00"/>
        <d v="2020-09-30T00:00:00"/>
        <d v="2020-10-05T00:00:00"/>
        <d v="2020-10-08T00:00:00"/>
        <d v="2020-09-13T00:00:00"/>
        <d v="2020-11-11T00:00:00"/>
        <d v="2020-10-14T00:00:00"/>
        <d v="2020-09-10T00:00:00"/>
        <d v="2020-02-22T00:00:00"/>
        <d v="2020-10-13T00:00:00"/>
        <d v="2020-09-12T00:00:00"/>
        <d v="2020-09-08T00:00:00"/>
        <d v="2020-09-28T00:00:00"/>
        <d v="2020-10-17T00:00:00"/>
        <d v="2020-09-06T00:00:00"/>
        <d v="2020-10-24T00:00:00"/>
        <d v="2020-11-08T00:00:00"/>
        <d v="2020-10-27T00:00:00"/>
        <d v="2020-09-09T00:00:00"/>
        <d v="2020-10-03T00:00:00"/>
        <d v="2020-09-15T00:00:00"/>
        <d v="2020-10-26T00:00:00"/>
        <d v="2020-03-13T00:00:00"/>
        <d v="2020-08-18T00:00:00"/>
        <d v="2020-05-05T00:00:00"/>
        <d v="2020-08-24T00:00:00"/>
        <d v="2020-09-18T00:00:00"/>
      </sharedItems>
    </cacheField>
    <cacheField name="原料2" numFmtId="177">
      <sharedItems containsBlank="1" containsDate="1" containsMixedTypes="1" count="4">
        <s v="有光"/>
        <d v="1900-01-03T00:00:00"/>
        <m/>
        <d v="1899-12-30T00:00:00"/>
      </sharedItems>
    </cacheField>
    <cacheField name="理论完成日期" numFmtId="177">
      <sharedItems containsBlank="1" containsDate="1" containsMixedTypes="1" count="148">
        <d v="2020-11-10T02:56:23"/>
        <m/>
        <d v="2020-09-25T08:36:17"/>
        <d v="2020-11-23T11:05:46"/>
        <d v="2020-12-11T01:38:04"/>
        <d v="2020-12-15T08:36:17"/>
        <d v="2020-11-10T21:22:41"/>
        <d v="2020-11-13T11:49:18"/>
        <d v="2020-12-16T08:36:17"/>
        <d v="2020-12-05T02:23:25"/>
        <d v="2020-11-16T23:26:17"/>
        <d v="2020-12-02T00:17:04"/>
        <d v="2020-11-10T05:22:43"/>
        <d v="2020-11-24T23:59:11"/>
        <d v="2020-12-09T03:32:07"/>
        <d v="2020-11-17T23:12:28"/>
        <d v="2020-11-25T20:37:55"/>
        <d v="2020-10-29T10:49:39"/>
        <d v="2020-11-09T18:30:58"/>
        <d v="2020-11-13T10:47:42"/>
        <d v="2020-11-18T04:34:23"/>
        <d v="2020-12-04T13:08:02"/>
        <d v="2020-10-08T20:38:49"/>
        <d v="2020-11-11T08:02:45"/>
        <d v="2020-11-20T06:01:39"/>
        <d v="2020-11-14T19:24:35"/>
        <d v="2020-11-04T01:14:23"/>
        <d v="2020-11-19T15:55:14"/>
        <d v="2020-11-24T10:52:06"/>
        <d v="2020-11-22T07:28:22"/>
        <d v="2020-10-20T03:06:56"/>
        <d v="2020-11-26T13:21:46"/>
        <d v="2020-11-22T14:14:42"/>
        <d v="2020-11-08T21:36:25"/>
        <d v="2020-11-11T06:55:46"/>
        <d v="2020-11-13T16:42:50"/>
        <d v="2020-11-21T04:13:49"/>
        <d v="2020-11-09T22:59:02"/>
        <d v="2020-11-16T11:03:33"/>
        <d v="2020-11-27T04:38:15"/>
        <d v="2020-11-28T10:44:56"/>
        <d v="2020-11-18T17:44:46"/>
        <d v="2020-10-19T13:44:15"/>
        <d v="2020-12-11T19:32:13"/>
        <d v="2020-11-19T01:27:20"/>
        <d v="2020-10-07T20:11:59"/>
        <d v="2020-12-03T13:28:37"/>
        <d v="2020-09-30T12:53:38"/>
        <d v="2020-11-16T23:39:25"/>
        <d v="2020-11-14T23:30:31"/>
        <d v="2020-10-27T21:34:05"/>
        <e v="#DIV/0!"/>
        <d v="2020-10-22T14:03:38"/>
        <d v="2020-11-29T02:13:27"/>
        <d v="2020-11-16T23:40:51"/>
        <d v="2020-11-29T14:56:45"/>
        <d v="2020-11-19T16:41:04"/>
        <d v="2020-10-19T22:36:54"/>
        <d v="2020-11-14T19:32:26"/>
        <d v="2020-10-02T11:36:38"/>
        <d v="2020-12-30T17:12:47"/>
        <d v="2020-12-17T03:15:16"/>
        <d v="2020-12-14T08:36:17"/>
        <d v="2020-12-19T19:15:18"/>
        <d v="2020-11-12T01:50:45"/>
        <d v="2020-11-22T22:54:54"/>
        <d v="2020-09-14T02:18:23"/>
        <d v="2020-11-21T23:28:27"/>
        <d v="2020-11-07T11:12:13"/>
        <d v="2020-11-16T08:34:52"/>
        <d v="2020-12-07T08:45:08"/>
        <d v="2020-11-13T11:05:46"/>
        <d v="2020-11-26T06:02:44"/>
        <d v="2020-11-09T04:25:16"/>
        <d v="2020-11-09T23:34:40"/>
        <d v="2020-11-04T18:26:12"/>
        <d v="2020-11-13T00:09:53"/>
        <d v="2020-11-28T21:45:23"/>
        <d v="2020-11-03T21:29:15"/>
        <d v="2020-11-21T23:09:47"/>
        <d v="2020-11-16T20:19:41"/>
        <d v="2020-11-22T15:04:09"/>
        <d v="2020-11-20T01:19:35"/>
        <d v="2020-09-12T02:26:43"/>
        <d v="2020-09-08T03:34:37"/>
        <d v="2020-10-03T09:34:52"/>
        <d v="2020-11-01T22:08:59"/>
        <d v="2020-10-20T03:26:42"/>
        <d v="2020-09-06T11:28:21"/>
        <d v="2020-12-19T08:36:17"/>
        <d v="2020-11-06T22:32:02"/>
        <d v="2020-11-29T03:36:58"/>
        <d v="2020-11-07T02:38:29"/>
        <d v="2020-11-25T19:18:04"/>
        <d v="2020-11-07T08:07:29"/>
        <d v="2020-09-29T14:15:54"/>
        <d v="2020-11-08T00:51:32"/>
        <d v="2020-11-14T04:40:19"/>
        <d v="2020-11-16T08:45:56"/>
        <d v="2020-10-21T05:16:55"/>
        <d v="2020-11-15T16:07:15"/>
        <d v="2020-11-10T21:45:54"/>
        <d v="2020-12-01T08:51:34"/>
        <d v="2020-12-01T02:19:44"/>
        <d v="2020-11-11T10:36:19"/>
        <d v="2020-11-06T20:05:53"/>
        <d v="2020-11-26T03:41:04"/>
        <d v="2020-11-22T08:39:57"/>
        <d v="2020-11-12T23:06:53"/>
        <d v="2020-10-19T10:45:44"/>
        <d v="2020-10-04T13:29:12"/>
        <d v="2020-11-07T03:00:26"/>
        <d v="2020-11-24T15:10:03"/>
        <d v="2020-11-28T00:00:15"/>
        <d v="2020-11-21T04:29:37"/>
        <d v="2020-11-25T11:48:18"/>
        <d v="2020-10-19T12:00:56"/>
        <d v="2020-10-23T04:17:06"/>
        <d v="2020-11-11T08:10:09"/>
        <d v="2020-11-24T15:41:04"/>
        <d v="2020-10-24T15:39:42"/>
        <d v="2020-11-16T23:27:53"/>
        <d v="2020-11-15T18:13:31"/>
        <d v="2020-09-22T05:37:02"/>
        <d v="2020-11-10T05:21:43"/>
        <d v="2020-11-16T12:59:06"/>
        <d v="2020-11-15T13:11:00"/>
        <d v="2020-11-07T05:57:55"/>
        <d v="2020-11-06T06:01:39"/>
        <d v="2020-11-26T20:14:18"/>
        <d v="2020-11-14T20:25:34"/>
        <d v="2020-11-10T13:58:31"/>
        <d v="2020-11-15T19:05:53"/>
        <d v="2020-11-19T11:40:51"/>
        <d v="2020-11-04T18:40:18"/>
        <d v="2020-11-08T19:40:07"/>
        <d v="2020-11-26T04:07:22"/>
        <d v="2020-12-03T16:16:17"/>
        <d v="2020-11-19T16:16:17"/>
        <d v="2020-03-16T17:16:40"/>
        <d v="2020-08-18T02:53:45"/>
        <d v="2020-05-07T10:01:52"/>
        <d v="2020-03-13T19:50:24"/>
        <d v="2020-09-23T07:27:10"/>
        <d v="2020-09-12T04:39:26"/>
        <d v="2020-10-21T09:50:27"/>
        <d v="2020-11-26T04:31:28"/>
        <d v="2020-09-19T19:45:21"/>
      </sharedItems>
    </cacheField>
    <cacheField name="关注" numFmtId="177">
      <sharedItems containsBlank="1" count="3">
        <s v=" "/>
        <m/>
        <s v="跟踪"/>
      </sharedItems>
    </cacheField>
    <cacheField name="计划完工日期" numFmtId="177">
      <sharedItems containsBlank="1" containsDate="1" containsMixedTypes="1" count="148">
        <d v="2020-11-13T02:56:23"/>
        <m/>
        <d v="2019-07-18T00:00:00"/>
        <d v="2019-12-10T00:00:00"/>
        <d v="2020-12-14T01:38:04"/>
        <d v="2020-12-18T08:36:17"/>
        <d v="2020-11-12T21:22:41"/>
        <d v="2020-11-16T11:49:18"/>
        <d v="2019-12-21T00:00:00"/>
        <d v="2019-02-01T00:00:00"/>
        <d v="2020-02-19T00:00:00"/>
        <d v="2020-12-04T00:17:04"/>
        <d v="2020-11-13T05:22:43"/>
        <d v="2020-11-26T23:59:11"/>
        <d v="2020-06-18T00:00:00"/>
        <d v="2020-11-20T23:12:28"/>
        <d v="2020-11-28T20:37:55"/>
        <d v="2020-11-01T10:49:39"/>
        <d v="2020-11-12T18:30:58"/>
        <d v="2020-11-16T10:47:42"/>
        <d v="2020-11-21T04:34:23"/>
        <d v="2020-02-12T00:00:00"/>
        <d v="2020-09-28T08:36:17"/>
        <d v="2020-10-11T20:38:49"/>
        <d v="2020-11-13T08:02:45"/>
        <d v="2020-11-22T06:01:39"/>
        <d v="2020-11-17T19:24:35"/>
        <d v="2020-02-29T00:00:00"/>
        <d v="2020-02-20T00:00:00"/>
        <d v="2020-11-27T10:52:06"/>
        <d v="2020-11-25T07:28:22"/>
        <d v="2020-10-23T03:06:56"/>
        <d v="2020-11-28T13:21:46"/>
        <d v="2020-11-25T14:14:42"/>
        <d v="2020-11-11T21:36:25"/>
        <d v="2019-09-24T00:00:00"/>
        <d v="2020-11-16T16:42:50"/>
        <d v="2020-11-24T04:13:49"/>
        <d v="2019-07-27T00:00:00"/>
        <d v="2020-11-19T11:03:33"/>
        <d v="2020-11-29T04:38:15"/>
        <d v="2020-12-01T10:44:56"/>
        <d v="2020-11-21T17:44:46"/>
        <d v="2020-10-21T13:44:15"/>
        <d v="2020-12-14T19:32:13"/>
        <d v="2020-11-22T01:27:20"/>
        <d v="2019-02-13T00:00:00"/>
        <d v="2020-12-06T13:28:37"/>
        <d v="2020-10-02T12:53:38"/>
        <d v="2020-11-19T23:39:25"/>
        <d v="2020-11-17T23:30:31"/>
        <d v="2020-10-29T21:34:05"/>
        <d v="2020-10-24T14:03:38"/>
        <d v="2020-12-01T02:13:27"/>
        <d v="2020-11-18T23:40:51"/>
        <d v="2020-12-02T14:56:45"/>
        <d v="2020-11-21T16:41:04"/>
        <d v="2020-10-21T22:36:54"/>
        <d v="2020-11-17T19:32:26"/>
        <d v="2020-10-05T11:36:38"/>
        <d v="2021-01-01T17:12:47"/>
        <d v="2020-12-20T03:15:16"/>
        <d v="2019-11-16T00:00:00"/>
        <d v="2019-02-18T00:00:00"/>
        <d v="2020-12-17T08:36:17"/>
        <d v="2020-12-22T19:15:18"/>
        <d v="2020-11-14T01:50:45"/>
        <d v="2019-08-07T00:00:00"/>
        <d v="2020-09-16T02:18:23"/>
        <d v="2020-11-24T23:28:27"/>
        <d v="2020-11-10T11:12:13"/>
        <d v="2020-11-18T08:34:52"/>
        <d v="2020-12-10T08:45:08"/>
        <d v="2020-11-16T11:05:46"/>
        <d v="2020-11-29T06:02:44"/>
        <d v="2020-11-11T04:25:16"/>
        <d v="2020-11-12T23:34:40"/>
        <d v="2020-11-06T18:26:12"/>
        <d v="2020-11-07T18:26:12"/>
        <e v="#DIV/0!"/>
        <d v="2020-11-16T00:09:53"/>
        <d v="2020-11-30T21:45:23"/>
        <d v="2020-11-05T21:29:15"/>
        <d v="2020-11-24T23:09:47"/>
        <d v="2020-11-19T20:19:41"/>
        <d v="2020-11-25T15:04:09"/>
        <d v="2020-11-22T01:19:35"/>
        <d v="2020-09-15T02:26:43"/>
        <d v="2020-09-11T03:34:37"/>
        <d v="2019-01-27T00:00:00"/>
        <d v="2020-11-03T22:08:59"/>
        <d v="2020-10-23T03:26:42"/>
        <d v="2020-09-09T11:28:21"/>
        <d v="2020-12-22T08:36:17"/>
        <d v="2020-11-09T22:32:02"/>
        <d v="2020-12-02T03:36:58"/>
        <d v="2020-11-10T02:38:29"/>
        <d v="2020-11-27T19:18:04"/>
        <d v="2020-11-10T08:07:29"/>
        <d v="2019-12-25T00:00:00"/>
        <d v="2020-11-10T00:51:32"/>
        <d v="2020-11-17T04:40:19"/>
        <d v="2020-11-19T08:45:56"/>
        <d v="2020-10-24T05:16:55"/>
        <d v="2020-11-18T16:07:15"/>
        <d v="2020-11-12T21:45:54"/>
        <d v="2020-12-04T08:51:34"/>
        <d v="2020-12-04T02:19:44"/>
        <d v="2020-11-14T10:36:19"/>
        <d v="2020-11-09T20:05:53"/>
        <d v="2020-11-29T03:41:04"/>
        <d v="2020-11-24T08:39:57"/>
        <d v="2020-11-14T23:06:53"/>
        <d v="2020-10-22T10:45:44"/>
        <d v="2020-10-07T13:29:12"/>
        <d v="2020-11-10T03:00:26"/>
        <d v="2020-11-27T15:10:03"/>
        <d v="2020-12-01T00:00:15"/>
        <d v="2020-11-24T04:29:37"/>
        <d v="2020-11-28T11:48:18"/>
        <d v="2020-10-22T12:00:56"/>
        <d v="2020-10-26T04:17:06"/>
        <d v="2020-11-14T08:10:09"/>
        <d v="2020-11-27T15:41:04"/>
        <d v="2020-10-27T15:39:42"/>
        <d v="2020-11-19T23:27:53"/>
        <d v="2020-11-18T18:13:31"/>
        <d v="2020-09-25T05:37:02"/>
        <d v="2020-11-13T05:21:43"/>
        <d v="2020-11-19T12:59:06"/>
        <d v="2020-11-18T13:11:00"/>
        <d v="2020-11-10T05:57:55"/>
        <d v="2020-11-09T06:01:39"/>
        <d v="2020-11-28T20:14:18"/>
        <d v="2020-11-17T20:25:34"/>
        <d v="2020-11-13T13:58:31"/>
        <d v="2020-11-17T19:05:53"/>
        <d v="2020-11-22T11:40:51"/>
        <d v="2020-11-06T18:40:18"/>
        <d v="2020-11-11T19:40:07"/>
        <d v="2019-10-30T00:00:00"/>
        <d v="2019-11-14T00:00:00"/>
        <d v="2020-11-21T16:16:17"/>
        <d v="2020-09-26T07:27:10"/>
        <d v="2020-09-15T04:39:26"/>
        <d v="2020-10-24T09:50:27"/>
        <d v="2020-11-29T04:31:28"/>
        <d v="2020-09-22T19:45:2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"/>
    <x v="0"/>
    <x v="0"/>
    <x v="0"/>
    <x v="0"/>
    <x v="0"/>
    <x v="2"/>
    <x v="1"/>
    <x v="0"/>
    <x v="1"/>
    <x v="0"/>
    <x v="1"/>
    <x v="1"/>
    <x v="1"/>
    <x v="0"/>
    <x v="0"/>
    <x v="0"/>
    <x v="0"/>
    <x v="1"/>
    <x v="1"/>
    <x v="0"/>
    <x v="0"/>
    <x v="0"/>
    <x v="1"/>
    <x v="1"/>
    <x v="1"/>
    <x v="0"/>
    <x v="1"/>
    <x v="0"/>
    <x v="0"/>
    <x v="1"/>
    <x v="0"/>
    <x v="1"/>
    <x v="0"/>
    <x v="0"/>
    <x v="0"/>
  </r>
  <r>
    <x v="1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"/>
    <x v="0"/>
    <x v="0"/>
    <x v="0"/>
    <x v="0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0"/>
    <x v="1"/>
    <x v="0"/>
    <x v="0"/>
    <x v="0"/>
  </r>
  <r>
    <x v="1"/>
    <x v="0"/>
    <x v="0"/>
    <x v="0"/>
    <x v="0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0"/>
    <x v="1"/>
    <x v="0"/>
    <x v="0"/>
    <x v="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2"/>
    <x v="2"/>
    <x v="2"/>
    <x v="2"/>
    <x v="2"/>
  </r>
  <r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2"/>
    <x v="3"/>
    <x v="2"/>
    <x v="2"/>
    <x v="2"/>
  </r>
  <r>
    <x v="1"/>
    <x v="0"/>
    <x v="2"/>
    <x v="1"/>
    <x v="2"/>
    <x v="1"/>
    <x v="2"/>
    <x v="1"/>
    <x v="2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2"/>
    <x v="3"/>
    <x v="2"/>
    <x v="2"/>
    <x v="2"/>
  </r>
  <r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2"/>
    <x v="3"/>
    <x v="2"/>
    <x v="2"/>
    <x v="2"/>
  </r>
  <r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"/>
  </r>
  <r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"/>
  </r>
  <r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"/>
    <x v="0"/>
    <x v="3"/>
    <x v="2"/>
    <x v="2"/>
    <x v="0"/>
    <x v="0"/>
    <x v="4"/>
    <x v="3"/>
    <x v="1"/>
    <x v="0"/>
    <x v="7"/>
    <x v="7"/>
    <x v="6"/>
    <x v="0"/>
    <x v="0"/>
    <x v="0"/>
    <x v="0"/>
    <x v="7"/>
    <x v="7"/>
    <x v="0"/>
    <x v="0"/>
    <x v="0"/>
    <x v="7"/>
    <x v="7"/>
    <x v="5"/>
    <x v="0"/>
    <x v="7"/>
    <x v="4"/>
    <x v="0"/>
    <x v="7"/>
    <x v="3"/>
    <x v="2"/>
    <x v="3"/>
    <x v="0"/>
    <x v="3"/>
  </r>
  <r>
    <x v="1"/>
    <x v="0"/>
    <x v="3"/>
    <x v="2"/>
    <x v="2"/>
    <x v="0"/>
    <x v="1"/>
    <x v="4"/>
    <x v="3"/>
    <x v="2"/>
    <x v="0"/>
    <x v="2"/>
    <x v="2"/>
    <x v="6"/>
    <x v="0"/>
    <x v="0"/>
    <x v="0"/>
    <x v="0"/>
    <x v="2"/>
    <x v="2"/>
    <x v="0"/>
    <x v="0"/>
    <x v="0"/>
    <x v="2"/>
    <x v="2"/>
    <x v="2"/>
    <x v="1"/>
    <x v="7"/>
    <x v="1"/>
    <x v="0"/>
    <x v="2"/>
    <x v="3"/>
    <x v="3"/>
    <x v="3"/>
    <x v="0"/>
    <x v="3"/>
  </r>
  <r>
    <x v="1"/>
    <x v="0"/>
    <x v="3"/>
    <x v="2"/>
    <x v="2"/>
    <x v="1"/>
    <x v="2"/>
    <x v="0"/>
    <x v="4"/>
    <x v="1"/>
    <x v="0"/>
    <x v="8"/>
    <x v="8"/>
    <x v="7"/>
    <x v="0"/>
    <x v="0"/>
    <x v="0"/>
    <x v="0"/>
    <x v="8"/>
    <x v="8"/>
    <x v="0"/>
    <x v="0"/>
    <x v="0"/>
    <x v="8"/>
    <x v="8"/>
    <x v="6"/>
    <x v="0"/>
    <x v="8"/>
    <x v="4"/>
    <x v="0"/>
    <x v="8"/>
    <x v="3"/>
    <x v="3"/>
    <x v="3"/>
    <x v="0"/>
    <x v="3"/>
  </r>
  <r>
    <x v="1"/>
    <x v="0"/>
    <x v="3"/>
    <x v="2"/>
    <x v="2"/>
    <x v="0"/>
    <x v="3"/>
    <x v="0"/>
    <x v="5"/>
    <x v="1"/>
    <x v="0"/>
    <x v="9"/>
    <x v="9"/>
    <x v="8"/>
    <x v="0"/>
    <x v="0"/>
    <x v="0"/>
    <x v="0"/>
    <x v="9"/>
    <x v="9"/>
    <x v="0"/>
    <x v="0"/>
    <x v="0"/>
    <x v="9"/>
    <x v="9"/>
    <x v="6"/>
    <x v="0"/>
    <x v="9"/>
    <x v="4"/>
    <x v="0"/>
    <x v="9"/>
    <x v="3"/>
    <x v="3"/>
    <x v="3"/>
    <x v="0"/>
    <x v="3"/>
  </r>
  <r>
    <x v="1"/>
    <x v="0"/>
    <x v="3"/>
    <x v="2"/>
    <x v="2"/>
    <x v="2"/>
    <x v="4"/>
    <x v="0"/>
    <x v="5"/>
    <x v="2"/>
    <x v="0"/>
    <x v="2"/>
    <x v="2"/>
    <x v="8"/>
    <x v="0"/>
    <x v="0"/>
    <x v="0"/>
    <x v="0"/>
    <x v="2"/>
    <x v="2"/>
    <x v="0"/>
    <x v="0"/>
    <x v="0"/>
    <x v="2"/>
    <x v="2"/>
    <x v="2"/>
    <x v="1"/>
    <x v="9"/>
    <x v="1"/>
    <x v="0"/>
    <x v="2"/>
    <x v="3"/>
    <x v="3"/>
    <x v="3"/>
    <x v="0"/>
    <x v="3"/>
  </r>
  <r>
    <x v="1"/>
    <x v="0"/>
    <x v="3"/>
    <x v="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3"/>
    <x v="0"/>
    <x v="3"/>
  </r>
  <r>
    <x v="1"/>
    <x v="0"/>
    <x v="3"/>
    <x v="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3"/>
    <x v="0"/>
    <x v="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"/>
    <x v="0"/>
    <x v="3"/>
    <x v="3"/>
    <x v="2"/>
    <x v="0"/>
    <x v="0"/>
    <x v="3"/>
    <x v="6"/>
    <x v="4"/>
    <x v="0"/>
    <x v="10"/>
    <x v="10"/>
    <x v="9"/>
    <x v="0"/>
    <x v="0"/>
    <x v="0"/>
    <x v="0"/>
    <x v="10"/>
    <x v="10"/>
    <x v="0"/>
    <x v="0"/>
    <x v="1"/>
    <x v="10"/>
    <x v="10"/>
    <x v="7"/>
    <x v="0"/>
    <x v="10"/>
    <x v="5"/>
    <x v="0"/>
    <x v="10"/>
    <x v="4"/>
    <x v="2"/>
    <x v="4"/>
    <x v="0"/>
    <x v="4"/>
  </r>
  <r>
    <x v="1"/>
    <x v="0"/>
    <x v="3"/>
    <x v="3"/>
    <x v="2"/>
    <x v="0"/>
    <x v="1"/>
    <x v="3"/>
    <x v="6"/>
    <x v="4"/>
    <x v="0"/>
    <x v="10"/>
    <x v="10"/>
    <x v="9"/>
    <x v="0"/>
    <x v="0"/>
    <x v="0"/>
    <x v="0"/>
    <x v="10"/>
    <x v="10"/>
    <x v="0"/>
    <x v="0"/>
    <x v="1"/>
    <x v="10"/>
    <x v="10"/>
    <x v="7"/>
    <x v="0"/>
    <x v="10"/>
    <x v="5"/>
    <x v="0"/>
    <x v="10"/>
    <x v="4"/>
    <x v="3"/>
    <x v="4"/>
    <x v="0"/>
    <x v="4"/>
  </r>
  <r>
    <x v="1"/>
    <x v="0"/>
    <x v="3"/>
    <x v="3"/>
    <x v="2"/>
    <x v="1"/>
    <x v="2"/>
    <x v="1"/>
    <x v="2"/>
    <x v="1"/>
    <x v="0"/>
    <x v="11"/>
    <x v="11"/>
    <x v="10"/>
    <x v="0"/>
    <x v="0"/>
    <x v="0"/>
    <x v="0"/>
    <x v="11"/>
    <x v="11"/>
    <x v="0"/>
    <x v="0"/>
    <x v="0"/>
    <x v="11"/>
    <x v="11"/>
    <x v="1"/>
    <x v="0"/>
    <x v="11"/>
    <x v="5"/>
    <x v="0"/>
    <x v="11"/>
    <x v="4"/>
    <x v="3"/>
    <x v="4"/>
    <x v="0"/>
    <x v="4"/>
  </r>
  <r>
    <x v="1"/>
    <x v="0"/>
    <x v="3"/>
    <x v="3"/>
    <x v="2"/>
    <x v="0"/>
    <x v="3"/>
    <x v="3"/>
    <x v="6"/>
    <x v="1"/>
    <x v="0"/>
    <x v="12"/>
    <x v="12"/>
    <x v="11"/>
    <x v="0"/>
    <x v="0"/>
    <x v="0"/>
    <x v="0"/>
    <x v="12"/>
    <x v="12"/>
    <x v="0"/>
    <x v="0"/>
    <x v="0"/>
    <x v="12"/>
    <x v="12"/>
    <x v="0"/>
    <x v="0"/>
    <x v="12"/>
    <x v="5"/>
    <x v="0"/>
    <x v="12"/>
    <x v="4"/>
    <x v="3"/>
    <x v="4"/>
    <x v="0"/>
    <x v="4"/>
  </r>
  <r>
    <x v="1"/>
    <x v="0"/>
    <x v="3"/>
    <x v="3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4"/>
    <x v="0"/>
    <x v="4"/>
  </r>
  <r>
    <x v="1"/>
    <x v="0"/>
    <x v="3"/>
    <x v="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4"/>
    <x v="0"/>
    <x v="4"/>
  </r>
  <r>
    <x v="1"/>
    <x v="0"/>
    <x v="3"/>
    <x v="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4"/>
    <x v="0"/>
    <x v="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2"/>
    <x v="13"/>
    <x v="13"/>
    <x v="4"/>
    <x v="0"/>
    <x v="4"/>
    <x v="3"/>
    <x v="0"/>
    <x v="4"/>
    <x v="5"/>
    <x v="2"/>
    <x v="5"/>
    <x v="0"/>
    <x v="5"/>
  </r>
  <r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1"/>
    <x v="14"/>
    <x v="14"/>
    <x v="4"/>
    <x v="0"/>
    <x v="4"/>
    <x v="3"/>
    <x v="0"/>
    <x v="4"/>
    <x v="5"/>
    <x v="3"/>
    <x v="5"/>
    <x v="0"/>
    <x v="5"/>
  </r>
  <r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5"/>
    <x v="3"/>
    <x v="5"/>
    <x v="0"/>
    <x v="5"/>
  </r>
  <r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3"/>
    <x v="15"/>
    <x v="15"/>
    <x v="0"/>
    <x v="0"/>
    <x v="6"/>
    <x v="3"/>
    <x v="0"/>
    <x v="6"/>
    <x v="5"/>
    <x v="3"/>
    <x v="5"/>
    <x v="0"/>
    <x v="5"/>
  </r>
  <r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5"/>
    <x v="0"/>
    <x v="5"/>
  </r>
  <r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5"/>
    <x v="0"/>
    <x v="5"/>
  </r>
  <r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5"/>
    <x v="0"/>
    <x v="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"/>
    <x v="0"/>
    <x v="4"/>
    <x v="4"/>
    <x v="2"/>
    <x v="3"/>
    <x v="0"/>
    <x v="5"/>
    <x v="8"/>
    <x v="1"/>
    <x v="0"/>
    <x v="13"/>
    <x v="13"/>
    <x v="12"/>
    <x v="0"/>
    <x v="0"/>
    <x v="0"/>
    <x v="0"/>
    <x v="13"/>
    <x v="13"/>
    <x v="0"/>
    <x v="0"/>
    <x v="0"/>
    <x v="16"/>
    <x v="16"/>
    <x v="8"/>
    <x v="0"/>
    <x v="13"/>
    <x v="6"/>
    <x v="0"/>
    <x v="13"/>
    <x v="6"/>
    <x v="2"/>
    <x v="6"/>
    <x v="0"/>
    <x v="6"/>
  </r>
  <r>
    <x v="1"/>
    <x v="0"/>
    <x v="4"/>
    <x v="4"/>
    <x v="2"/>
    <x v="0"/>
    <x v="1"/>
    <x v="5"/>
    <x v="8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13"/>
    <x v="1"/>
    <x v="0"/>
    <x v="2"/>
    <x v="6"/>
    <x v="3"/>
    <x v="6"/>
    <x v="0"/>
    <x v="6"/>
  </r>
  <r>
    <x v="1"/>
    <x v="0"/>
    <x v="4"/>
    <x v="4"/>
    <x v="2"/>
    <x v="1"/>
    <x v="2"/>
    <x v="1"/>
    <x v="2"/>
    <x v="1"/>
    <x v="0"/>
    <x v="14"/>
    <x v="14"/>
    <x v="13"/>
    <x v="0"/>
    <x v="0"/>
    <x v="0"/>
    <x v="0"/>
    <x v="14"/>
    <x v="14"/>
    <x v="0"/>
    <x v="0"/>
    <x v="0"/>
    <x v="17"/>
    <x v="17"/>
    <x v="1"/>
    <x v="0"/>
    <x v="14"/>
    <x v="6"/>
    <x v="0"/>
    <x v="14"/>
    <x v="6"/>
    <x v="3"/>
    <x v="6"/>
    <x v="0"/>
    <x v="6"/>
  </r>
  <r>
    <x v="1"/>
    <x v="0"/>
    <x v="4"/>
    <x v="4"/>
    <x v="2"/>
    <x v="0"/>
    <x v="3"/>
    <x v="3"/>
    <x v="6"/>
    <x v="1"/>
    <x v="0"/>
    <x v="15"/>
    <x v="15"/>
    <x v="14"/>
    <x v="0"/>
    <x v="0"/>
    <x v="0"/>
    <x v="0"/>
    <x v="15"/>
    <x v="15"/>
    <x v="0"/>
    <x v="0"/>
    <x v="0"/>
    <x v="18"/>
    <x v="18"/>
    <x v="0"/>
    <x v="0"/>
    <x v="15"/>
    <x v="6"/>
    <x v="0"/>
    <x v="15"/>
    <x v="6"/>
    <x v="3"/>
    <x v="6"/>
    <x v="0"/>
    <x v="6"/>
  </r>
  <r>
    <x v="1"/>
    <x v="0"/>
    <x v="4"/>
    <x v="4"/>
    <x v="2"/>
    <x v="4"/>
    <x v="4"/>
    <x v="3"/>
    <x v="6"/>
    <x v="1"/>
    <x v="0"/>
    <x v="16"/>
    <x v="16"/>
    <x v="3"/>
    <x v="0"/>
    <x v="0"/>
    <x v="0"/>
    <x v="0"/>
    <x v="16"/>
    <x v="16"/>
    <x v="0"/>
    <x v="0"/>
    <x v="0"/>
    <x v="19"/>
    <x v="19"/>
    <x v="0"/>
    <x v="0"/>
    <x v="16"/>
    <x v="6"/>
    <x v="0"/>
    <x v="16"/>
    <x v="6"/>
    <x v="3"/>
    <x v="6"/>
    <x v="0"/>
    <x v="6"/>
  </r>
  <r>
    <x v="1"/>
    <x v="0"/>
    <x v="4"/>
    <x v="4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6"/>
    <x v="0"/>
    <x v="6"/>
  </r>
  <r>
    <x v="1"/>
    <x v="0"/>
    <x v="4"/>
    <x v="4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6"/>
    <x v="0"/>
    <x v="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"/>
    <x v="0"/>
    <x v="3"/>
    <x v="4"/>
    <x v="2"/>
    <x v="5"/>
    <x v="0"/>
    <x v="5"/>
    <x v="8"/>
    <x v="1"/>
    <x v="0"/>
    <x v="13"/>
    <x v="13"/>
    <x v="12"/>
    <x v="0"/>
    <x v="0"/>
    <x v="0"/>
    <x v="0"/>
    <x v="13"/>
    <x v="13"/>
    <x v="0"/>
    <x v="0"/>
    <x v="0"/>
    <x v="16"/>
    <x v="16"/>
    <x v="8"/>
    <x v="0"/>
    <x v="17"/>
    <x v="7"/>
    <x v="0"/>
    <x v="17"/>
    <x v="7"/>
    <x v="2"/>
    <x v="7"/>
    <x v="0"/>
    <x v="7"/>
  </r>
  <r>
    <x v="1"/>
    <x v="0"/>
    <x v="3"/>
    <x v="4"/>
    <x v="2"/>
    <x v="0"/>
    <x v="1"/>
    <x v="5"/>
    <x v="8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17"/>
    <x v="1"/>
    <x v="0"/>
    <x v="2"/>
    <x v="7"/>
    <x v="3"/>
    <x v="7"/>
    <x v="0"/>
    <x v="7"/>
  </r>
  <r>
    <x v="1"/>
    <x v="0"/>
    <x v="3"/>
    <x v="4"/>
    <x v="2"/>
    <x v="1"/>
    <x v="2"/>
    <x v="1"/>
    <x v="2"/>
    <x v="1"/>
    <x v="0"/>
    <x v="14"/>
    <x v="14"/>
    <x v="13"/>
    <x v="0"/>
    <x v="0"/>
    <x v="0"/>
    <x v="0"/>
    <x v="14"/>
    <x v="14"/>
    <x v="0"/>
    <x v="0"/>
    <x v="0"/>
    <x v="17"/>
    <x v="17"/>
    <x v="1"/>
    <x v="0"/>
    <x v="18"/>
    <x v="7"/>
    <x v="0"/>
    <x v="18"/>
    <x v="7"/>
    <x v="3"/>
    <x v="7"/>
    <x v="0"/>
    <x v="7"/>
  </r>
  <r>
    <x v="1"/>
    <x v="0"/>
    <x v="3"/>
    <x v="4"/>
    <x v="2"/>
    <x v="0"/>
    <x v="3"/>
    <x v="3"/>
    <x v="6"/>
    <x v="1"/>
    <x v="0"/>
    <x v="15"/>
    <x v="15"/>
    <x v="14"/>
    <x v="0"/>
    <x v="0"/>
    <x v="0"/>
    <x v="0"/>
    <x v="15"/>
    <x v="15"/>
    <x v="0"/>
    <x v="0"/>
    <x v="0"/>
    <x v="18"/>
    <x v="18"/>
    <x v="0"/>
    <x v="0"/>
    <x v="19"/>
    <x v="7"/>
    <x v="0"/>
    <x v="19"/>
    <x v="7"/>
    <x v="3"/>
    <x v="7"/>
    <x v="0"/>
    <x v="7"/>
  </r>
  <r>
    <x v="1"/>
    <x v="0"/>
    <x v="3"/>
    <x v="4"/>
    <x v="2"/>
    <x v="6"/>
    <x v="4"/>
    <x v="3"/>
    <x v="6"/>
    <x v="1"/>
    <x v="0"/>
    <x v="16"/>
    <x v="16"/>
    <x v="3"/>
    <x v="0"/>
    <x v="0"/>
    <x v="0"/>
    <x v="0"/>
    <x v="16"/>
    <x v="16"/>
    <x v="0"/>
    <x v="0"/>
    <x v="0"/>
    <x v="19"/>
    <x v="19"/>
    <x v="0"/>
    <x v="0"/>
    <x v="20"/>
    <x v="7"/>
    <x v="0"/>
    <x v="20"/>
    <x v="7"/>
    <x v="3"/>
    <x v="7"/>
    <x v="0"/>
    <x v="7"/>
  </r>
  <r>
    <x v="1"/>
    <x v="0"/>
    <x v="3"/>
    <x v="4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3"/>
    <x v="7"/>
    <x v="0"/>
    <x v="7"/>
  </r>
  <r>
    <x v="1"/>
    <x v="0"/>
    <x v="3"/>
    <x v="4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8"/>
    <x v="3"/>
    <x v="7"/>
    <x v="0"/>
    <x v="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9"/>
    <x v="2"/>
    <x v="8"/>
    <x v="0"/>
    <x v="8"/>
  </r>
  <r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9"/>
    <x v="3"/>
    <x v="8"/>
    <x v="0"/>
    <x v="8"/>
  </r>
  <r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9"/>
    <x v="3"/>
    <x v="8"/>
    <x v="0"/>
    <x v="8"/>
  </r>
  <r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9"/>
    <x v="3"/>
    <x v="8"/>
    <x v="0"/>
    <x v="8"/>
  </r>
  <r>
    <x v="1"/>
    <x v="0"/>
    <x v="2"/>
    <x v="1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8"/>
    <x v="0"/>
    <x v="8"/>
  </r>
  <r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8"/>
    <x v="0"/>
    <x v="8"/>
  </r>
  <r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8"/>
    <x v="0"/>
    <x v="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"/>
    <x v="0"/>
    <x v="5"/>
    <x v="5"/>
    <x v="2"/>
    <x v="0"/>
    <x v="0"/>
    <x v="3"/>
    <x v="6"/>
    <x v="5"/>
    <x v="0"/>
    <x v="17"/>
    <x v="17"/>
    <x v="15"/>
    <x v="0"/>
    <x v="0"/>
    <x v="0"/>
    <x v="0"/>
    <x v="17"/>
    <x v="17"/>
    <x v="0"/>
    <x v="0"/>
    <x v="1"/>
    <x v="20"/>
    <x v="20"/>
    <x v="9"/>
    <x v="0"/>
    <x v="21"/>
    <x v="8"/>
    <x v="0"/>
    <x v="21"/>
    <x v="6"/>
    <x v="2"/>
    <x v="9"/>
    <x v="0"/>
    <x v="9"/>
  </r>
  <r>
    <x v="1"/>
    <x v="0"/>
    <x v="5"/>
    <x v="5"/>
    <x v="2"/>
    <x v="0"/>
    <x v="1"/>
    <x v="3"/>
    <x v="6"/>
    <x v="5"/>
    <x v="0"/>
    <x v="17"/>
    <x v="17"/>
    <x v="15"/>
    <x v="0"/>
    <x v="0"/>
    <x v="0"/>
    <x v="0"/>
    <x v="17"/>
    <x v="17"/>
    <x v="0"/>
    <x v="0"/>
    <x v="1"/>
    <x v="20"/>
    <x v="20"/>
    <x v="9"/>
    <x v="0"/>
    <x v="21"/>
    <x v="8"/>
    <x v="0"/>
    <x v="21"/>
    <x v="6"/>
    <x v="3"/>
    <x v="9"/>
    <x v="0"/>
    <x v="9"/>
  </r>
  <r>
    <x v="1"/>
    <x v="0"/>
    <x v="5"/>
    <x v="5"/>
    <x v="2"/>
    <x v="1"/>
    <x v="2"/>
    <x v="1"/>
    <x v="2"/>
    <x v="6"/>
    <x v="0"/>
    <x v="18"/>
    <x v="18"/>
    <x v="16"/>
    <x v="0"/>
    <x v="0"/>
    <x v="0"/>
    <x v="0"/>
    <x v="18"/>
    <x v="18"/>
    <x v="0"/>
    <x v="0"/>
    <x v="0"/>
    <x v="21"/>
    <x v="21"/>
    <x v="10"/>
    <x v="0"/>
    <x v="22"/>
    <x v="8"/>
    <x v="0"/>
    <x v="22"/>
    <x v="6"/>
    <x v="3"/>
    <x v="9"/>
    <x v="0"/>
    <x v="9"/>
  </r>
  <r>
    <x v="1"/>
    <x v="0"/>
    <x v="5"/>
    <x v="5"/>
    <x v="2"/>
    <x v="0"/>
    <x v="3"/>
    <x v="3"/>
    <x v="6"/>
    <x v="5"/>
    <x v="0"/>
    <x v="19"/>
    <x v="19"/>
    <x v="5"/>
    <x v="0"/>
    <x v="0"/>
    <x v="0"/>
    <x v="0"/>
    <x v="19"/>
    <x v="19"/>
    <x v="0"/>
    <x v="0"/>
    <x v="1"/>
    <x v="22"/>
    <x v="22"/>
    <x v="9"/>
    <x v="0"/>
    <x v="23"/>
    <x v="8"/>
    <x v="0"/>
    <x v="23"/>
    <x v="6"/>
    <x v="3"/>
    <x v="9"/>
    <x v="0"/>
    <x v="9"/>
  </r>
  <r>
    <x v="1"/>
    <x v="0"/>
    <x v="5"/>
    <x v="5"/>
    <x v="2"/>
    <x v="0"/>
    <x v="4"/>
    <x v="3"/>
    <x v="6"/>
    <x v="5"/>
    <x v="0"/>
    <x v="19"/>
    <x v="19"/>
    <x v="5"/>
    <x v="0"/>
    <x v="0"/>
    <x v="0"/>
    <x v="0"/>
    <x v="19"/>
    <x v="19"/>
    <x v="0"/>
    <x v="0"/>
    <x v="1"/>
    <x v="22"/>
    <x v="22"/>
    <x v="9"/>
    <x v="0"/>
    <x v="23"/>
    <x v="8"/>
    <x v="0"/>
    <x v="23"/>
    <x v="6"/>
    <x v="3"/>
    <x v="9"/>
    <x v="0"/>
    <x v="9"/>
  </r>
  <r>
    <x v="1"/>
    <x v="0"/>
    <x v="5"/>
    <x v="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9"/>
    <x v="0"/>
    <x v="9"/>
  </r>
  <r>
    <x v="1"/>
    <x v="0"/>
    <x v="5"/>
    <x v="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9"/>
    <x v="0"/>
    <x v="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"/>
    <x v="0"/>
    <x v="2"/>
    <x v="6"/>
    <x v="2"/>
    <x v="7"/>
    <x v="0"/>
    <x v="0"/>
    <x v="9"/>
    <x v="0"/>
    <x v="0"/>
    <x v="20"/>
    <x v="20"/>
    <x v="17"/>
    <x v="0"/>
    <x v="0"/>
    <x v="0"/>
    <x v="0"/>
    <x v="20"/>
    <x v="20"/>
    <x v="0"/>
    <x v="0"/>
    <x v="4"/>
    <x v="23"/>
    <x v="23"/>
    <x v="0"/>
    <x v="0"/>
    <x v="24"/>
    <x v="9"/>
    <x v="0"/>
    <x v="24"/>
    <x v="10"/>
    <x v="2"/>
    <x v="10"/>
    <x v="0"/>
    <x v="10"/>
  </r>
  <r>
    <x v="1"/>
    <x v="0"/>
    <x v="2"/>
    <x v="6"/>
    <x v="2"/>
    <x v="0"/>
    <x v="1"/>
    <x v="5"/>
    <x v="8"/>
    <x v="0"/>
    <x v="0"/>
    <x v="21"/>
    <x v="21"/>
    <x v="18"/>
    <x v="0"/>
    <x v="0"/>
    <x v="0"/>
    <x v="0"/>
    <x v="21"/>
    <x v="21"/>
    <x v="0"/>
    <x v="0"/>
    <x v="5"/>
    <x v="24"/>
    <x v="24"/>
    <x v="5"/>
    <x v="0"/>
    <x v="25"/>
    <x v="9"/>
    <x v="0"/>
    <x v="25"/>
    <x v="10"/>
    <x v="3"/>
    <x v="10"/>
    <x v="0"/>
    <x v="10"/>
  </r>
  <r>
    <x v="1"/>
    <x v="0"/>
    <x v="2"/>
    <x v="6"/>
    <x v="2"/>
    <x v="1"/>
    <x v="2"/>
    <x v="6"/>
    <x v="10"/>
    <x v="0"/>
    <x v="0"/>
    <x v="22"/>
    <x v="22"/>
    <x v="19"/>
    <x v="0"/>
    <x v="0"/>
    <x v="0"/>
    <x v="0"/>
    <x v="22"/>
    <x v="22"/>
    <x v="0"/>
    <x v="0"/>
    <x v="0"/>
    <x v="25"/>
    <x v="25"/>
    <x v="1"/>
    <x v="0"/>
    <x v="26"/>
    <x v="9"/>
    <x v="0"/>
    <x v="26"/>
    <x v="10"/>
    <x v="3"/>
    <x v="10"/>
    <x v="0"/>
    <x v="10"/>
  </r>
  <r>
    <x v="1"/>
    <x v="0"/>
    <x v="2"/>
    <x v="6"/>
    <x v="2"/>
    <x v="0"/>
    <x v="3"/>
    <x v="3"/>
    <x v="11"/>
    <x v="1"/>
    <x v="0"/>
    <x v="23"/>
    <x v="23"/>
    <x v="20"/>
    <x v="0"/>
    <x v="0"/>
    <x v="0"/>
    <x v="0"/>
    <x v="23"/>
    <x v="23"/>
    <x v="0"/>
    <x v="0"/>
    <x v="0"/>
    <x v="26"/>
    <x v="26"/>
    <x v="0"/>
    <x v="0"/>
    <x v="27"/>
    <x v="9"/>
    <x v="0"/>
    <x v="27"/>
    <x v="10"/>
    <x v="3"/>
    <x v="10"/>
    <x v="0"/>
    <x v="10"/>
  </r>
  <r>
    <x v="1"/>
    <x v="0"/>
    <x v="2"/>
    <x v="6"/>
    <x v="2"/>
    <x v="8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3"/>
    <x v="10"/>
    <x v="0"/>
    <x v="10"/>
  </r>
  <r>
    <x v="1"/>
    <x v="0"/>
    <x v="2"/>
    <x v="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3"/>
    <x v="10"/>
    <x v="0"/>
    <x v="10"/>
  </r>
  <r>
    <x v="1"/>
    <x v="0"/>
    <x v="2"/>
    <x v="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3"/>
    <x v="10"/>
    <x v="0"/>
    <x v="1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"/>
    <x v="0"/>
    <x v="4"/>
    <x v="7"/>
    <x v="2"/>
    <x v="5"/>
    <x v="0"/>
    <x v="0"/>
    <x v="9"/>
    <x v="1"/>
    <x v="0"/>
    <x v="24"/>
    <x v="24"/>
    <x v="21"/>
    <x v="0"/>
    <x v="0"/>
    <x v="0"/>
    <x v="0"/>
    <x v="24"/>
    <x v="24"/>
    <x v="0"/>
    <x v="0"/>
    <x v="0"/>
    <x v="27"/>
    <x v="27"/>
    <x v="6"/>
    <x v="0"/>
    <x v="28"/>
    <x v="10"/>
    <x v="0"/>
    <x v="28"/>
    <x v="5"/>
    <x v="2"/>
    <x v="11"/>
    <x v="0"/>
    <x v="11"/>
  </r>
  <r>
    <x v="1"/>
    <x v="0"/>
    <x v="4"/>
    <x v="7"/>
    <x v="2"/>
    <x v="0"/>
    <x v="1"/>
    <x v="0"/>
    <x v="9"/>
    <x v="2"/>
    <x v="0"/>
    <x v="2"/>
    <x v="2"/>
    <x v="21"/>
    <x v="0"/>
    <x v="0"/>
    <x v="0"/>
    <x v="0"/>
    <x v="2"/>
    <x v="2"/>
    <x v="0"/>
    <x v="0"/>
    <x v="0"/>
    <x v="2"/>
    <x v="2"/>
    <x v="2"/>
    <x v="1"/>
    <x v="28"/>
    <x v="1"/>
    <x v="0"/>
    <x v="2"/>
    <x v="5"/>
    <x v="3"/>
    <x v="11"/>
    <x v="0"/>
    <x v="11"/>
  </r>
  <r>
    <x v="1"/>
    <x v="0"/>
    <x v="4"/>
    <x v="7"/>
    <x v="2"/>
    <x v="1"/>
    <x v="2"/>
    <x v="1"/>
    <x v="2"/>
    <x v="1"/>
    <x v="0"/>
    <x v="25"/>
    <x v="25"/>
    <x v="22"/>
    <x v="0"/>
    <x v="0"/>
    <x v="0"/>
    <x v="0"/>
    <x v="25"/>
    <x v="25"/>
    <x v="0"/>
    <x v="0"/>
    <x v="0"/>
    <x v="28"/>
    <x v="28"/>
    <x v="1"/>
    <x v="0"/>
    <x v="29"/>
    <x v="10"/>
    <x v="0"/>
    <x v="29"/>
    <x v="5"/>
    <x v="3"/>
    <x v="11"/>
    <x v="0"/>
    <x v="11"/>
  </r>
  <r>
    <x v="1"/>
    <x v="0"/>
    <x v="4"/>
    <x v="7"/>
    <x v="2"/>
    <x v="0"/>
    <x v="3"/>
    <x v="3"/>
    <x v="11"/>
    <x v="1"/>
    <x v="0"/>
    <x v="15"/>
    <x v="26"/>
    <x v="14"/>
    <x v="0"/>
    <x v="0"/>
    <x v="0"/>
    <x v="0"/>
    <x v="26"/>
    <x v="26"/>
    <x v="0"/>
    <x v="0"/>
    <x v="0"/>
    <x v="29"/>
    <x v="29"/>
    <x v="0"/>
    <x v="0"/>
    <x v="15"/>
    <x v="10"/>
    <x v="0"/>
    <x v="15"/>
    <x v="5"/>
    <x v="3"/>
    <x v="11"/>
    <x v="0"/>
    <x v="11"/>
  </r>
  <r>
    <x v="1"/>
    <x v="0"/>
    <x v="4"/>
    <x v="7"/>
    <x v="2"/>
    <x v="9"/>
    <x v="4"/>
    <x v="3"/>
    <x v="11"/>
    <x v="1"/>
    <x v="0"/>
    <x v="26"/>
    <x v="27"/>
    <x v="9"/>
    <x v="0"/>
    <x v="0"/>
    <x v="0"/>
    <x v="0"/>
    <x v="27"/>
    <x v="27"/>
    <x v="0"/>
    <x v="0"/>
    <x v="0"/>
    <x v="30"/>
    <x v="30"/>
    <x v="0"/>
    <x v="0"/>
    <x v="30"/>
    <x v="10"/>
    <x v="0"/>
    <x v="30"/>
    <x v="5"/>
    <x v="3"/>
    <x v="11"/>
    <x v="0"/>
    <x v="11"/>
  </r>
  <r>
    <x v="1"/>
    <x v="0"/>
    <x v="4"/>
    <x v="7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11"/>
    <x v="0"/>
    <x v="11"/>
  </r>
  <r>
    <x v="1"/>
    <x v="0"/>
    <x v="4"/>
    <x v="7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11"/>
    <x v="0"/>
    <x v="1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"/>
    <x v="0"/>
    <x v="5"/>
    <x v="8"/>
    <x v="3"/>
    <x v="0"/>
    <x v="0"/>
    <x v="3"/>
    <x v="6"/>
    <x v="7"/>
    <x v="0"/>
    <x v="27"/>
    <x v="28"/>
    <x v="23"/>
    <x v="0"/>
    <x v="0"/>
    <x v="0"/>
    <x v="0"/>
    <x v="28"/>
    <x v="28"/>
    <x v="0"/>
    <x v="0"/>
    <x v="6"/>
    <x v="31"/>
    <x v="31"/>
    <x v="11"/>
    <x v="0"/>
    <x v="31"/>
    <x v="11"/>
    <x v="0"/>
    <x v="31"/>
    <x v="11"/>
    <x v="2"/>
    <x v="12"/>
    <x v="2"/>
    <x v="12"/>
  </r>
  <r>
    <x v="1"/>
    <x v="0"/>
    <x v="5"/>
    <x v="8"/>
    <x v="3"/>
    <x v="0"/>
    <x v="1"/>
    <x v="3"/>
    <x v="6"/>
    <x v="7"/>
    <x v="0"/>
    <x v="27"/>
    <x v="28"/>
    <x v="23"/>
    <x v="0"/>
    <x v="0"/>
    <x v="0"/>
    <x v="0"/>
    <x v="28"/>
    <x v="28"/>
    <x v="0"/>
    <x v="0"/>
    <x v="6"/>
    <x v="31"/>
    <x v="31"/>
    <x v="11"/>
    <x v="0"/>
    <x v="31"/>
    <x v="11"/>
    <x v="0"/>
    <x v="31"/>
    <x v="11"/>
    <x v="3"/>
    <x v="12"/>
    <x v="2"/>
    <x v="12"/>
  </r>
  <r>
    <x v="1"/>
    <x v="0"/>
    <x v="5"/>
    <x v="8"/>
    <x v="3"/>
    <x v="1"/>
    <x v="2"/>
    <x v="1"/>
    <x v="2"/>
    <x v="6"/>
    <x v="0"/>
    <x v="28"/>
    <x v="29"/>
    <x v="24"/>
    <x v="0"/>
    <x v="0"/>
    <x v="0"/>
    <x v="0"/>
    <x v="29"/>
    <x v="29"/>
    <x v="0"/>
    <x v="0"/>
    <x v="0"/>
    <x v="32"/>
    <x v="32"/>
    <x v="10"/>
    <x v="0"/>
    <x v="32"/>
    <x v="11"/>
    <x v="0"/>
    <x v="32"/>
    <x v="11"/>
    <x v="3"/>
    <x v="12"/>
    <x v="2"/>
    <x v="12"/>
  </r>
  <r>
    <x v="1"/>
    <x v="0"/>
    <x v="5"/>
    <x v="8"/>
    <x v="3"/>
    <x v="0"/>
    <x v="3"/>
    <x v="3"/>
    <x v="6"/>
    <x v="6"/>
    <x v="0"/>
    <x v="29"/>
    <x v="30"/>
    <x v="25"/>
    <x v="0"/>
    <x v="0"/>
    <x v="0"/>
    <x v="0"/>
    <x v="30"/>
    <x v="30"/>
    <x v="0"/>
    <x v="0"/>
    <x v="7"/>
    <x v="33"/>
    <x v="33"/>
    <x v="12"/>
    <x v="0"/>
    <x v="33"/>
    <x v="11"/>
    <x v="0"/>
    <x v="33"/>
    <x v="11"/>
    <x v="3"/>
    <x v="12"/>
    <x v="2"/>
    <x v="12"/>
  </r>
  <r>
    <x v="1"/>
    <x v="0"/>
    <x v="5"/>
    <x v="8"/>
    <x v="3"/>
    <x v="10"/>
    <x v="4"/>
    <x v="3"/>
    <x v="6"/>
    <x v="6"/>
    <x v="0"/>
    <x v="30"/>
    <x v="31"/>
    <x v="26"/>
    <x v="0"/>
    <x v="0"/>
    <x v="0"/>
    <x v="0"/>
    <x v="31"/>
    <x v="31"/>
    <x v="0"/>
    <x v="0"/>
    <x v="8"/>
    <x v="34"/>
    <x v="34"/>
    <x v="12"/>
    <x v="0"/>
    <x v="34"/>
    <x v="11"/>
    <x v="0"/>
    <x v="34"/>
    <x v="11"/>
    <x v="3"/>
    <x v="12"/>
    <x v="2"/>
    <x v="12"/>
  </r>
  <r>
    <x v="1"/>
    <x v="0"/>
    <x v="5"/>
    <x v="8"/>
    <x v="3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12"/>
    <x v="2"/>
    <x v="12"/>
  </r>
  <r>
    <x v="1"/>
    <x v="0"/>
    <x v="5"/>
    <x v="8"/>
    <x v="3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12"/>
    <x v="2"/>
    <x v="1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"/>
    <x v="0"/>
    <x v="4"/>
    <x v="9"/>
    <x v="4"/>
    <x v="0"/>
    <x v="0"/>
    <x v="3"/>
    <x v="6"/>
    <x v="4"/>
    <x v="0"/>
    <x v="31"/>
    <x v="32"/>
    <x v="5"/>
    <x v="0"/>
    <x v="0"/>
    <x v="0"/>
    <x v="0"/>
    <x v="32"/>
    <x v="32"/>
    <x v="0"/>
    <x v="0"/>
    <x v="0"/>
    <x v="35"/>
    <x v="35"/>
    <x v="7"/>
    <x v="0"/>
    <x v="35"/>
    <x v="12"/>
    <x v="0"/>
    <x v="35"/>
    <x v="9"/>
    <x v="2"/>
    <x v="13"/>
    <x v="0"/>
    <x v="13"/>
  </r>
  <r>
    <x v="1"/>
    <x v="0"/>
    <x v="4"/>
    <x v="9"/>
    <x v="4"/>
    <x v="0"/>
    <x v="1"/>
    <x v="3"/>
    <x v="6"/>
    <x v="4"/>
    <x v="0"/>
    <x v="31"/>
    <x v="32"/>
    <x v="5"/>
    <x v="0"/>
    <x v="0"/>
    <x v="0"/>
    <x v="0"/>
    <x v="32"/>
    <x v="32"/>
    <x v="0"/>
    <x v="0"/>
    <x v="0"/>
    <x v="35"/>
    <x v="35"/>
    <x v="7"/>
    <x v="0"/>
    <x v="35"/>
    <x v="12"/>
    <x v="0"/>
    <x v="35"/>
    <x v="9"/>
    <x v="3"/>
    <x v="13"/>
    <x v="0"/>
    <x v="13"/>
  </r>
  <r>
    <x v="1"/>
    <x v="0"/>
    <x v="4"/>
    <x v="9"/>
    <x v="4"/>
    <x v="1"/>
    <x v="2"/>
    <x v="1"/>
    <x v="2"/>
    <x v="1"/>
    <x v="0"/>
    <x v="32"/>
    <x v="33"/>
    <x v="27"/>
    <x v="0"/>
    <x v="0"/>
    <x v="0"/>
    <x v="0"/>
    <x v="33"/>
    <x v="33"/>
    <x v="0"/>
    <x v="0"/>
    <x v="0"/>
    <x v="36"/>
    <x v="36"/>
    <x v="1"/>
    <x v="0"/>
    <x v="36"/>
    <x v="13"/>
    <x v="0"/>
    <x v="36"/>
    <x v="9"/>
    <x v="3"/>
    <x v="13"/>
    <x v="0"/>
    <x v="13"/>
  </r>
  <r>
    <x v="1"/>
    <x v="0"/>
    <x v="4"/>
    <x v="9"/>
    <x v="4"/>
    <x v="0"/>
    <x v="3"/>
    <x v="3"/>
    <x v="6"/>
    <x v="1"/>
    <x v="0"/>
    <x v="33"/>
    <x v="34"/>
    <x v="18"/>
    <x v="0"/>
    <x v="0"/>
    <x v="0"/>
    <x v="0"/>
    <x v="34"/>
    <x v="34"/>
    <x v="0"/>
    <x v="0"/>
    <x v="0"/>
    <x v="37"/>
    <x v="37"/>
    <x v="0"/>
    <x v="0"/>
    <x v="37"/>
    <x v="13"/>
    <x v="0"/>
    <x v="37"/>
    <x v="9"/>
    <x v="3"/>
    <x v="13"/>
    <x v="0"/>
    <x v="13"/>
  </r>
  <r>
    <x v="1"/>
    <x v="0"/>
    <x v="4"/>
    <x v="9"/>
    <x v="4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13"/>
    <x v="0"/>
    <x v="13"/>
  </r>
  <r>
    <x v="1"/>
    <x v="0"/>
    <x v="4"/>
    <x v="9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13"/>
    <x v="0"/>
    <x v="13"/>
  </r>
  <r>
    <x v="1"/>
    <x v="0"/>
    <x v="4"/>
    <x v="9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13"/>
    <x v="0"/>
    <x v="1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"/>
    <x v="0"/>
    <x v="3"/>
    <x v="10"/>
    <x v="2"/>
    <x v="0"/>
    <x v="0"/>
    <x v="1"/>
    <x v="2"/>
    <x v="1"/>
    <x v="0"/>
    <x v="34"/>
    <x v="35"/>
    <x v="8"/>
    <x v="0"/>
    <x v="0"/>
    <x v="0"/>
    <x v="0"/>
    <x v="35"/>
    <x v="35"/>
    <x v="0"/>
    <x v="0"/>
    <x v="0"/>
    <x v="38"/>
    <x v="38"/>
    <x v="1"/>
    <x v="0"/>
    <x v="9"/>
    <x v="14"/>
    <x v="0"/>
    <x v="38"/>
    <x v="12"/>
    <x v="2"/>
    <x v="14"/>
    <x v="0"/>
    <x v="14"/>
  </r>
  <r>
    <x v="1"/>
    <x v="0"/>
    <x v="3"/>
    <x v="10"/>
    <x v="2"/>
    <x v="0"/>
    <x v="1"/>
    <x v="1"/>
    <x v="2"/>
    <x v="1"/>
    <x v="0"/>
    <x v="35"/>
    <x v="36"/>
    <x v="11"/>
    <x v="0"/>
    <x v="0"/>
    <x v="0"/>
    <x v="0"/>
    <x v="36"/>
    <x v="36"/>
    <x v="0"/>
    <x v="0"/>
    <x v="0"/>
    <x v="39"/>
    <x v="39"/>
    <x v="1"/>
    <x v="0"/>
    <x v="12"/>
    <x v="14"/>
    <x v="0"/>
    <x v="39"/>
    <x v="12"/>
    <x v="3"/>
    <x v="14"/>
    <x v="0"/>
    <x v="14"/>
  </r>
  <r>
    <x v="1"/>
    <x v="0"/>
    <x v="3"/>
    <x v="10"/>
    <x v="2"/>
    <x v="1"/>
    <x v="2"/>
    <x v="4"/>
    <x v="12"/>
    <x v="0"/>
    <x v="0"/>
    <x v="36"/>
    <x v="37"/>
    <x v="28"/>
    <x v="0"/>
    <x v="0"/>
    <x v="0"/>
    <x v="0"/>
    <x v="37"/>
    <x v="37"/>
    <x v="0"/>
    <x v="0"/>
    <x v="0"/>
    <x v="40"/>
    <x v="40"/>
    <x v="13"/>
    <x v="0"/>
    <x v="38"/>
    <x v="14"/>
    <x v="0"/>
    <x v="40"/>
    <x v="12"/>
    <x v="3"/>
    <x v="14"/>
    <x v="0"/>
    <x v="14"/>
  </r>
  <r>
    <x v="1"/>
    <x v="0"/>
    <x v="3"/>
    <x v="10"/>
    <x v="2"/>
    <x v="0"/>
    <x v="3"/>
    <x v="1"/>
    <x v="2"/>
    <x v="1"/>
    <x v="0"/>
    <x v="35"/>
    <x v="36"/>
    <x v="11"/>
    <x v="0"/>
    <x v="0"/>
    <x v="0"/>
    <x v="0"/>
    <x v="36"/>
    <x v="36"/>
    <x v="0"/>
    <x v="0"/>
    <x v="0"/>
    <x v="39"/>
    <x v="39"/>
    <x v="1"/>
    <x v="0"/>
    <x v="12"/>
    <x v="14"/>
    <x v="0"/>
    <x v="39"/>
    <x v="12"/>
    <x v="3"/>
    <x v="14"/>
    <x v="0"/>
    <x v="14"/>
  </r>
  <r>
    <x v="1"/>
    <x v="0"/>
    <x v="3"/>
    <x v="10"/>
    <x v="2"/>
    <x v="2"/>
    <x v="4"/>
    <x v="1"/>
    <x v="2"/>
    <x v="1"/>
    <x v="0"/>
    <x v="34"/>
    <x v="35"/>
    <x v="8"/>
    <x v="0"/>
    <x v="0"/>
    <x v="0"/>
    <x v="0"/>
    <x v="35"/>
    <x v="35"/>
    <x v="0"/>
    <x v="0"/>
    <x v="0"/>
    <x v="38"/>
    <x v="38"/>
    <x v="1"/>
    <x v="0"/>
    <x v="9"/>
    <x v="14"/>
    <x v="0"/>
    <x v="38"/>
    <x v="12"/>
    <x v="3"/>
    <x v="14"/>
    <x v="0"/>
    <x v="14"/>
  </r>
  <r>
    <x v="1"/>
    <x v="0"/>
    <x v="3"/>
    <x v="10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14"/>
    <x v="0"/>
    <x v="14"/>
  </r>
  <r>
    <x v="1"/>
    <x v="0"/>
    <x v="3"/>
    <x v="1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14"/>
    <x v="0"/>
    <x v="1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5"/>
    <x v="0"/>
    <x v="6"/>
    <x v="11"/>
    <x v="4"/>
    <x v="0"/>
    <x v="0"/>
    <x v="5"/>
    <x v="13"/>
    <x v="0"/>
    <x v="0"/>
    <x v="37"/>
    <x v="38"/>
    <x v="15"/>
    <x v="0"/>
    <x v="0"/>
    <x v="0"/>
    <x v="0"/>
    <x v="38"/>
    <x v="38"/>
    <x v="0"/>
    <x v="0"/>
    <x v="0"/>
    <x v="41"/>
    <x v="41"/>
    <x v="5"/>
    <x v="0"/>
    <x v="39"/>
    <x v="15"/>
    <x v="0"/>
    <x v="41"/>
    <x v="13"/>
    <x v="2"/>
    <x v="15"/>
    <x v="0"/>
    <x v="15"/>
  </r>
  <r>
    <x v="1"/>
    <x v="0"/>
    <x v="6"/>
    <x v="11"/>
    <x v="4"/>
    <x v="0"/>
    <x v="1"/>
    <x v="5"/>
    <x v="13"/>
    <x v="0"/>
    <x v="0"/>
    <x v="38"/>
    <x v="39"/>
    <x v="5"/>
    <x v="0"/>
    <x v="0"/>
    <x v="0"/>
    <x v="0"/>
    <x v="39"/>
    <x v="39"/>
    <x v="0"/>
    <x v="0"/>
    <x v="0"/>
    <x v="42"/>
    <x v="42"/>
    <x v="5"/>
    <x v="0"/>
    <x v="40"/>
    <x v="16"/>
    <x v="0"/>
    <x v="42"/>
    <x v="13"/>
    <x v="3"/>
    <x v="15"/>
    <x v="0"/>
    <x v="15"/>
  </r>
  <r>
    <x v="1"/>
    <x v="0"/>
    <x v="6"/>
    <x v="11"/>
    <x v="4"/>
    <x v="1"/>
    <x v="2"/>
    <x v="1"/>
    <x v="2"/>
    <x v="1"/>
    <x v="0"/>
    <x v="39"/>
    <x v="40"/>
    <x v="24"/>
    <x v="0"/>
    <x v="0"/>
    <x v="0"/>
    <x v="0"/>
    <x v="40"/>
    <x v="40"/>
    <x v="0"/>
    <x v="0"/>
    <x v="0"/>
    <x v="43"/>
    <x v="43"/>
    <x v="1"/>
    <x v="0"/>
    <x v="41"/>
    <x v="16"/>
    <x v="0"/>
    <x v="43"/>
    <x v="13"/>
    <x v="3"/>
    <x v="15"/>
    <x v="0"/>
    <x v="15"/>
  </r>
  <r>
    <x v="1"/>
    <x v="0"/>
    <x v="6"/>
    <x v="11"/>
    <x v="4"/>
    <x v="0"/>
    <x v="3"/>
    <x v="3"/>
    <x v="11"/>
    <x v="1"/>
    <x v="0"/>
    <x v="15"/>
    <x v="41"/>
    <x v="14"/>
    <x v="0"/>
    <x v="0"/>
    <x v="0"/>
    <x v="0"/>
    <x v="41"/>
    <x v="41"/>
    <x v="0"/>
    <x v="0"/>
    <x v="0"/>
    <x v="44"/>
    <x v="44"/>
    <x v="0"/>
    <x v="0"/>
    <x v="42"/>
    <x v="16"/>
    <x v="0"/>
    <x v="44"/>
    <x v="13"/>
    <x v="3"/>
    <x v="15"/>
    <x v="0"/>
    <x v="15"/>
  </r>
  <r>
    <x v="1"/>
    <x v="0"/>
    <x v="6"/>
    <x v="11"/>
    <x v="4"/>
    <x v="2"/>
    <x v="4"/>
    <x v="3"/>
    <x v="11"/>
    <x v="1"/>
    <x v="0"/>
    <x v="15"/>
    <x v="41"/>
    <x v="14"/>
    <x v="0"/>
    <x v="0"/>
    <x v="0"/>
    <x v="0"/>
    <x v="41"/>
    <x v="41"/>
    <x v="0"/>
    <x v="0"/>
    <x v="0"/>
    <x v="44"/>
    <x v="44"/>
    <x v="0"/>
    <x v="0"/>
    <x v="42"/>
    <x v="16"/>
    <x v="0"/>
    <x v="44"/>
    <x v="13"/>
    <x v="3"/>
    <x v="15"/>
    <x v="0"/>
    <x v="15"/>
  </r>
  <r>
    <x v="1"/>
    <x v="0"/>
    <x v="6"/>
    <x v="11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15"/>
    <x v="0"/>
    <x v="15"/>
  </r>
  <r>
    <x v="1"/>
    <x v="0"/>
    <x v="6"/>
    <x v="11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15"/>
    <x v="0"/>
    <x v="1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6"/>
    <x v="0"/>
    <x v="7"/>
    <x v="12"/>
    <x v="2"/>
    <x v="0"/>
    <x v="0"/>
    <x v="5"/>
    <x v="8"/>
    <x v="0"/>
    <x v="0"/>
    <x v="40"/>
    <x v="42"/>
    <x v="29"/>
    <x v="0"/>
    <x v="0"/>
    <x v="0"/>
    <x v="0"/>
    <x v="42"/>
    <x v="42"/>
    <x v="0"/>
    <x v="0"/>
    <x v="0"/>
    <x v="45"/>
    <x v="45"/>
    <x v="5"/>
    <x v="0"/>
    <x v="43"/>
    <x v="17"/>
    <x v="0"/>
    <x v="45"/>
    <x v="3"/>
    <x v="2"/>
    <x v="16"/>
    <x v="0"/>
    <x v="16"/>
  </r>
  <r>
    <x v="1"/>
    <x v="0"/>
    <x v="7"/>
    <x v="12"/>
    <x v="2"/>
    <x v="0"/>
    <x v="1"/>
    <x v="5"/>
    <x v="8"/>
    <x v="0"/>
    <x v="0"/>
    <x v="41"/>
    <x v="43"/>
    <x v="30"/>
    <x v="0"/>
    <x v="0"/>
    <x v="0"/>
    <x v="0"/>
    <x v="43"/>
    <x v="43"/>
    <x v="0"/>
    <x v="0"/>
    <x v="0"/>
    <x v="46"/>
    <x v="46"/>
    <x v="5"/>
    <x v="0"/>
    <x v="44"/>
    <x v="17"/>
    <x v="0"/>
    <x v="46"/>
    <x v="3"/>
    <x v="3"/>
    <x v="16"/>
    <x v="0"/>
    <x v="16"/>
  </r>
  <r>
    <x v="1"/>
    <x v="0"/>
    <x v="7"/>
    <x v="12"/>
    <x v="2"/>
    <x v="1"/>
    <x v="2"/>
    <x v="6"/>
    <x v="10"/>
    <x v="0"/>
    <x v="0"/>
    <x v="5"/>
    <x v="44"/>
    <x v="4"/>
    <x v="0"/>
    <x v="0"/>
    <x v="0"/>
    <x v="0"/>
    <x v="44"/>
    <x v="44"/>
    <x v="0"/>
    <x v="0"/>
    <x v="0"/>
    <x v="47"/>
    <x v="47"/>
    <x v="1"/>
    <x v="0"/>
    <x v="45"/>
    <x v="17"/>
    <x v="0"/>
    <x v="47"/>
    <x v="3"/>
    <x v="3"/>
    <x v="16"/>
    <x v="0"/>
    <x v="16"/>
  </r>
  <r>
    <x v="1"/>
    <x v="0"/>
    <x v="7"/>
    <x v="12"/>
    <x v="2"/>
    <x v="0"/>
    <x v="3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46"/>
    <x v="17"/>
    <x v="0"/>
    <x v="48"/>
    <x v="3"/>
    <x v="3"/>
    <x v="16"/>
    <x v="0"/>
    <x v="16"/>
  </r>
  <r>
    <x v="1"/>
    <x v="0"/>
    <x v="7"/>
    <x v="12"/>
    <x v="2"/>
    <x v="11"/>
    <x v="4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46"/>
    <x v="17"/>
    <x v="0"/>
    <x v="48"/>
    <x v="3"/>
    <x v="3"/>
    <x v="16"/>
    <x v="0"/>
    <x v="16"/>
  </r>
  <r>
    <x v="1"/>
    <x v="0"/>
    <x v="7"/>
    <x v="1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16"/>
    <x v="0"/>
    <x v="16"/>
  </r>
  <r>
    <x v="1"/>
    <x v="0"/>
    <x v="7"/>
    <x v="1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16"/>
    <x v="0"/>
    <x v="1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7"/>
    <x v="0"/>
    <x v="3"/>
    <x v="11"/>
    <x v="5"/>
    <x v="0"/>
    <x v="0"/>
    <x v="3"/>
    <x v="6"/>
    <x v="8"/>
    <x v="0"/>
    <x v="43"/>
    <x v="46"/>
    <x v="3"/>
    <x v="0"/>
    <x v="0"/>
    <x v="0"/>
    <x v="0"/>
    <x v="46"/>
    <x v="46"/>
    <x v="0"/>
    <x v="0"/>
    <x v="0"/>
    <x v="49"/>
    <x v="49"/>
    <x v="14"/>
    <x v="0"/>
    <x v="20"/>
    <x v="18"/>
    <x v="0"/>
    <x v="49"/>
    <x v="14"/>
    <x v="2"/>
    <x v="17"/>
    <x v="2"/>
    <x v="17"/>
  </r>
  <r>
    <x v="1"/>
    <x v="0"/>
    <x v="3"/>
    <x v="11"/>
    <x v="5"/>
    <x v="0"/>
    <x v="1"/>
    <x v="3"/>
    <x v="6"/>
    <x v="8"/>
    <x v="0"/>
    <x v="43"/>
    <x v="46"/>
    <x v="3"/>
    <x v="0"/>
    <x v="0"/>
    <x v="0"/>
    <x v="0"/>
    <x v="46"/>
    <x v="46"/>
    <x v="0"/>
    <x v="0"/>
    <x v="0"/>
    <x v="49"/>
    <x v="49"/>
    <x v="14"/>
    <x v="0"/>
    <x v="20"/>
    <x v="18"/>
    <x v="0"/>
    <x v="49"/>
    <x v="14"/>
    <x v="3"/>
    <x v="17"/>
    <x v="2"/>
    <x v="17"/>
  </r>
  <r>
    <x v="1"/>
    <x v="0"/>
    <x v="3"/>
    <x v="11"/>
    <x v="5"/>
    <x v="1"/>
    <x v="2"/>
    <x v="1"/>
    <x v="2"/>
    <x v="9"/>
    <x v="0"/>
    <x v="44"/>
    <x v="47"/>
    <x v="10"/>
    <x v="0"/>
    <x v="0"/>
    <x v="0"/>
    <x v="0"/>
    <x v="47"/>
    <x v="47"/>
    <x v="0"/>
    <x v="0"/>
    <x v="0"/>
    <x v="50"/>
    <x v="50"/>
    <x v="15"/>
    <x v="0"/>
    <x v="11"/>
    <x v="18"/>
    <x v="0"/>
    <x v="50"/>
    <x v="14"/>
    <x v="3"/>
    <x v="17"/>
    <x v="2"/>
    <x v="17"/>
  </r>
  <r>
    <x v="1"/>
    <x v="0"/>
    <x v="3"/>
    <x v="11"/>
    <x v="5"/>
    <x v="0"/>
    <x v="3"/>
    <x v="3"/>
    <x v="6"/>
    <x v="9"/>
    <x v="0"/>
    <x v="45"/>
    <x v="48"/>
    <x v="31"/>
    <x v="0"/>
    <x v="0"/>
    <x v="0"/>
    <x v="0"/>
    <x v="48"/>
    <x v="48"/>
    <x v="0"/>
    <x v="0"/>
    <x v="0"/>
    <x v="51"/>
    <x v="51"/>
    <x v="16"/>
    <x v="0"/>
    <x v="47"/>
    <x v="18"/>
    <x v="0"/>
    <x v="51"/>
    <x v="14"/>
    <x v="3"/>
    <x v="17"/>
    <x v="2"/>
    <x v="17"/>
  </r>
  <r>
    <x v="1"/>
    <x v="0"/>
    <x v="3"/>
    <x v="11"/>
    <x v="5"/>
    <x v="1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4"/>
    <x v="3"/>
    <x v="17"/>
    <x v="2"/>
    <x v="17"/>
  </r>
  <r>
    <x v="1"/>
    <x v="0"/>
    <x v="3"/>
    <x v="11"/>
    <x v="5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4"/>
    <x v="3"/>
    <x v="17"/>
    <x v="2"/>
    <x v="17"/>
  </r>
  <r>
    <x v="1"/>
    <x v="0"/>
    <x v="3"/>
    <x v="11"/>
    <x v="5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4"/>
    <x v="3"/>
    <x v="17"/>
    <x v="2"/>
    <x v="1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8"/>
    <x v="0"/>
    <x v="2"/>
    <x v="13"/>
    <x v="6"/>
    <x v="0"/>
    <x v="0"/>
    <x v="0"/>
    <x v="14"/>
    <x v="10"/>
    <x v="0"/>
    <x v="46"/>
    <x v="49"/>
    <x v="32"/>
    <x v="0"/>
    <x v="0"/>
    <x v="0"/>
    <x v="0"/>
    <x v="49"/>
    <x v="49"/>
    <x v="0"/>
    <x v="0"/>
    <x v="0"/>
    <x v="52"/>
    <x v="52"/>
    <x v="17"/>
    <x v="0"/>
    <x v="48"/>
    <x v="19"/>
    <x v="0"/>
    <x v="52"/>
    <x v="4"/>
    <x v="2"/>
    <x v="18"/>
    <x v="2"/>
    <x v="18"/>
  </r>
  <r>
    <x v="1"/>
    <x v="0"/>
    <x v="2"/>
    <x v="13"/>
    <x v="6"/>
    <x v="0"/>
    <x v="1"/>
    <x v="0"/>
    <x v="14"/>
    <x v="10"/>
    <x v="0"/>
    <x v="46"/>
    <x v="49"/>
    <x v="32"/>
    <x v="0"/>
    <x v="0"/>
    <x v="0"/>
    <x v="0"/>
    <x v="49"/>
    <x v="49"/>
    <x v="0"/>
    <x v="0"/>
    <x v="0"/>
    <x v="52"/>
    <x v="52"/>
    <x v="17"/>
    <x v="0"/>
    <x v="48"/>
    <x v="19"/>
    <x v="0"/>
    <x v="52"/>
    <x v="4"/>
    <x v="3"/>
    <x v="18"/>
    <x v="2"/>
    <x v="18"/>
  </r>
  <r>
    <x v="1"/>
    <x v="0"/>
    <x v="2"/>
    <x v="13"/>
    <x v="6"/>
    <x v="1"/>
    <x v="2"/>
    <x v="1"/>
    <x v="2"/>
    <x v="1"/>
    <x v="0"/>
    <x v="47"/>
    <x v="50"/>
    <x v="33"/>
    <x v="0"/>
    <x v="0"/>
    <x v="0"/>
    <x v="0"/>
    <x v="50"/>
    <x v="50"/>
    <x v="0"/>
    <x v="0"/>
    <x v="0"/>
    <x v="53"/>
    <x v="53"/>
    <x v="1"/>
    <x v="0"/>
    <x v="49"/>
    <x v="19"/>
    <x v="0"/>
    <x v="53"/>
    <x v="4"/>
    <x v="3"/>
    <x v="18"/>
    <x v="2"/>
    <x v="18"/>
  </r>
  <r>
    <x v="1"/>
    <x v="0"/>
    <x v="2"/>
    <x v="13"/>
    <x v="6"/>
    <x v="0"/>
    <x v="3"/>
    <x v="1"/>
    <x v="2"/>
    <x v="1"/>
    <x v="0"/>
    <x v="47"/>
    <x v="50"/>
    <x v="33"/>
    <x v="0"/>
    <x v="0"/>
    <x v="0"/>
    <x v="0"/>
    <x v="50"/>
    <x v="50"/>
    <x v="0"/>
    <x v="0"/>
    <x v="0"/>
    <x v="53"/>
    <x v="53"/>
    <x v="1"/>
    <x v="0"/>
    <x v="49"/>
    <x v="19"/>
    <x v="0"/>
    <x v="53"/>
    <x v="4"/>
    <x v="3"/>
    <x v="18"/>
    <x v="2"/>
    <x v="18"/>
  </r>
  <r>
    <x v="1"/>
    <x v="0"/>
    <x v="2"/>
    <x v="13"/>
    <x v="6"/>
    <x v="13"/>
    <x v="4"/>
    <x v="3"/>
    <x v="15"/>
    <x v="1"/>
    <x v="0"/>
    <x v="37"/>
    <x v="51"/>
    <x v="6"/>
    <x v="0"/>
    <x v="0"/>
    <x v="0"/>
    <x v="0"/>
    <x v="51"/>
    <x v="51"/>
    <x v="0"/>
    <x v="0"/>
    <x v="0"/>
    <x v="54"/>
    <x v="54"/>
    <x v="0"/>
    <x v="0"/>
    <x v="50"/>
    <x v="19"/>
    <x v="0"/>
    <x v="54"/>
    <x v="4"/>
    <x v="3"/>
    <x v="18"/>
    <x v="2"/>
    <x v="18"/>
  </r>
  <r>
    <x v="1"/>
    <x v="0"/>
    <x v="2"/>
    <x v="13"/>
    <x v="6"/>
    <x v="0"/>
    <x v="5"/>
    <x v="3"/>
    <x v="15"/>
    <x v="1"/>
    <x v="0"/>
    <x v="48"/>
    <x v="52"/>
    <x v="29"/>
    <x v="0"/>
    <x v="0"/>
    <x v="0"/>
    <x v="0"/>
    <x v="52"/>
    <x v="52"/>
    <x v="0"/>
    <x v="0"/>
    <x v="0"/>
    <x v="55"/>
    <x v="55"/>
    <x v="0"/>
    <x v="0"/>
    <x v="51"/>
    <x v="19"/>
    <x v="0"/>
    <x v="55"/>
    <x v="4"/>
    <x v="3"/>
    <x v="18"/>
    <x v="2"/>
    <x v="18"/>
  </r>
  <r>
    <x v="1"/>
    <x v="0"/>
    <x v="2"/>
    <x v="13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18"/>
    <x v="2"/>
    <x v="1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9"/>
    <x v="0"/>
    <x v="6"/>
    <x v="14"/>
    <x v="4"/>
    <x v="0"/>
    <x v="0"/>
    <x v="5"/>
    <x v="13"/>
    <x v="1"/>
    <x v="0"/>
    <x v="49"/>
    <x v="53"/>
    <x v="32"/>
    <x v="0"/>
    <x v="0"/>
    <x v="0"/>
    <x v="0"/>
    <x v="53"/>
    <x v="53"/>
    <x v="0"/>
    <x v="0"/>
    <x v="0"/>
    <x v="56"/>
    <x v="56"/>
    <x v="8"/>
    <x v="0"/>
    <x v="52"/>
    <x v="20"/>
    <x v="0"/>
    <x v="56"/>
    <x v="11"/>
    <x v="2"/>
    <x v="19"/>
    <x v="0"/>
    <x v="19"/>
  </r>
  <r>
    <x v="1"/>
    <x v="0"/>
    <x v="6"/>
    <x v="14"/>
    <x v="4"/>
    <x v="0"/>
    <x v="1"/>
    <x v="5"/>
    <x v="13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52"/>
    <x v="1"/>
    <x v="0"/>
    <x v="2"/>
    <x v="11"/>
    <x v="3"/>
    <x v="19"/>
    <x v="0"/>
    <x v="19"/>
  </r>
  <r>
    <x v="1"/>
    <x v="0"/>
    <x v="6"/>
    <x v="14"/>
    <x v="4"/>
    <x v="1"/>
    <x v="2"/>
    <x v="1"/>
    <x v="2"/>
    <x v="1"/>
    <x v="0"/>
    <x v="50"/>
    <x v="54"/>
    <x v="34"/>
    <x v="0"/>
    <x v="0"/>
    <x v="0"/>
    <x v="0"/>
    <x v="54"/>
    <x v="54"/>
    <x v="0"/>
    <x v="0"/>
    <x v="0"/>
    <x v="57"/>
    <x v="57"/>
    <x v="1"/>
    <x v="0"/>
    <x v="53"/>
    <x v="20"/>
    <x v="0"/>
    <x v="57"/>
    <x v="11"/>
    <x v="3"/>
    <x v="19"/>
    <x v="0"/>
    <x v="19"/>
  </r>
  <r>
    <x v="1"/>
    <x v="0"/>
    <x v="6"/>
    <x v="14"/>
    <x v="4"/>
    <x v="0"/>
    <x v="3"/>
    <x v="3"/>
    <x v="6"/>
    <x v="1"/>
    <x v="0"/>
    <x v="6"/>
    <x v="55"/>
    <x v="5"/>
    <x v="0"/>
    <x v="0"/>
    <x v="0"/>
    <x v="0"/>
    <x v="55"/>
    <x v="55"/>
    <x v="0"/>
    <x v="0"/>
    <x v="0"/>
    <x v="58"/>
    <x v="58"/>
    <x v="0"/>
    <x v="0"/>
    <x v="40"/>
    <x v="20"/>
    <x v="0"/>
    <x v="58"/>
    <x v="11"/>
    <x v="3"/>
    <x v="19"/>
    <x v="0"/>
    <x v="19"/>
  </r>
  <r>
    <x v="1"/>
    <x v="0"/>
    <x v="6"/>
    <x v="14"/>
    <x v="4"/>
    <x v="14"/>
    <x v="4"/>
    <x v="3"/>
    <x v="6"/>
    <x v="1"/>
    <x v="0"/>
    <x v="51"/>
    <x v="56"/>
    <x v="8"/>
    <x v="0"/>
    <x v="0"/>
    <x v="0"/>
    <x v="0"/>
    <x v="56"/>
    <x v="56"/>
    <x v="1"/>
    <x v="0"/>
    <x v="0"/>
    <x v="59"/>
    <x v="59"/>
    <x v="0"/>
    <x v="0"/>
    <x v="54"/>
    <x v="20"/>
    <x v="0"/>
    <x v="59"/>
    <x v="11"/>
    <x v="3"/>
    <x v="19"/>
    <x v="0"/>
    <x v="19"/>
  </r>
  <r>
    <x v="1"/>
    <x v="0"/>
    <x v="6"/>
    <x v="14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19"/>
    <x v="0"/>
    <x v="19"/>
  </r>
  <r>
    <x v="1"/>
    <x v="0"/>
    <x v="6"/>
    <x v="14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19"/>
    <x v="0"/>
    <x v="1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0"/>
    <x v="0"/>
    <x v="6"/>
    <x v="15"/>
    <x v="2"/>
    <x v="0"/>
    <x v="0"/>
    <x v="5"/>
    <x v="8"/>
    <x v="0"/>
    <x v="0"/>
    <x v="40"/>
    <x v="42"/>
    <x v="29"/>
    <x v="0"/>
    <x v="0"/>
    <x v="0"/>
    <x v="0"/>
    <x v="42"/>
    <x v="42"/>
    <x v="0"/>
    <x v="0"/>
    <x v="0"/>
    <x v="45"/>
    <x v="45"/>
    <x v="5"/>
    <x v="0"/>
    <x v="55"/>
    <x v="21"/>
    <x v="0"/>
    <x v="60"/>
    <x v="11"/>
    <x v="2"/>
    <x v="20"/>
    <x v="0"/>
    <x v="20"/>
  </r>
  <r>
    <x v="1"/>
    <x v="0"/>
    <x v="6"/>
    <x v="15"/>
    <x v="2"/>
    <x v="0"/>
    <x v="1"/>
    <x v="5"/>
    <x v="8"/>
    <x v="0"/>
    <x v="0"/>
    <x v="41"/>
    <x v="43"/>
    <x v="30"/>
    <x v="0"/>
    <x v="0"/>
    <x v="0"/>
    <x v="0"/>
    <x v="43"/>
    <x v="43"/>
    <x v="0"/>
    <x v="0"/>
    <x v="0"/>
    <x v="46"/>
    <x v="46"/>
    <x v="5"/>
    <x v="0"/>
    <x v="56"/>
    <x v="21"/>
    <x v="0"/>
    <x v="61"/>
    <x v="11"/>
    <x v="3"/>
    <x v="20"/>
    <x v="0"/>
    <x v="20"/>
  </r>
  <r>
    <x v="1"/>
    <x v="0"/>
    <x v="6"/>
    <x v="15"/>
    <x v="2"/>
    <x v="1"/>
    <x v="2"/>
    <x v="6"/>
    <x v="10"/>
    <x v="0"/>
    <x v="0"/>
    <x v="5"/>
    <x v="44"/>
    <x v="4"/>
    <x v="0"/>
    <x v="0"/>
    <x v="0"/>
    <x v="0"/>
    <x v="44"/>
    <x v="44"/>
    <x v="0"/>
    <x v="0"/>
    <x v="0"/>
    <x v="47"/>
    <x v="47"/>
    <x v="1"/>
    <x v="0"/>
    <x v="57"/>
    <x v="21"/>
    <x v="0"/>
    <x v="62"/>
    <x v="11"/>
    <x v="3"/>
    <x v="20"/>
    <x v="0"/>
    <x v="20"/>
  </r>
  <r>
    <x v="1"/>
    <x v="0"/>
    <x v="6"/>
    <x v="15"/>
    <x v="2"/>
    <x v="0"/>
    <x v="3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58"/>
    <x v="21"/>
    <x v="0"/>
    <x v="63"/>
    <x v="11"/>
    <x v="3"/>
    <x v="20"/>
    <x v="0"/>
    <x v="20"/>
  </r>
  <r>
    <x v="1"/>
    <x v="0"/>
    <x v="6"/>
    <x v="15"/>
    <x v="2"/>
    <x v="15"/>
    <x v="4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58"/>
    <x v="21"/>
    <x v="0"/>
    <x v="63"/>
    <x v="11"/>
    <x v="3"/>
    <x v="20"/>
    <x v="0"/>
    <x v="20"/>
  </r>
  <r>
    <x v="1"/>
    <x v="0"/>
    <x v="6"/>
    <x v="1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20"/>
    <x v="0"/>
    <x v="20"/>
  </r>
  <r>
    <x v="1"/>
    <x v="0"/>
    <x v="6"/>
    <x v="1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20"/>
    <x v="0"/>
    <x v="2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1"/>
    <x v="0"/>
    <x v="6"/>
    <x v="16"/>
    <x v="2"/>
    <x v="16"/>
    <x v="0"/>
    <x v="4"/>
    <x v="6"/>
    <x v="4"/>
    <x v="0"/>
    <x v="52"/>
    <x v="57"/>
    <x v="9"/>
    <x v="0"/>
    <x v="0"/>
    <x v="0"/>
    <x v="0"/>
    <x v="57"/>
    <x v="57"/>
    <x v="0"/>
    <x v="0"/>
    <x v="1"/>
    <x v="60"/>
    <x v="60"/>
    <x v="18"/>
    <x v="0"/>
    <x v="59"/>
    <x v="22"/>
    <x v="0"/>
    <x v="64"/>
    <x v="15"/>
    <x v="2"/>
    <x v="21"/>
    <x v="0"/>
    <x v="21"/>
  </r>
  <r>
    <x v="1"/>
    <x v="0"/>
    <x v="6"/>
    <x v="16"/>
    <x v="2"/>
    <x v="0"/>
    <x v="1"/>
    <x v="4"/>
    <x v="6"/>
    <x v="4"/>
    <x v="0"/>
    <x v="52"/>
    <x v="57"/>
    <x v="9"/>
    <x v="0"/>
    <x v="0"/>
    <x v="0"/>
    <x v="0"/>
    <x v="57"/>
    <x v="57"/>
    <x v="0"/>
    <x v="0"/>
    <x v="1"/>
    <x v="60"/>
    <x v="60"/>
    <x v="18"/>
    <x v="0"/>
    <x v="59"/>
    <x v="22"/>
    <x v="0"/>
    <x v="64"/>
    <x v="15"/>
    <x v="3"/>
    <x v="21"/>
    <x v="0"/>
    <x v="21"/>
  </r>
  <r>
    <x v="1"/>
    <x v="0"/>
    <x v="6"/>
    <x v="16"/>
    <x v="2"/>
    <x v="1"/>
    <x v="2"/>
    <x v="1"/>
    <x v="2"/>
    <x v="1"/>
    <x v="0"/>
    <x v="11"/>
    <x v="58"/>
    <x v="10"/>
    <x v="0"/>
    <x v="0"/>
    <x v="0"/>
    <x v="0"/>
    <x v="58"/>
    <x v="58"/>
    <x v="0"/>
    <x v="0"/>
    <x v="0"/>
    <x v="61"/>
    <x v="61"/>
    <x v="1"/>
    <x v="0"/>
    <x v="60"/>
    <x v="22"/>
    <x v="0"/>
    <x v="65"/>
    <x v="15"/>
    <x v="3"/>
    <x v="21"/>
    <x v="0"/>
    <x v="21"/>
  </r>
  <r>
    <x v="1"/>
    <x v="0"/>
    <x v="6"/>
    <x v="16"/>
    <x v="2"/>
    <x v="0"/>
    <x v="3"/>
    <x v="3"/>
    <x v="6"/>
    <x v="1"/>
    <x v="0"/>
    <x v="12"/>
    <x v="59"/>
    <x v="11"/>
    <x v="0"/>
    <x v="0"/>
    <x v="0"/>
    <x v="0"/>
    <x v="59"/>
    <x v="59"/>
    <x v="0"/>
    <x v="0"/>
    <x v="0"/>
    <x v="62"/>
    <x v="62"/>
    <x v="0"/>
    <x v="0"/>
    <x v="61"/>
    <x v="22"/>
    <x v="0"/>
    <x v="66"/>
    <x v="15"/>
    <x v="3"/>
    <x v="21"/>
    <x v="0"/>
    <x v="21"/>
  </r>
  <r>
    <x v="1"/>
    <x v="0"/>
    <x v="6"/>
    <x v="16"/>
    <x v="2"/>
    <x v="17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1"/>
    <x v="0"/>
    <x v="21"/>
  </r>
  <r>
    <x v="1"/>
    <x v="0"/>
    <x v="6"/>
    <x v="1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1"/>
    <x v="0"/>
    <x v="21"/>
  </r>
  <r>
    <x v="1"/>
    <x v="0"/>
    <x v="6"/>
    <x v="1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1"/>
    <x v="0"/>
    <x v="2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2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2"/>
    <x v="2"/>
    <x v="2"/>
    <x v="2"/>
    <x v="22"/>
  </r>
  <r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2"/>
    <x v="3"/>
    <x v="2"/>
    <x v="2"/>
    <x v="22"/>
  </r>
  <r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2"/>
    <x v="3"/>
    <x v="2"/>
    <x v="2"/>
    <x v="22"/>
  </r>
  <r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2"/>
    <x v="3"/>
    <x v="2"/>
    <x v="2"/>
    <x v="22"/>
  </r>
  <r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2"/>
  </r>
  <r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2"/>
  </r>
  <r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3"/>
    <x v="0"/>
    <x v="2"/>
    <x v="17"/>
    <x v="7"/>
    <x v="0"/>
    <x v="0"/>
    <x v="4"/>
    <x v="3"/>
    <x v="1"/>
    <x v="0"/>
    <x v="7"/>
    <x v="7"/>
    <x v="6"/>
    <x v="0"/>
    <x v="0"/>
    <x v="0"/>
    <x v="0"/>
    <x v="60"/>
    <x v="60"/>
    <x v="0"/>
    <x v="0"/>
    <x v="0"/>
    <x v="63"/>
    <x v="63"/>
    <x v="5"/>
    <x v="0"/>
    <x v="50"/>
    <x v="23"/>
    <x v="0"/>
    <x v="67"/>
    <x v="16"/>
    <x v="2"/>
    <x v="22"/>
    <x v="2"/>
    <x v="23"/>
  </r>
  <r>
    <x v="1"/>
    <x v="0"/>
    <x v="2"/>
    <x v="17"/>
    <x v="7"/>
    <x v="0"/>
    <x v="1"/>
    <x v="4"/>
    <x v="3"/>
    <x v="2"/>
    <x v="0"/>
    <x v="2"/>
    <x v="2"/>
    <x v="6"/>
    <x v="0"/>
    <x v="0"/>
    <x v="0"/>
    <x v="0"/>
    <x v="2"/>
    <x v="2"/>
    <x v="0"/>
    <x v="0"/>
    <x v="0"/>
    <x v="2"/>
    <x v="2"/>
    <x v="2"/>
    <x v="1"/>
    <x v="50"/>
    <x v="1"/>
    <x v="0"/>
    <x v="2"/>
    <x v="16"/>
    <x v="3"/>
    <x v="22"/>
    <x v="2"/>
    <x v="23"/>
  </r>
  <r>
    <x v="1"/>
    <x v="0"/>
    <x v="2"/>
    <x v="17"/>
    <x v="7"/>
    <x v="1"/>
    <x v="2"/>
    <x v="0"/>
    <x v="4"/>
    <x v="1"/>
    <x v="0"/>
    <x v="8"/>
    <x v="8"/>
    <x v="7"/>
    <x v="0"/>
    <x v="0"/>
    <x v="0"/>
    <x v="0"/>
    <x v="61"/>
    <x v="61"/>
    <x v="0"/>
    <x v="0"/>
    <x v="0"/>
    <x v="64"/>
    <x v="64"/>
    <x v="6"/>
    <x v="0"/>
    <x v="62"/>
    <x v="24"/>
    <x v="0"/>
    <x v="68"/>
    <x v="16"/>
    <x v="3"/>
    <x v="22"/>
    <x v="2"/>
    <x v="23"/>
  </r>
  <r>
    <x v="1"/>
    <x v="0"/>
    <x v="2"/>
    <x v="17"/>
    <x v="7"/>
    <x v="0"/>
    <x v="3"/>
    <x v="0"/>
    <x v="5"/>
    <x v="1"/>
    <x v="0"/>
    <x v="9"/>
    <x v="9"/>
    <x v="8"/>
    <x v="0"/>
    <x v="0"/>
    <x v="0"/>
    <x v="0"/>
    <x v="62"/>
    <x v="62"/>
    <x v="0"/>
    <x v="0"/>
    <x v="0"/>
    <x v="65"/>
    <x v="65"/>
    <x v="6"/>
    <x v="0"/>
    <x v="63"/>
    <x v="23"/>
    <x v="0"/>
    <x v="69"/>
    <x v="16"/>
    <x v="3"/>
    <x v="22"/>
    <x v="2"/>
    <x v="23"/>
  </r>
  <r>
    <x v="1"/>
    <x v="0"/>
    <x v="2"/>
    <x v="17"/>
    <x v="7"/>
    <x v="0"/>
    <x v="4"/>
    <x v="0"/>
    <x v="5"/>
    <x v="2"/>
    <x v="0"/>
    <x v="2"/>
    <x v="2"/>
    <x v="8"/>
    <x v="0"/>
    <x v="0"/>
    <x v="0"/>
    <x v="0"/>
    <x v="2"/>
    <x v="2"/>
    <x v="0"/>
    <x v="0"/>
    <x v="0"/>
    <x v="2"/>
    <x v="2"/>
    <x v="2"/>
    <x v="1"/>
    <x v="63"/>
    <x v="1"/>
    <x v="0"/>
    <x v="2"/>
    <x v="16"/>
    <x v="3"/>
    <x v="22"/>
    <x v="2"/>
    <x v="23"/>
  </r>
  <r>
    <x v="1"/>
    <x v="0"/>
    <x v="2"/>
    <x v="17"/>
    <x v="7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6"/>
    <x v="3"/>
    <x v="22"/>
    <x v="2"/>
    <x v="23"/>
  </r>
  <r>
    <x v="1"/>
    <x v="0"/>
    <x v="2"/>
    <x v="17"/>
    <x v="7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6"/>
    <x v="3"/>
    <x v="22"/>
    <x v="2"/>
    <x v="2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4"/>
    <x v="0"/>
    <x v="8"/>
    <x v="2"/>
    <x v="8"/>
    <x v="0"/>
    <x v="0"/>
    <x v="7"/>
    <x v="16"/>
    <x v="0"/>
    <x v="0"/>
    <x v="53"/>
    <x v="60"/>
    <x v="35"/>
    <x v="0"/>
    <x v="0"/>
    <x v="0"/>
    <x v="0"/>
    <x v="63"/>
    <x v="63"/>
    <x v="0"/>
    <x v="0"/>
    <x v="0"/>
    <x v="66"/>
    <x v="66"/>
    <x v="6"/>
    <x v="0"/>
    <x v="64"/>
    <x v="25"/>
    <x v="0"/>
    <x v="70"/>
    <x v="15"/>
    <x v="2"/>
    <x v="23"/>
    <x v="0"/>
    <x v="24"/>
  </r>
  <r>
    <x v="1"/>
    <x v="0"/>
    <x v="8"/>
    <x v="2"/>
    <x v="8"/>
    <x v="0"/>
    <x v="1"/>
    <x v="7"/>
    <x v="16"/>
    <x v="0"/>
    <x v="0"/>
    <x v="53"/>
    <x v="60"/>
    <x v="35"/>
    <x v="0"/>
    <x v="0"/>
    <x v="0"/>
    <x v="0"/>
    <x v="63"/>
    <x v="63"/>
    <x v="0"/>
    <x v="0"/>
    <x v="0"/>
    <x v="66"/>
    <x v="66"/>
    <x v="6"/>
    <x v="0"/>
    <x v="64"/>
    <x v="25"/>
    <x v="0"/>
    <x v="70"/>
    <x v="15"/>
    <x v="3"/>
    <x v="23"/>
    <x v="0"/>
    <x v="24"/>
  </r>
  <r>
    <x v="1"/>
    <x v="0"/>
    <x v="8"/>
    <x v="2"/>
    <x v="8"/>
    <x v="1"/>
    <x v="2"/>
    <x v="1"/>
    <x v="2"/>
    <x v="1"/>
    <x v="0"/>
    <x v="54"/>
    <x v="61"/>
    <x v="36"/>
    <x v="0"/>
    <x v="0"/>
    <x v="0"/>
    <x v="0"/>
    <x v="64"/>
    <x v="64"/>
    <x v="0"/>
    <x v="0"/>
    <x v="0"/>
    <x v="67"/>
    <x v="67"/>
    <x v="1"/>
    <x v="0"/>
    <x v="65"/>
    <x v="25"/>
    <x v="0"/>
    <x v="71"/>
    <x v="15"/>
    <x v="3"/>
    <x v="23"/>
    <x v="0"/>
    <x v="24"/>
  </r>
  <r>
    <x v="1"/>
    <x v="0"/>
    <x v="8"/>
    <x v="2"/>
    <x v="8"/>
    <x v="0"/>
    <x v="3"/>
    <x v="1"/>
    <x v="2"/>
    <x v="1"/>
    <x v="0"/>
    <x v="54"/>
    <x v="61"/>
    <x v="36"/>
    <x v="0"/>
    <x v="0"/>
    <x v="0"/>
    <x v="0"/>
    <x v="64"/>
    <x v="64"/>
    <x v="0"/>
    <x v="0"/>
    <x v="0"/>
    <x v="67"/>
    <x v="67"/>
    <x v="1"/>
    <x v="0"/>
    <x v="65"/>
    <x v="25"/>
    <x v="0"/>
    <x v="71"/>
    <x v="15"/>
    <x v="3"/>
    <x v="23"/>
    <x v="0"/>
    <x v="24"/>
  </r>
  <r>
    <x v="1"/>
    <x v="0"/>
    <x v="8"/>
    <x v="2"/>
    <x v="8"/>
    <x v="2"/>
    <x v="4"/>
    <x v="3"/>
    <x v="6"/>
    <x v="1"/>
    <x v="0"/>
    <x v="23"/>
    <x v="62"/>
    <x v="20"/>
    <x v="0"/>
    <x v="0"/>
    <x v="0"/>
    <x v="0"/>
    <x v="65"/>
    <x v="65"/>
    <x v="0"/>
    <x v="0"/>
    <x v="0"/>
    <x v="68"/>
    <x v="68"/>
    <x v="0"/>
    <x v="0"/>
    <x v="66"/>
    <x v="25"/>
    <x v="0"/>
    <x v="72"/>
    <x v="15"/>
    <x v="3"/>
    <x v="23"/>
    <x v="0"/>
    <x v="24"/>
  </r>
  <r>
    <x v="1"/>
    <x v="0"/>
    <x v="8"/>
    <x v="2"/>
    <x v="8"/>
    <x v="0"/>
    <x v="5"/>
    <x v="3"/>
    <x v="6"/>
    <x v="1"/>
    <x v="0"/>
    <x v="55"/>
    <x v="63"/>
    <x v="37"/>
    <x v="0"/>
    <x v="0"/>
    <x v="0"/>
    <x v="0"/>
    <x v="66"/>
    <x v="66"/>
    <x v="0"/>
    <x v="0"/>
    <x v="0"/>
    <x v="69"/>
    <x v="69"/>
    <x v="0"/>
    <x v="0"/>
    <x v="67"/>
    <x v="25"/>
    <x v="0"/>
    <x v="73"/>
    <x v="15"/>
    <x v="3"/>
    <x v="23"/>
    <x v="0"/>
    <x v="24"/>
  </r>
  <r>
    <x v="1"/>
    <x v="0"/>
    <x v="8"/>
    <x v="2"/>
    <x v="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3"/>
    <x v="0"/>
    <x v="2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5"/>
    <x v="0"/>
    <x v="2"/>
    <x v="18"/>
    <x v="2"/>
    <x v="0"/>
    <x v="0"/>
    <x v="3"/>
    <x v="11"/>
    <x v="1"/>
    <x v="0"/>
    <x v="0"/>
    <x v="64"/>
    <x v="0"/>
    <x v="0"/>
    <x v="0"/>
    <x v="0"/>
    <x v="0"/>
    <x v="67"/>
    <x v="67"/>
    <x v="0"/>
    <x v="0"/>
    <x v="0"/>
    <x v="70"/>
    <x v="70"/>
    <x v="0"/>
    <x v="0"/>
    <x v="68"/>
    <x v="26"/>
    <x v="0"/>
    <x v="74"/>
    <x v="17"/>
    <x v="2"/>
    <x v="24"/>
    <x v="0"/>
    <x v="25"/>
  </r>
  <r>
    <x v="1"/>
    <x v="0"/>
    <x v="2"/>
    <x v="18"/>
    <x v="2"/>
    <x v="0"/>
    <x v="1"/>
    <x v="3"/>
    <x v="0"/>
    <x v="2"/>
    <x v="0"/>
    <x v="2"/>
    <x v="2"/>
    <x v="0"/>
    <x v="0"/>
    <x v="0"/>
    <x v="0"/>
    <x v="0"/>
    <x v="2"/>
    <x v="2"/>
    <x v="0"/>
    <x v="0"/>
    <x v="0"/>
    <x v="2"/>
    <x v="2"/>
    <x v="2"/>
    <x v="1"/>
    <x v="68"/>
    <x v="1"/>
    <x v="0"/>
    <x v="2"/>
    <x v="17"/>
    <x v="3"/>
    <x v="24"/>
    <x v="0"/>
    <x v="25"/>
  </r>
  <r>
    <x v="1"/>
    <x v="0"/>
    <x v="2"/>
    <x v="18"/>
    <x v="2"/>
    <x v="1"/>
    <x v="2"/>
    <x v="0"/>
    <x v="5"/>
    <x v="0"/>
    <x v="0"/>
    <x v="16"/>
    <x v="65"/>
    <x v="3"/>
    <x v="0"/>
    <x v="0"/>
    <x v="0"/>
    <x v="0"/>
    <x v="68"/>
    <x v="68"/>
    <x v="0"/>
    <x v="0"/>
    <x v="0"/>
    <x v="71"/>
    <x v="71"/>
    <x v="0"/>
    <x v="0"/>
    <x v="4"/>
    <x v="26"/>
    <x v="0"/>
    <x v="75"/>
    <x v="17"/>
    <x v="3"/>
    <x v="24"/>
    <x v="0"/>
    <x v="25"/>
  </r>
  <r>
    <x v="1"/>
    <x v="0"/>
    <x v="2"/>
    <x v="18"/>
    <x v="2"/>
    <x v="0"/>
    <x v="3"/>
    <x v="0"/>
    <x v="5"/>
    <x v="0"/>
    <x v="0"/>
    <x v="16"/>
    <x v="65"/>
    <x v="3"/>
    <x v="0"/>
    <x v="0"/>
    <x v="0"/>
    <x v="0"/>
    <x v="68"/>
    <x v="68"/>
    <x v="0"/>
    <x v="0"/>
    <x v="0"/>
    <x v="71"/>
    <x v="71"/>
    <x v="0"/>
    <x v="0"/>
    <x v="4"/>
    <x v="26"/>
    <x v="0"/>
    <x v="75"/>
    <x v="17"/>
    <x v="3"/>
    <x v="24"/>
    <x v="0"/>
    <x v="25"/>
  </r>
  <r>
    <x v="1"/>
    <x v="0"/>
    <x v="2"/>
    <x v="18"/>
    <x v="2"/>
    <x v="2"/>
    <x v="4"/>
    <x v="1"/>
    <x v="2"/>
    <x v="1"/>
    <x v="0"/>
    <x v="56"/>
    <x v="66"/>
    <x v="38"/>
    <x v="0"/>
    <x v="0"/>
    <x v="0"/>
    <x v="0"/>
    <x v="69"/>
    <x v="69"/>
    <x v="0"/>
    <x v="0"/>
    <x v="0"/>
    <x v="72"/>
    <x v="72"/>
    <x v="1"/>
    <x v="0"/>
    <x v="69"/>
    <x v="26"/>
    <x v="0"/>
    <x v="76"/>
    <x v="17"/>
    <x v="3"/>
    <x v="24"/>
    <x v="0"/>
    <x v="25"/>
  </r>
  <r>
    <x v="1"/>
    <x v="0"/>
    <x v="2"/>
    <x v="18"/>
    <x v="2"/>
    <x v="0"/>
    <x v="5"/>
    <x v="4"/>
    <x v="3"/>
    <x v="1"/>
    <x v="0"/>
    <x v="57"/>
    <x v="67"/>
    <x v="25"/>
    <x v="0"/>
    <x v="0"/>
    <x v="0"/>
    <x v="0"/>
    <x v="70"/>
    <x v="70"/>
    <x v="0"/>
    <x v="0"/>
    <x v="0"/>
    <x v="73"/>
    <x v="73"/>
    <x v="5"/>
    <x v="0"/>
    <x v="19"/>
    <x v="26"/>
    <x v="0"/>
    <x v="77"/>
    <x v="17"/>
    <x v="3"/>
    <x v="24"/>
    <x v="0"/>
    <x v="25"/>
  </r>
  <r>
    <x v="1"/>
    <x v="0"/>
    <x v="2"/>
    <x v="18"/>
    <x v="2"/>
    <x v="18"/>
    <x v="6"/>
    <x v="3"/>
    <x v="6"/>
    <x v="1"/>
    <x v="0"/>
    <x v="57"/>
    <x v="67"/>
    <x v="35"/>
    <x v="0"/>
    <x v="0"/>
    <x v="0"/>
    <x v="0"/>
    <x v="71"/>
    <x v="71"/>
    <x v="0"/>
    <x v="0"/>
    <x v="0"/>
    <x v="74"/>
    <x v="73"/>
    <x v="0"/>
    <x v="0"/>
    <x v="9"/>
    <x v="26"/>
    <x v="0"/>
    <x v="77"/>
    <x v="17"/>
    <x v="3"/>
    <x v="24"/>
    <x v="0"/>
    <x v="2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6"/>
    <x v="0"/>
    <x v="9"/>
    <x v="19"/>
    <x v="3"/>
    <x v="0"/>
    <x v="0"/>
    <x v="3"/>
    <x v="6"/>
    <x v="5"/>
    <x v="0"/>
    <x v="58"/>
    <x v="68"/>
    <x v="23"/>
    <x v="0"/>
    <x v="0"/>
    <x v="0"/>
    <x v="0"/>
    <x v="72"/>
    <x v="72"/>
    <x v="0"/>
    <x v="0"/>
    <x v="6"/>
    <x v="75"/>
    <x v="74"/>
    <x v="9"/>
    <x v="0"/>
    <x v="70"/>
    <x v="27"/>
    <x v="0"/>
    <x v="78"/>
    <x v="9"/>
    <x v="2"/>
    <x v="25"/>
    <x v="0"/>
    <x v="26"/>
  </r>
  <r>
    <x v="1"/>
    <x v="0"/>
    <x v="9"/>
    <x v="19"/>
    <x v="3"/>
    <x v="0"/>
    <x v="1"/>
    <x v="3"/>
    <x v="6"/>
    <x v="5"/>
    <x v="0"/>
    <x v="58"/>
    <x v="68"/>
    <x v="23"/>
    <x v="0"/>
    <x v="0"/>
    <x v="0"/>
    <x v="0"/>
    <x v="72"/>
    <x v="72"/>
    <x v="0"/>
    <x v="0"/>
    <x v="6"/>
    <x v="75"/>
    <x v="74"/>
    <x v="9"/>
    <x v="0"/>
    <x v="70"/>
    <x v="27"/>
    <x v="0"/>
    <x v="78"/>
    <x v="9"/>
    <x v="3"/>
    <x v="25"/>
    <x v="0"/>
    <x v="26"/>
  </r>
  <r>
    <x v="1"/>
    <x v="0"/>
    <x v="9"/>
    <x v="19"/>
    <x v="3"/>
    <x v="1"/>
    <x v="2"/>
    <x v="1"/>
    <x v="2"/>
    <x v="6"/>
    <x v="0"/>
    <x v="28"/>
    <x v="69"/>
    <x v="24"/>
    <x v="0"/>
    <x v="0"/>
    <x v="0"/>
    <x v="0"/>
    <x v="73"/>
    <x v="73"/>
    <x v="0"/>
    <x v="0"/>
    <x v="0"/>
    <x v="76"/>
    <x v="75"/>
    <x v="10"/>
    <x v="0"/>
    <x v="71"/>
    <x v="27"/>
    <x v="0"/>
    <x v="79"/>
    <x v="9"/>
    <x v="3"/>
    <x v="25"/>
    <x v="0"/>
    <x v="26"/>
  </r>
  <r>
    <x v="1"/>
    <x v="0"/>
    <x v="9"/>
    <x v="19"/>
    <x v="3"/>
    <x v="0"/>
    <x v="3"/>
    <x v="3"/>
    <x v="6"/>
    <x v="6"/>
    <x v="0"/>
    <x v="29"/>
    <x v="70"/>
    <x v="25"/>
    <x v="0"/>
    <x v="0"/>
    <x v="0"/>
    <x v="0"/>
    <x v="74"/>
    <x v="74"/>
    <x v="0"/>
    <x v="0"/>
    <x v="7"/>
    <x v="77"/>
    <x v="76"/>
    <x v="12"/>
    <x v="0"/>
    <x v="72"/>
    <x v="27"/>
    <x v="0"/>
    <x v="80"/>
    <x v="9"/>
    <x v="3"/>
    <x v="25"/>
    <x v="0"/>
    <x v="26"/>
  </r>
  <r>
    <x v="1"/>
    <x v="0"/>
    <x v="9"/>
    <x v="19"/>
    <x v="3"/>
    <x v="2"/>
    <x v="4"/>
    <x v="3"/>
    <x v="6"/>
    <x v="6"/>
    <x v="0"/>
    <x v="30"/>
    <x v="71"/>
    <x v="26"/>
    <x v="0"/>
    <x v="0"/>
    <x v="0"/>
    <x v="0"/>
    <x v="75"/>
    <x v="75"/>
    <x v="0"/>
    <x v="0"/>
    <x v="8"/>
    <x v="78"/>
    <x v="77"/>
    <x v="12"/>
    <x v="0"/>
    <x v="73"/>
    <x v="27"/>
    <x v="0"/>
    <x v="81"/>
    <x v="9"/>
    <x v="3"/>
    <x v="25"/>
    <x v="0"/>
    <x v="26"/>
  </r>
  <r>
    <x v="1"/>
    <x v="0"/>
    <x v="9"/>
    <x v="19"/>
    <x v="3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25"/>
    <x v="0"/>
    <x v="26"/>
  </r>
  <r>
    <x v="1"/>
    <x v="0"/>
    <x v="9"/>
    <x v="19"/>
    <x v="3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25"/>
    <x v="0"/>
    <x v="2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7"/>
    <x v="0"/>
    <x v="10"/>
    <x v="20"/>
    <x v="2"/>
    <x v="19"/>
    <x v="0"/>
    <x v="4"/>
    <x v="3"/>
    <x v="11"/>
    <x v="0"/>
    <x v="59"/>
    <x v="72"/>
    <x v="3"/>
    <x v="0"/>
    <x v="0"/>
    <x v="0"/>
    <x v="0"/>
    <x v="76"/>
    <x v="76"/>
    <x v="0"/>
    <x v="0"/>
    <x v="0"/>
    <x v="79"/>
    <x v="78"/>
    <x v="19"/>
    <x v="0"/>
    <x v="74"/>
    <x v="28"/>
    <x v="0"/>
    <x v="82"/>
    <x v="18"/>
    <x v="2"/>
    <x v="26"/>
    <x v="2"/>
    <x v="27"/>
  </r>
  <r>
    <x v="1"/>
    <x v="0"/>
    <x v="10"/>
    <x v="20"/>
    <x v="2"/>
    <x v="0"/>
    <x v="1"/>
    <x v="0"/>
    <x v="5"/>
    <x v="12"/>
    <x v="0"/>
    <x v="60"/>
    <x v="73"/>
    <x v="39"/>
    <x v="0"/>
    <x v="0"/>
    <x v="0"/>
    <x v="0"/>
    <x v="77"/>
    <x v="77"/>
    <x v="0"/>
    <x v="0"/>
    <x v="0"/>
    <x v="80"/>
    <x v="79"/>
    <x v="20"/>
    <x v="0"/>
    <x v="75"/>
    <x v="28"/>
    <x v="0"/>
    <x v="83"/>
    <x v="18"/>
    <x v="3"/>
    <x v="26"/>
    <x v="2"/>
    <x v="27"/>
  </r>
  <r>
    <x v="1"/>
    <x v="0"/>
    <x v="10"/>
    <x v="20"/>
    <x v="2"/>
    <x v="1"/>
    <x v="2"/>
    <x v="0"/>
    <x v="5"/>
    <x v="12"/>
    <x v="0"/>
    <x v="60"/>
    <x v="73"/>
    <x v="39"/>
    <x v="0"/>
    <x v="0"/>
    <x v="0"/>
    <x v="0"/>
    <x v="77"/>
    <x v="77"/>
    <x v="0"/>
    <x v="0"/>
    <x v="0"/>
    <x v="80"/>
    <x v="79"/>
    <x v="20"/>
    <x v="0"/>
    <x v="75"/>
    <x v="28"/>
    <x v="0"/>
    <x v="83"/>
    <x v="18"/>
    <x v="3"/>
    <x v="26"/>
    <x v="2"/>
    <x v="27"/>
  </r>
  <r>
    <x v="1"/>
    <x v="0"/>
    <x v="10"/>
    <x v="20"/>
    <x v="2"/>
    <x v="0"/>
    <x v="3"/>
    <x v="8"/>
    <x v="17"/>
    <x v="11"/>
    <x v="0"/>
    <x v="61"/>
    <x v="74"/>
    <x v="40"/>
    <x v="0"/>
    <x v="0"/>
    <x v="0"/>
    <x v="0"/>
    <x v="78"/>
    <x v="78"/>
    <x v="0"/>
    <x v="0"/>
    <x v="0"/>
    <x v="81"/>
    <x v="80"/>
    <x v="21"/>
    <x v="0"/>
    <x v="76"/>
    <x v="28"/>
    <x v="0"/>
    <x v="84"/>
    <x v="18"/>
    <x v="3"/>
    <x v="26"/>
    <x v="2"/>
    <x v="27"/>
  </r>
  <r>
    <x v="1"/>
    <x v="0"/>
    <x v="10"/>
    <x v="20"/>
    <x v="2"/>
    <x v="2"/>
    <x v="4"/>
    <x v="3"/>
    <x v="6"/>
    <x v="11"/>
    <x v="0"/>
    <x v="62"/>
    <x v="75"/>
    <x v="11"/>
    <x v="0"/>
    <x v="0"/>
    <x v="0"/>
    <x v="0"/>
    <x v="79"/>
    <x v="79"/>
    <x v="0"/>
    <x v="0"/>
    <x v="0"/>
    <x v="82"/>
    <x v="81"/>
    <x v="20"/>
    <x v="0"/>
    <x v="77"/>
    <x v="28"/>
    <x v="0"/>
    <x v="85"/>
    <x v="18"/>
    <x v="3"/>
    <x v="26"/>
    <x v="2"/>
    <x v="27"/>
  </r>
  <r>
    <x v="1"/>
    <x v="0"/>
    <x v="10"/>
    <x v="20"/>
    <x v="2"/>
    <x v="0"/>
    <x v="5"/>
    <x v="3"/>
    <x v="6"/>
    <x v="11"/>
    <x v="0"/>
    <x v="63"/>
    <x v="76"/>
    <x v="37"/>
    <x v="0"/>
    <x v="0"/>
    <x v="0"/>
    <x v="0"/>
    <x v="80"/>
    <x v="80"/>
    <x v="0"/>
    <x v="0"/>
    <x v="0"/>
    <x v="83"/>
    <x v="82"/>
    <x v="20"/>
    <x v="0"/>
    <x v="78"/>
    <x v="28"/>
    <x v="0"/>
    <x v="86"/>
    <x v="18"/>
    <x v="3"/>
    <x v="26"/>
    <x v="2"/>
    <x v="27"/>
  </r>
  <r>
    <x v="1"/>
    <x v="0"/>
    <x v="10"/>
    <x v="2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8"/>
    <x v="3"/>
    <x v="26"/>
    <x v="2"/>
    <x v="2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8"/>
    <x v="0"/>
    <x v="11"/>
    <x v="21"/>
    <x v="9"/>
    <x v="0"/>
    <x v="0"/>
    <x v="3"/>
    <x v="6"/>
    <x v="3"/>
    <x v="0"/>
    <x v="4"/>
    <x v="77"/>
    <x v="3"/>
    <x v="0"/>
    <x v="0"/>
    <x v="0"/>
    <x v="0"/>
    <x v="81"/>
    <x v="81"/>
    <x v="0"/>
    <x v="0"/>
    <x v="9"/>
    <x v="84"/>
    <x v="83"/>
    <x v="4"/>
    <x v="0"/>
    <x v="17"/>
    <x v="29"/>
    <x v="0"/>
    <x v="87"/>
    <x v="19"/>
    <x v="2"/>
    <x v="27"/>
    <x v="0"/>
    <x v="28"/>
  </r>
  <r>
    <x v="1"/>
    <x v="0"/>
    <x v="11"/>
    <x v="21"/>
    <x v="9"/>
    <x v="0"/>
    <x v="1"/>
    <x v="3"/>
    <x v="6"/>
    <x v="3"/>
    <x v="0"/>
    <x v="4"/>
    <x v="77"/>
    <x v="3"/>
    <x v="0"/>
    <x v="0"/>
    <x v="0"/>
    <x v="0"/>
    <x v="81"/>
    <x v="81"/>
    <x v="0"/>
    <x v="0"/>
    <x v="9"/>
    <x v="84"/>
    <x v="83"/>
    <x v="4"/>
    <x v="0"/>
    <x v="17"/>
    <x v="29"/>
    <x v="0"/>
    <x v="87"/>
    <x v="19"/>
    <x v="3"/>
    <x v="27"/>
    <x v="0"/>
    <x v="28"/>
  </r>
  <r>
    <x v="1"/>
    <x v="0"/>
    <x v="11"/>
    <x v="21"/>
    <x v="9"/>
    <x v="1"/>
    <x v="2"/>
    <x v="1"/>
    <x v="2"/>
    <x v="1"/>
    <x v="0"/>
    <x v="64"/>
    <x v="13"/>
    <x v="28"/>
    <x v="0"/>
    <x v="0"/>
    <x v="0"/>
    <x v="0"/>
    <x v="82"/>
    <x v="82"/>
    <x v="0"/>
    <x v="0"/>
    <x v="0"/>
    <x v="85"/>
    <x v="84"/>
    <x v="1"/>
    <x v="0"/>
    <x v="79"/>
    <x v="29"/>
    <x v="0"/>
    <x v="88"/>
    <x v="19"/>
    <x v="3"/>
    <x v="27"/>
    <x v="0"/>
    <x v="28"/>
  </r>
  <r>
    <x v="1"/>
    <x v="0"/>
    <x v="11"/>
    <x v="21"/>
    <x v="9"/>
    <x v="0"/>
    <x v="3"/>
    <x v="3"/>
    <x v="6"/>
    <x v="1"/>
    <x v="0"/>
    <x v="26"/>
    <x v="78"/>
    <x v="9"/>
    <x v="0"/>
    <x v="0"/>
    <x v="0"/>
    <x v="0"/>
    <x v="83"/>
    <x v="83"/>
    <x v="0"/>
    <x v="0"/>
    <x v="0"/>
    <x v="86"/>
    <x v="85"/>
    <x v="0"/>
    <x v="0"/>
    <x v="80"/>
    <x v="29"/>
    <x v="0"/>
    <x v="89"/>
    <x v="19"/>
    <x v="3"/>
    <x v="27"/>
    <x v="0"/>
    <x v="28"/>
  </r>
  <r>
    <x v="1"/>
    <x v="0"/>
    <x v="11"/>
    <x v="21"/>
    <x v="9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27"/>
    <x v="0"/>
    <x v="28"/>
  </r>
  <r>
    <x v="1"/>
    <x v="0"/>
    <x v="11"/>
    <x v="21"/>
    <x v="9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27"/>
    <x v="0"/>
    <x v="28"/>
  </r>
  <r>
    <x v="1"/>
    <x v="0"/>
    <x v="11"/>
    <x v="21"/>
    <x v="9"/>
    <x v="2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27"/>
    <x v="0"/>
    <x v="2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9"/>
    <x v="0"/>
    <x v="0"/>
    <x v="7"/>
    <x v="2"/>
    <x v="0"/>
    <x v="0"/>
    <x v="0"/>
    <x v="9"/>
    <x v="1"/>
    <x v="0"/>
    <x v="24"/>
    <x v="24"/>
    <x v="21"/>
    <x v="0"/>
    <x v="0"/>
    <x v="0"/>
    <x v="0"/>
    <x v="24"/>
    <x v="24"/>
    <x v="0"/>
    <x v="0"/>
    <x v="0"/>
    <x v="27"/>
    <x v="27"/>
    <x v="6"/>
    <x v="0"/>
    <x v="81"/>
    <x v="30"/>
    <x v="0"/>
    <x v="90"/>
    <x v="13"/>
    <x v="2"/>
    <x v="28"/>
    <x v="0"/>
    <x v="29"/>
  </r>
  <r>
    <x v="1"/>
    <x v="0"/>
    <x v="0"/>
    <x v="7"/>
    <x v="2"/>
    <x v="0"/>
    <x v="1"/>
    <x v="0"/>
    <x v="9"/>
    <x v="2"/>
    <x v="0"/>
    <x v="2"/>
    <x v="2"/>
    <x v="21"/>
    <x v="0"/>
    <x v="0"/>
    <x v="0"/>
    <x v="0"/>
    <x v="2"/>
    <x v="2"/>
    <x v="0"/>
    <x v="0"/>
    <x v="0"/>
    <x v="2"/>
    <x v="2"/>
    <x v="2"/>
    <x v="1"/>
    <x v="81"/>
    <x v="1"/>
    <x v="0"/>
    <x v="2"/>
    <x v="13"/>
    <x v="3"/>
    <x v="28"/>
    <x v="0"/>
    <x v="29"/>
  </r>
  <r>
    <x v="1"/>
    <x v="0"/>
    <x v="0"/>
    <x v="7"/>
    <x v="2"/>
    <x v="1"/>
    <x v="2"/>
    <x v="1"/>
    <x v="2"/>
    <x v="1"/>
    <x v="0"/>
    <x v="25"/>
    <x v="25"/>
    <x v="22"/>
    <x v="0"/>
    <x v="0"/>
    <x v="0"/>
    <x v="0"/>
    <x v="25"/>
    <x v="25"/>
    <x v="0"/>
    <x v="0"/>
    <x v="0"/>
    <x v="28"/>
    <x v="28"/>
    <x v="1"/>
    <x v="0"/>
    <x v="82"/>
    <x v="30"/>
    <x v="0"/>
    <x v="91"/>
    <x v="13"/>
    <x v="3"/>
    <x v="28"/>
    <x v="0"/>
    <x v="29"/>
  </r>
  <r>
    <x v="1"/>
    <x v="0"/>
    <x v="0"/>
    <x v="7"/>
    <x v="2"/>
    <x v="0"/>
    <x v="3"/>
    <x v="3"/>
    <x v="11"/>
    <x v="1"/>
    <x v="0"/>
    <x v="15"/>
    <x v="26"/>
    <x v="14"/>
    <x v="0"/>
    <x v="0"/>
    <x v="0"/>
    <x v="0"/>
    <x v="26"/>
    <x v="26"/>
    <x v="0"/>
    <x v="0"/>
    <x v="0"/>
    <x v="29"/>
    <x v="29"/>
    <x v="0"/>
    <x v="0"/>
    <x v="83"/>
    <x v="30"/>
    <x v="0"/>
    <x v="92"/>
    <x v="13"/>
    <x v="3"/>
    <x v="28"/>
    <x v="0"/>
    <x v="29"/>
  </r>
  <r>
    <x v="1"/>
    <x v="0"/>
    <x v="0"/>
    <x v="7"/>
    <x v="2"/>
    <x v="2"/>
    <x v="4"/>
    <x v="3"/>
    <x v="11"/>
    <x v="1"/>
    <x v="0"/>
    <x v="26"/>
    <x v="27"/>
    <x v="9"/>
    <x v="0"/>
    <x v="0"/>
    <x v="0"/>
    <x v="0"/>
    <x v="27"/>
    <x v="27"/>
    <x v="0"/>
    <x v="0"/>
    <x v="0"/>
    <x v="30"/>
    <x v="30"/>
    <x v="0"/>
    <x v="0"/>
    <x v="84"/>
    <x v="30"/>
    <x v="0"/>
    <x v="93"/>
    <x v="13"/>
    <x v="3"/>
    <x v="28"/>
    <x v="0"/>
    <x v="29"/>
  </r>
  <r>
    <x v="1"/>
    <x v="0"/>
    <x v="0"/>
    <x v="7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28"/>
    <x v="0"/>
    <x v="29"/>
  </r>
  <r>
    <x v="1"/>
    <x v="0"/>
    <x v="0"/>
    <x v="7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28"/>
    <x v="0"/>
    <x v="2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0"/>
    <x v="0"/>
    <x v="0"/>
    <x v="22"/>
    <x v="2"/>
    <x v="0"/>
    <x v="0"/>
    <x v="0"/>
    <x v="5"/>
    <x v="0"/>
    <x v="0"/>
    <x v="65"/>
    <x v="79"/>
    <x v="32"/>
    <x v="0"/>
    <x v="0"/>
    <x v="0"/>
    <x v="0"/>
    <x v="84"/>
    <x v="84"/>
    <x v="0"/>
    <x v="0"/>
    <x v="0"/>
    <x v="87"/>
    <x v="86"/>
    <x v="0"/>
    <x v="0"/>
    <x v="85"/>
    <x v="31"/>
    <x v="0"/>
    <x v="94"/>
    <x v="15"/>
    <x v="2"/>
    <x v="29"/>
    <x v="0"/>
    <x v="30"/>
  </r>
  <r>
    <x v="1"/>
    <x v="0"/>
    <x v="0"/>
    <x v="22"/>
    <x v="2"/>
    <x v="0"/>
    <x v="1"/>
    <x v="0"/>
    <x v="5"/>
    <x v="0"/>
    <x v="0"/>
    <x v="65"/>
    <x v="79"/>
    <x v="32"/>
    <x v="0"/>
    <x v="0"/>
    <x v="0"/>
    <x v="0"/>
    <x v="84"/>
    <x v="84"/>
    <x v="0"/>
    <x v="0"/>
    <x v="0"/>
    <x v="87"/>
    <x v="86"/>
    <x v="0"/>
    <x v="0"/>
    <x v="85"/>
    <x v="31"/>
    <x v="0"/>
    <x v="94"/>
    <x v="15"/>
    <x v="3"/>
    <x v="29"/>
    <x v="0"/>
    <x v="30"/>
  </r>
  <r>
    <x v="1"/>
    <x v="0"/>
    <x v="0"/>
    <x v="22"/>
    <x v="2"/>
    <x v="1"/>
    <x v="2"/>
    <x v="3"/>
    <x v="6"/>
    <x v="1"/>
    <x v="0"/>
    <x v="6"/>
    <x v="80"/>
    <x v="5"/>
    <x v="0"/>
    <x v="0"/>
    <x v="0"/>
    <x v="0"/>
    <x v="85"/>
    <x v="85"/>
    <x v="0"/>
    <x v="0"/>
    <x v="0"/>
    <x v="88"/>
    <x v="87"/>
    <x v="0"/>
    <x v="0"/>
    <x v="86"/>
    <x v="31"/>
    <x v="0"/>
    <x v="95"/>
    <x v="15"/>
    <x v="3"/>
    <x v="29"/>
    <x v="0"/>
    <x v="30"/>
  </r>
  <r>
    <x v="1"/>
    <x v="0"/>
    <x v="0"/>
    <x v="22"/>
    <x v="2"/>
    <x v="0"/>
    <x v="3"/>
    <x v="1"/>
    <x v="2"/>
    <x v="1"/>
    <x v="0"/>
    <x v="66"/>
    <x v="81"/>
    <x v="41"/>
    <x v="0"/>
    <x v="0"/>
    <x v="0"/>
    <x v="0"/>
    <x v="86"/>
    <x v="86"/>
    <x v="0"/>
    <x v="1"/>
    <x v="0"/>
    <x v="89"/>
    <x v="88"/>
    <x v="1"/>
    <x v="0"/>
    <x v="87"/>
    <x v="31"/>
    <x v="0"/>
    <x v="96"/>
    <x v="15"/>
    <x v="3"/>
    <x v="29"/>
    <x v="0"/>
    <x v="30"/>
  </r>
  <r>
    <x v="1"/>
    <x v="0"/>
    <x v="0"/>
    <x v="22"/>
    <x v="2"/>
    <x v="2"/>
    <x v="4"/>
    <x v="3"/>
    <x v="6"/>
    <x v="1"/>
    <x v="0"/>
    <x v="67"/>
    <x v="82"/>
    <x v="26"/>
    <x v="0"/>
    <x v="0"/>
    <x v="0"/>
    <x v="0"/>
    <x v="87"/>
    <x v="87"/>
    <x v="0"/>
    <x v="0"/>
    <x v="0"/>
    <x v="90"/>
    <x v="89"/>
    <x v="0"/>
    <x v="0"/>
    <x v="78"/>
    <x v="31"/>
    <x v="0"/>
    <x v="97"/>
    <x v="15"/>
    <x v="3"/>
    <x v="29"/>
    <x v="0"/>
    <x v="30"/>
  </r>
  <r>
    <x v="1"/>
    <x v="0"/>
    <x v="0"/>
    <x v="2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9"/>
    <x v="0"/>
    <x v="30"/>
  </r>
  <r>
    <x v="1"/>
    <x v="0"/>
    <x v="0"/>
    <x v="22"/>
    <x v="2"/>
    <x v="21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9"/>
    <x v="0"/>
    <x v="3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1"/>
    <x v="0"/>
    <x v="11"/>
    <x v="23"/>
    <x v="2"/>
    <x v="0"/>
    <x v="0"/>
    <x v="4"/>
    <x v="18"/>
    <x v="3"/>
    <x v="0"/>
    <x v="68"/>
    <x v="83"/>
    <x v="39"/>
    <x v="0"/>
    <x v="0"/>
    <x v="0"/>
    <x v="0"/>
    <x v="88"/>
    <x v="88"/>
    <x v="0"/>
    <x v="0"/>
    <x v="0"/>
    <x v="91"/>
    <x v="90"/>
    <x v="0"/>
    <x v="0"/>
    <x v="88"/>
    <x v="32"/>
    <x v="0"/>
    <x v="98"/>
    <x v="20"/>
    <x v="2"/>
    <x v="30"/>
    <x v="2"/>
    <x v="31"/>
  </r>
  <r>
    <x v="1"/>
    <x v="0"/>
    <x v="11"/>
    <x v="23"/>
    <x v="2"/>
    <x v="0"/>
    <x v="1"/>
    <x v="4"/>
    <x v="18"/>
    <x v="3"/>
    <x v="0"/>
    <x v="68"/>
    <x v="83"/>
    <x v="39"/>
    <x v="0"/>
    <x v="0"/>
    <x v="0"/>
    <x v="0"/>
    <x v="88"/>
    <x v="88"/>
    <x v="0"/>
    <x v="0"/>
    <x v="0"/>
    <x v="91"/>
    <x v="90"/>
    <x v="0"/>
    <x v="0"/>
    <x v="88"/>
    <x v="32"/>
    <x v="0"/>
    <x v="98"/>
    <x v="20"/>
    <x v="3"/>
    <x v="30"/>
    <x v="2"/>
    <x v="31"/>
  </r>
  <r>
    <x v="1"/>
    <x v="0"/>
    <x v="11"/>
    <x v="23"/>
    <x v="2"/>
    <x v="1"/>
    <x v="2"/>
    <x v="1"/>
    <x v="2"/>
    <x v="1"/>
    <x v="0"/>
    <x v="64"/>
    <x v="84"/>
    <x v="28"/>
    <x v="0"/>
    <x v="0"/>
    <x v="0"/>
    <x v="0"/>
    <x v="89"/>
    <x v="89"/>
    <x v="0"/>
    <x v="0"/>
    <x v="0"/>
    <x v="92"/>
    <x v="91"/>
    <x v="1"/>
    <x v="0"/>
    <x v="79"/>
    <x v="32"/>
    <x v="0"/>
    <x v="88"/>
    <x v="20"/>
    <x v="3"/>
    <x v="30"/>
    <x v="2"/>
    <x v="31"/>
  </r>
  <r>
    <x v="1"/>
    <x v="0"/>
    <x v="11"/>
    <x v="23"/>
    <x v="2"/>
    <x v="0"/>
    <x v="3"/>
    <x v="3"/>
    <x v="6"/>
    <x v="1"/>
    <x v="0"/>
    <x v="55"/>
    <x v="85"/>
    <x v="37"/>
    <x v="0"/>
    <x v="0"/>
    <x v="0"/>
    <x v="0"/>
    <x v="90"/>
    <x v="90"/>
    <x v="0"/>
    <x v="2"/>
    <x v="0"/>
    <x v="93"/>
    <x v="92"/>
    <x v="0"/>
    <x v="0"/>
    <x v="89"/>
    <x v="32"/>
    <x v="0"/>
    <x v="99"/>
    <x v="20"/>
    <x v="3"/>
    <x v="30"/>
    <x v="2"/>
    <x v="31"/>
  </r>
  <r>
    <x v="1"/>
    <x v="0"/>
    <x v="11"/>
    <x v="23"/>
    <x v="2"/>
    <x v="2"/>
    <x v="4"/>
    <x v="3"/>
    <x v="6"/>
    <x v="1"/>
    <x v="0"/>
    <x v="16"/>
    <x v="86"/>
    <x v="3"/>
    <x v="0"/>
    <x v="0"/>
    <x v="0"/>
    <x v="0"/>
    <x v="91"/>
    <x v="91"/>
    <x v="0"/>
    <x v="0"/>
    <x v="0"/>
    <x v="94"/>
    <x v="93"/>
    <x v="0"/>
    <x v="0"/>
    <x v="17"/>
    <x v="32"/>
    <x v="0"/>
    <x v="100"/>
    <x v="20"/>
    <x v="3"/>
    <x v="30"/>
    <x v="2"/>
    <x v="31"/>
  </r>
  <r>
    <x v="1"/>
    <x v="0"/>
    <x v="11"/>
    <x v="2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0"/>
    <x v="3"/>
    <x v="30"/>
    <x v="2"/>
    <x v="31"/>
  </r>
  <r>
    <x v="1"/>
    <x v="0"/>
    <x v="11"/>
    <x v="2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0"/>
    <x v="3"/>
    <x v="30"/>
    <x v="2"/>
    <x v="3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2"/>
    <x v="0"/>
    <x v="12"/>
    <x v="24"/>
    <x v="2"/>
    <x v="0"/>
    <x v="0"/>
    <x v="0"/>
    <x v="5"/>
    <x v="13"/>
    <x v="0"/>
    <x v="69"/>
    <x v="87"/>
    <x v="42"/>
    <x v="0"/>
    <x v="0"/>
    <x v="0"/>
    <x v="0"/>
    <x v="92"/>
    <x v="92"/>
    <x v="0"/>
    <x v="0"/>
    <x v="10"/>
    <x v="95"/>
    <x v="94"/>
    <x v="22"/>
    <x v="0"/>
    <x v="90"/>
    <x v="33"/>
    <x v="0"/>
    <x v="101"/>
    <x v="13"/>
    <x v="2"/>
    <x v="31"/>
    <x v="0"/>
    <x v="32"/>
  </r>
  <r>
    <x v="1"/>
    <x v="0"/>
    <x v="12"/>
    <x v="24"/>
    <x v="2"/>
    <x v="0"/>
    <x v="1"/>
    <x v="0"/>
    <x v="5"/>
    <x v="0"/>
    <x v="0"/>
    <x v="26"/>
    <x v="88"/>
    <x v="9"/>
    <x v="0"/>
    <x v="0"/>
    <x v="0"/>
    <x v="0"/>
    <x v="93"/>
    <x v="93"/>
    <x v="0"/>
    <x v="0"/>
    <x v="11"/>
    <x v="96"/>
    <x v="95"/>
    <x v="0"/>
    <x v="0"/>
    <x v="91"/>
    <x v="33"/>
    <x v="0"/>
    <x v="102"/>
    <x v="13"/>
    <x v="3"/>
    <x v="31"/>
    <x v="0"/>
    <x v="32"/>
  </r>
  <r>
    <x v="1"/>
    <x v="0"/>
    <x v="12"/>
    <x v="24"/>
    <x v="2"/>
    <x v="1"/>
    <x v="2"/>
    <x v="0"/>
    <x v="5"/>
    <x v="0"/>
    <x v="0"/>
    <x v="26"/>
    <x v="88"/>
    <x v="9"/>
    <x v="0"/>
    <x v="0"/>
    <x v="0"/>
    <x v="0"/>
    <x v="93"/>
    <x v="93"/>
    <x v="0"/>
    <x v="0"/>
    <x v="11"/>
    <x v="96"/>
    <x v="95"/>
    <x v="0"/>
    <x v="0"/>
    <x v="91"/>
    <x v="33"/>
    <x v="0"/>
    <x v="102"/>
    <x v="13"/>
    <x v="3"/>
    <x v="31"/>
    <x v="0"/>
    <x v="32"/>
  </r>
  <r>
    <x v="1"/>
    <x v="0"/>
    <x v="12"/>
    <x v="24"/>
    <x v="2"/>
    <x v="0"/>
    <x v="3"/>
    <x v="1"/>
    <x v="2"/>
    <x v="1"/>
    <x v="0"/>
    <x v="70"/>
    <x v="89"/>
    <x v="43"/>
    <x v="0"/>
    <x v="0"/>
    <x v="0"/>
    <x v="0"/>
    <x v="94"/>
    <x v="94"/>
    <x v="0"/>
    <x v="0"/>
    <x v="0"/>
    <x v="97"/>
    <x v="96"/>
    <x v="1"/>
    <x v="0"/>
    <x v="92"/>
    <x v="33"/>
    <x v="0"/>
    <x v="103"/>
    <x v="13"/>
    <x v="3"/>
    <x v="31"/>
    <x v="0"/>
    <x v="32"/>
  </r>
  <r>
    <x v="1"/>
    <x v="0"/>
    <x v="12"/>
    <x v="24"/>
    <x v="2"/>
    <x v="2"/>
    <x v="4"/>
    <x v="3"/>
    <x v="6"/>
    <x v="1"/>
    <x v="0"/>
    <x v="15"/>
    <x v="90"/>
    <x v="14"/>
    <x v="0"/>
    <x v="0"/>
    <x v="0"/>
    <x v="0"/>
    <x v="95"/>
    <x v="95"/>
    <x v="0"/>
    <x v="0"/>
    <x v="0"/>
    <x v="98"/>
    <x v="97"/>
    <x v="0"/>
    <x v="0"/>
    <x v="93"/>
    <x v="33"/>
    <x v="0"/>
    <x v="104"/>
    <x v="13"/>
    <x v="3"/>
    <x v="31"/>
    <x v="0"/>
    <x v="32"/>
  </r>
  <r>
    <x v="1"/>
    <x v="0"/>
    <x v="12"/>
    <x v="24"/>
    <x v="2"/>
    <x v="0"/>
    <x v="5"/>
    <x v="3"/>
    <x v="6"/>
    <x v="1"/>
    <x v="0"/>
    <x v="15"/>
    <x v="90"/>
    <x v="14"/>
    <x v="0"/>
    <x v="0"/>
    <x v="0"/>
    <x v="0"/>
    <x v="95"/>
    <x v="95"/>
    <x v="0"/>
    <x v="0"/>
    <x v="0"/>
    <x v="98"/>
    <x v="97"/>
    <x v="0"/>
    <x v="0"/>
    <x v="93"/>
    <x v="33"/>
    <x v="0"/>
    <x v="104"/>
    <x v="13"/>
    <x v="3"/>
    <x v="31"/>
    <x v="0"/>
    <x v="32"/>
  </r>
  <r>
    <x v="1"/>
    <x v="0"/>
    <x v="12"/>
    <x v="24"/>
    <x v="2"/>
    <x v="22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31"/>
    <x v="0"/>
    <x v="3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3"/>
    <x v="0"/>
    <x v="11"/>
    <x v="25"/>
    <x v="2"/>
    <x v="0"/>
    <x v="0"/>
    <x v="0"/>
    <x v="9"/>
    <x v="9"/>
    <x v="0"/>
    <x v="71"/>
    <x v="91"/>
    <x v="25"/>
    <x v="0"/>
    <x v="0"/>
    <x v="0"/>
    <x v="0"/>
    <x v="96"/>
    <x v="96"/>
    <x v="0"/>
    <x v="0"/>
    <x v="0"/>
    <x v="99"/>
    <x v="98"/>
    <x v="23"/>
    <x v="0"/>
    <x v="94"/>
    <x v="34"/>
    <x v="0"/>
    <x v="105"/>
    <x v="21"/>
    <x v="2"/>
    <x v="32"/>
    <x v="0"/>
    <x v="33"/>
  </r>
  <r>
    <x v="1"/>
    <x v="0"/>
    <x v="11"/>
    <x v="25"/>
    <x v="2"/>
    <x v="0"/>
    <x v="1"/>
    <x v="0"/>
    <x v="9"/>
    <x v="2"/>
    <x v="0"/>
    <x v="2"/>
    <x v="2"/>
    <x v="25"/>
    <x v="0"/>
    <x v="0"/>
    <x v="0"/>
    <x v="0"/>
    <x v="2"/>
    <x v="2"/>
    <x v="0"/>
    <x v="0"/>
    <x v="0"/>
    <x v="2"/>
    <x v="2"/>
    <x v="2"/>
    <x v="1"/>
    <x v="94"/>
    <x v="1"/>
    <x v="0"/>
    <x v="2"/>
    <x v="21"/>
    <x v="3"/>
    <x v="32"/>
    <x v="0"/>
    <x v="33"/>
  </r>
  <r>
    <x v="1"/>
    <x v="0"/>
    <x v="11"/>
    <x v="25"/>
    <x v="2"/>
    <x v="1"/>
    <x v="2"/>
    <x v="1"/>
    <x v="2"/>
    <x v="9"/>
    <x v="0"/>
    <x v="72"/>
    <x v="92"/>
    <x v="44"/>
    <x v="0"/>
    <x v="0"/>
    <x v="0"/>
    <x v="0"/>
    <x v="97"/>
    <x v="97"/>
    <x v="0"/>
    <x v="0"/>
    <x v="0"/>
    <x v="100"/>
    <x v="99"/>
    <x v="15"/>
    <x v="0"/>
    <x v="95"/>
    <x v="34"/>
    <x v="0"/>
    <x v="106"/>
    <x v="21"/>
    <x v="3"/>
    <x v="32"/>
    <x v="0"/>
    <x v="33"/>
  </r>
  <r>
    <x v="1"/>
    <x v="0"/>
    <x v="11"/>
    <x v="25"/>
    <x v="2"/>
    <x v="0"/>
    <x v="3"/>
    <x v="3"/>
    <x v="6"/>
    <x v="9"/>
    <x v="0"/>
    <x v="73"/>
    <x v="93"/>
    <x v="5"/>
    <x v="0"/>
    <x v="0"/>
    <x v="0"/>
    <x v="0"/>
    <x v="98"/>
    <x v="98"/>
    <x v="0"/>
    <x v="2"/>
    <x v="0"/>
    <x v="101"/>
    <x v="100"/>
    <x v="16"/>
    <x v="0"/>
    <x v="96"/>
    <x v="34"/>
    <x v="0"/>
    <x v="107"/>
    <x v="21"/>
    <x v="3"/>
    <x v="32"/>
    <x v="0"/>
    <x v="33"/>
  </r>
  <r>
    <x v="1"/>
    <x v="0"/>
    <x v="11"/>
    <x v="25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2"/>
    <x v="0"/>
    <x v="33"/>
  </r>
  <r>
    <x v="1"/>
    <x v="0"/>
    <x v="11"/>
    <x v="2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2"/>
    <x v="0"/>
    <x v="33"/>
  </r>
  <r>
    <x v="1"/>
    <x v="0"/>
    <x v="11"/>
    <x v="25"/>
    <x v="2"/>
    <x v="23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2"/>
    <x v="0"/>
    <x v="3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4"/>
    <x v="0"/>
    <x v="0"/>
    <x v="10"/>
    <x v="10"/>
    <x v="0"/>
    <x v="0"/>
    <x v="0"/>
    <x v="9"/>
    <x v="1"/>
    <x v="0"/>
    <x v="74"/>
    <x v="94"/>
    <x v="45"/>
    <x v="0"/>
    <x v="0"/>
    <x v="0"/>
    <x v="0"/>
    <x v="99"/>
    <x v="99"/>
    <x v="0"/>
    <x v="0"/>
    <x v="12"/>
    <x v="102"/>
    <x v="101"/>
    <x v="6"/>
    <x v="0"/>
    <x v="97"/>
    <x v="35"/>
    <x v="0"/>
    <x v="108"/>
    <x v="19"/>
    <x v="2"/>
    <x v="33"/>
    <x v="2"/>
    <x v="34"/>
  </r>
  <r>
    <x v="1"/>
    <x v="0"/>
    <x v="0"/>
    <x v="10"/>
    <x v="10"/>
    <x v="0"/>
    <x v="1"/>
    <x v="0"/>
    <x v="9"/>
    <x v="2"/>
    <x v="0"/>
    <x v="2"/>
    <x v="2"/>
    <x v="45"/>
    <x v="0"/>
    <x v="0"/>
    <x v="0"/>
    <x v="0"/>
    <x v="2"/>
    <x v="2"/>
    <x v="0"/>
    <x v="0"/>
    <x v="0"/>
    <x v="2"/>
    <x v="2"/>
    <x v="2"/>
    <x v="1"/>
    <x v="97"/>
    <x v="1"/>
    <x v="0"/>
    <x v="2"/>
    <x v="19"/>
    <x v="3"/>
    <x v="33"/>
    <x v="2"/>
    <x v="34"/>
  </r>
  <r>
    <x v="1"/>
    <x v="0"/>
    <x v="0"/>
    <x v="10"/>
    <x v="10"/>
    <x v="1"/>
    <x v="2"/>
    <x v="1"/>
    <x v="2"/>
    <x v="1"/>
    <x v="0"/>
    <x v="75"/>
    <x v="95"/>
    <x v="46"/>
    <x v="0"/>
    <x v="0"/>
    <x v="0"/>
    <x v="0"/>
    <x v="100"/>
    <x v="100"/>
    <x v="0"/>
    <x v="0"/>
    <x v="0"/>
    <x v="103"/>
    <x v="102"/>
    <x v="1"/>
    <x v="0"/>
    <x v="98"/>
    <x v="35"/>
    <x v="0"/>
    <x v="109"/>
    <x v="19"/>
    <x v="3"/>
    <x v="33"/>
    <x v="2"/>
    <x v="34"/>
  </r>
  <r>
    <x v="1"/>
    <x v="0"/>
    <x v="0"/>
    <x v="10"/>
    <x v="10"/>
    <x v="0"/>
    <x v="3"/>
    <x v="7"/>
    <x v="19"/>
    <x v="1"/>
    <x v="0"/>
    <x v="76"/>
    <x v="96"/>
    <x v="3"/>
    <x v="0"/>
    <x v="0"/>
    <x v="0"/>
    <x v="0"/>
    <x v="101"/>
    <x v="101"/>
    <x v="0"/>
    <x v="2"/>
    <x v="13"/>
    <x v="104"/>
    <x v="103"/>
    <x v="24"/>
    <x v="0"/>
    <x v="99"/>
    <x v="35"/>
    <x v="0"/>
    <x v="110"/>
    <x v="19"/>
    <x v="3"/>
    <x v="33"/>
    <x v="2"/>
    <x v="34"/>
  </r>
  <r>
    <x v="1"/>
    <x v="0"/>
    <x v="0"/>
    <x v="10"/>
    <x v="10"/>
    <x v="2"/>
    <x v="4"/>
    <x v="7"/>
    <x v="19"/>
    <x v="2"/>
    <x v="0"/>
    <x v="2"/>
    <x v="2"/>
    <x v="3"/>
    <x v="0"/>
    <x v="0"/>
    <x v="0"/>
    <x v="0"/>
    <x v="2"/>
    <x v="2"/>
    <x v="0"/>
    <x v="0"/>
    <x v="0"/>
    <x v="2"/>
    <x v="2"/>
    <x v="2"/>
    <x v="1"/>
    <x v="99"/>
    <x v="1"/>
    <x v="0"/>
    <x v="2"/>
    <x v="19"/>
    <x v="3"/>
    <x v="33"/>
    <x v="2"/>
    <x v="34"/>
  </r>
  <r>
    <x v="1"/>
    <x v="0"/>
    <x v="0"/>
    <x v="10"/>
    <x v="10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33"/>
    <x v="2"/>
    <x v="34"/>
  </r>
  <r>
    <x v="1"/>
    <x v="0"/>
    <x v="0"/>
    <x v="10"/>
    <x v="10"/>
    <x v="24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33"/>
    <x v="2"/>
    <x v="3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5"/>
    <x v="0"/>
    <x v="0"/>
    <x v="26"/>
    <x v="2"/>
    <x v="0"/>
    <x v="0"/>
    <x v="3"/>
    <x v="11"/>
    <x v="1"/>
    <x v="0"/>
    <x v="65"/>
    <x v="97"/>
    <x v="32"/>
    <x v="0"/>
    <x v="0"/>
    <x v="0"/>
    <x v="0"/>
    <x v="102"/>
    <x v="102"/>
    <x v="0"/>
    <x v="0"/>
    <x v="0"/>
    <x v="105"/>
    <x v="104"/>
    <x v="0"/>
    <x v="0"/>
    <x v="85"/>
    <x v="36"/>
    <x v="0"/>
    <x v="94"/>
    <x v="22"/>
    <x v="2"/>
    <x v="34"/>
    <x v="0"/>
    <x v="35"/>
  </r>
  <r>
    <x v="1"/>
    <x v="0"/>
    <x v="0"/>
    <x v="26"/>
    <x v="2"/>
    <x v="0"/>
    <x v="1"/>
    <x v="3"/>
    <x v="11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85"/>
    <x v="1"/>
    <x v="0"/>
    <x v="2"/>
    <x v="22"/>
    <x v="3"/>
    <x v="34"/>
    <x v="0"/>
    <x v="35"/>
  </r>
  <r>
    <x v="1"/>
    <x v="0"/>
    <x v="0"/>
    <x v="26"/>
    <x v="2"/>
    <x v="1"/>
    <x v="2"/>
    <x v="1"/>
    <x v="2"/>
    <x v="0"/>
    <x v="0"/>
    <x v="77"/>
    <x v="98"/>
    <x v="47"/>
    <x v="0"/>
    <x v="0"/>
    <x v="0"/>
    <x v="0"/>
    <x v="103"/>
    <x v="103"/>
    <x v="0"/>
    <x v="0"/>
    <x v="0"/>
    <x v="106"/>
    <x v="105"/>
    <x v="25"/>
    <x v="0"/>
    <x v="100"/>
    <x v="36"/>
    <x v="0"/>
    <x v="111"/>
    <x v="22"/>
    <x v="3"/>
    <x v="34"/>
    <x v="0"/>
    <x v="35"/>
  </r>
  <r>
    <x v="1"/>
    <x v="0"/>
    <x v="0"/>
    <x v="26"/>
    <x v="2"/>
    <x v="0"/>
    <x v="3"/>
    <x v="1"/>
    <x v="2"/>
    <x v="0"/>
    <x v="0"/>
    <x v="77"/>
    <x v="98"/>
    <x v="47"/>
    <x v="0"/>
    <x v="0"/>
    <x v="0"/>
    <x v="0"/>
    <x v="103"/>
    <x v="103"/>
    <x v="0"/>
    <x v="0"/>
    <x v="0"/>
    <x v="106"/>
    <x v="105"/>
    <x v="25"/>
    <x v="0"/>
    <x v="100"/>
    <x v="36"/>
    <x v="0"/>
    <x v="111"/>
    <x v="22"/>
    <x v="3"/>
    <x v="34"/>
    <x v="0"/>
    <x v="35"/>
  </r>
  <r>
    <x v="1"/>
    <x v="0"/>
    <x v="0"/>
    <x v="26"/>
    <x v="2"/>
    <x v="2"/>
    <x v="4"/>
    <x v="3"/>
    <x v="6"/>
    <x v="1"/>
    <x v="0"/>
    <x v="37"/>
    <x v="99"/>
    <x v="6"/>
    <x v="0"/>
    <x v="0"/>
    <x v="0"/>
    <x v="0"/>
    <x v="104"/>
    <x v="104"/>
    <x v="0"/>
    <x v="0"/>
    <x v="0"/>
    <x v="107"/>
    <x v="106"/>
    <x v="0"/>
    <x v="0"/>
    <x v="101"/>
    <x v="36"/>
    <x v="0"/>
    <x v="112"/>
    <x v="22"/>
    <x v="3"/>
    <x v="34"/>
    <x v="0"/>
    <x v="35"/>
  </r>
  <r>
    <x v="1"/>
    <x v="0"/>
    <x v="0"/>
    <x v="26"/>
    <x v="2"/>
    <x v="0"/>
    <x v="5"/>
    <x v="3"/>
    <x v="6"/>
    <x v="1"/>
    <x v="0"/>
    <x v="37"/>
    <x v="99"/>
    <x v="6"/>
    <x v="0"/>
    <x v="0"/>
    <x v="0"/>
    <x v="0"/>
    <x v="104"/>
    <x v="104"/>
    <x v="0"/>
    <x v="0"/>
    <x v="0"/>
    <x v="107"/>
    <x v="106"/>
    <x v="0"/>
    <x v="0"/>
    <x v="101"/>
    <x v="36"/>
    <x v="0"/>
    <x v="112"/>
    <x v="22"/>
    <x v="3"/>
    <x v="34"/>
    <x v="0"/>
    <x v="35"/>
  </r>
  <r>
    <x v="1"/>
    <x v="0"/>
    <x v="0"/>
    <x v="26"/>
    <x v="2"/>
    <x v="25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2"/>
    <x v="3"/>
    <x v="34"/>
    <x v="0"/>
    <x v="3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6"/>
    <x v="0"/>
    <x v="13"/>
    <x v="27"/>
    <x v="6"/>
    <x v="0"/>
    <x v="0"/>
    <x v="3"/>
    <x v="6"/>
    <x v="7"/>
    <x v="0"/>
    <x v="78"/>
    <x v="100"/>
    <x v="48"/>
    <x v="0"/>
    <x v="0"/>
    <x v="0"/>
    <x v="0"/>
    <x v="105"/>
    <x v="105"/>
    <x v="0"/>
    <x v="0"/>
    <x v="14"/>
    <x v="108"/>
    <x v="107"/>
    <x v="11"/>
    <x v="0"/>
    <x v="102"/>
    <x v="37"/>
    <x v="0"/>
    <x v="113"/>
    <x v="21"/>
    <x v="2"/>
    <x v="35"/>
    <x v="0"/>
    <x v="36"/>
  </r>
  <r>
    <x v="1"/>
    <x v="0"/>
    <x v="13"/>
    <x v="27"/>
    <x v="6"/>
    <x v="0"/>
    <x v="1"/>
    <x v="3"/>
    <x v="6"/>
    <x v="7"/>
    <x v="0"/>
    <x v="78"/>
    <x v="100"/>
    <x v="48"/>
    <x v="0"/>
    <x v="0"/>
    <x v="0"/>
    <x v="0"/>
    <x v="105"/>
    <x v="105"/>
    <x v="0"/>
    <x v="0"/>
    <x v="14"/>
    <x v="108"/>
    <x v="107"/>
    <x v="11"/>
    <x v="0"/>
    <x v="102"/>
    <x v="37"/>
    <x v="0"/>
    <x v="113"/>
    <x v="21"/>
    <x v="3"/>
    <x v="35"/>
    <x v="0"/>
    <x v="36"/>
  </r>
  <r>
    <x v="1"/>
    <x v="0"/>
    <x v="13"/>
    <x v="27"/>
    <x v="6"/>
    <x v="1"/>
    <x v="2"/>
    <x v="1"/>
    <x v="2"/>
    <x v="11"/>
    <x v="0"/>
    <x v="79"/>
    <x v="101"/>
    <x v="49"/>
    <x v="0"/>
    <x v="0"/>
    <x v="0"/>
    <x v="0"/>
    <x v="106"/>
    <x v="106"/>
    <x v="0"/>
    <x v="0"/>
    <x v="0"/>
    <x v="109"/>
    <x v="108"/>
    <x v="26"/>
    <x v="0"/>
    <x v="103"/>
    <x v="37"/>
    <x v="0"/>
    <x v="114"/>
    <x v="21"/>
    <x v="3"/>
    <x v="35"/>
    <x v="0"/>
    <x v="36"/>
  </r>
  <r>
    <x v="1"/>
    <x v="0"/>
    <x v="13"/>
    <x v="27"/>
    <x v="6"/>
    <x v="0"/>
    <x v="3"/>
    <x v="3"/>
    <x v="6"/>
    <x v="11"/>
    <x v="0"/>
    <x v="80"/>
    <x v="102"/>
    <x v="50"/>
    <x v="0"/>
    <x v="0"/>
    <x v="0"/>
    <x v="0"/>
    <x v="107"/>
    <x v="107"/>
    <x v="0"/>
    <x v="0"/>
    <x v="15"/>
    <x v="110"/>
    <x v="109"/>
    <x v="20"/>
    <x v="0"/>
    <x v="104"/>
    <x v="37"/>
    <x v="0"/>
    <x v="115"/>
    <x v="21"/>
    <x v="3"/>
    <x v="35"/>
    <x v="0"/>
    <x v="36"/>
  </r>
  <r>
    <x v="1"/>
    <x v="0"/>
    <x v="13"/>
    <x v="27"/>
    <x v="6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5"/>
    <x v="0"/>
    <x v="36"/>
  </r>
  <r>
    <x v="1"/>
    <x v="0"/>
    <x v="13"/>
    <x v="27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5"/>
    <x v="0"/>
    <x v="36"/>
  </r>
  <r>
    <x v="1"/>
    <x v="0"/>
    <x v="13"/>
    <x v="27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5"/>
    <x v="0"/>
    <x v="3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7"/>
    <x v="0"/>
    <x v="5"/>
    <x v="28"/>
    <x v="4"/>
    <x v="0"/>
    <x v="0"/>
    <x v="4"/>
    <x v="3"/>
    <x v="12"/>
    <x v="0"/>
    <x v="81"/>
    <x v="103"/>
    <x v="20"/>
    <x v="0"/>
    <x v="0"/>
    <x v="0"/>
    <x v="0"/>
    <x v="108"/>
    <x v="108"/>
    <x v="0"/>
    <x v="0"/>
    <x v="16"/>
    <x v="111"/>
    <x v="110"/>
    <x v="27"/>
    <x v="0"/>
    <x v="105"/>
    <x v="38"/>
    <x v="0"/>
    <x v="116"/>
    <x v="23"/>
    <x v="2"/>
    <x v="36"/>
    <x v="0"/>
    <x v="37"/>
  </r>
  <r>
    <x v="1"/>
    <x v="0"/>
    <x v="5"/>
    <x v="28"/>
    <x v="4"/>
    <x v="0"/>
    <x v="1"/>
    <x v="4"/>
    <x v="3"/>
    <x v="12"/>
    <x v="0"/>
    <x v="81"/>
    <x v="103"/>
    <x v="20"/>
    <x v="0"/>
    <x v="0"/>
    <x v="0"/>
    <x v="0"/>
    <x v="108"/>
    <x v="108"/>
    <x v="0"/>
    <x v="0"/>
    <x v="16"/>
    <x v="111"/>
    <x v="110"/>
    <x v="27"/>
    <x v="0"/>
    <x v="105"/>
    <x v="38"/>
    <x v="0"/>
    <x v="116"/>
    <x v="23"/>
    <x v="3"/>
    <x v="36"/>
    <x v="0"/>
    <x v="37"/>
  </r>
  <r>
    <x v="1"/>
    <x v="0"/>
    <x v="5"/>
    <x v="28"/>
    <x v="4"/>
    <x v="1"/>
    <x v="2"/>
    <x v="1"/>
    <x v="2"/>
    <x v="11"/>
    <x v="0"/>
    <x v="82"/>
    <x v="104"/>
    <x v="46"/>
    <x v="0"/>
    <x v="0"/>
    <x v="0"/>
    <x v="0"/>
    <x v="109"/>
    <x v="109"/>
    <x v="0"/>
    <x v="0"/>
    <x v="0"/>
    <x v="112"/>
    <x v="111"/>
    <x v="26"/>
    <x v="0"/>
    <x v="106"/>
    <x v="38"/>
    <x v="0"/>
    <x v="117"/>
    <x v="23"/>
    <x v="3"/>
    <x v="36"/>
    <x v="0"/>
    <x v="37"/>
  </r>
  <r>
    <x v="1"/>
    <x v="0"/>
    <x v="5"/>
    <x v="28"/>
    <x v="4"/>
    <x v="0"/>
    <x v="3"/>
    <x v="4"/>
    <x v="3"/>
    <x v="11"/>
    <x v="0"/>
    <x v="83"/>
    <x v="105"/>
    <x v="20"/>
    <x v="0"/>
    <x v="0"/>
    <x v="0"/>
    <x v="0"/>
    <x v="108"/>
    <x v="110"/>
    <x v="0"/>
    <x v="0"/>
    <x v="17"/>
    <x v="113"/>
    <x v="112"/>
    <x v="19"/>
    <x v="0"/>
    <x v="105"/>
    <x v="38"/>
    <x v="0"/>
    <x v="118"/>
    <x v="23"/>
    <x v="3"/>
    <x v="36"/>
    <x v="0"/>
    <x v="37"/>
  </r>
  <r>
    <x v="1"/>
    <x v="0"/>
    <x v="5"/>
    <x v="28"/>
    <x v="4"/>
    <x v="2"/>
    <x v="4"/>
    <x v="4"/>
    <x v="3"/>
    <x v="11"/>
    <x v="0"/>
    <x v="83"/>
    <x v="105"/>
    <x v="20"/>
    <x v="0"/>
    <x v="0"/>
    <x v="0"/>
    <x v="0"/>
    <x v="108"/>
    <x v="110"/>
    <x v="0"/>
    <x v="0"/>
    <x v="17"/>
    <x v="113"/>
    <x v="112"/>
    <x v="19"/>
    <x v="0"/>
    <x v="105"/>
    <x v="38"/>
    <x v="0"/>
    <x v="118"/>
    <x v="23"/>
    <x v="3"/>
    <x v="36"/>
    <x v="0"/>
    <x v="37"/>
  </r>
  <r>
    <x v="1"/>
    <x v="0"/>
    <x v="5"/>
    <x v="28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3"/>
    <x v="36"/>
    <x v="0"/>
    <x v="37"/>
  </r>
  <r>
    <x v="1"/>
    <x v="0"/>
    <x v="5"/>
    <x v="28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3"/>
    <x v="36"/>
    <x v="0"/>
    <x v="3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8"/>
    <x v="0"/>
    <x v="14"/>
    <x v="29"/>
    <x v="8"/>
    <x v="0"/>
    <x v="0"/>
    <x v="0"/>
    <x v="4"/>
    <x v="12"/>
    <x v="0"/>
    <x v="84"/>
    <x v="106"/>
    <x v="51"/>
    <x v="0"/>
    <x v="0"/>
    <x v="0"/>
    <x v="0"/>
    <x v="110"/>
    <x v="111"/>
    <x v="0"/>
    <x v="0"/>
    <x v="18"/>
    <x v="114"/>
    <x v="113"/>
    <x v="20"/>
    <x v="0"/>
    <x v="107"/>
    <x v="39"/>
    <x v="0"/>
    <x v="119"/>
    <x v="6"/>
    <x v="2"/>
    <x v="37"/>
    <x v="2"/>
    <x v="38"/>
  </r>
  <r>
    <x v="1"/>
    <x v="0"/>
    <x v="14"/>
    <x v="29"/>
    <x v="8"/>
    <x v="0"/>
    <x v="1"/>
    <x v="0"/>
    <x v="4"/>
    <x v="12"/>
    <x v="0"/>
    <x v="84"/>
    <x v="106"/>
    <x v="51"/>
    <x v="0"/>
    <x v="0"/>
    <x v="0"/>
    <x v="0"/>
    <x v="110"/>
    <x v="111"/>
    <x v="0"/>
    <x v="0"/>
    <x v="18"/>
    <x v="114"/>
    <x v="113"/>
    <x v="20"/>
    <x v="0"/>
    <x v="107"/>
    <x v="39"/>
    <x v="0"/>
    <x v="119"/>
    <x v="6"/>
    <x v="3"/>
    <x v="37"/>
    <x v="2"/>
    <x v="38"/>
  </r>
  <r>
    <x v="1"/>
    <x v="0"/>
    <x v="14"/>
    <x v="29"/>
    <x v="8"/>
    <x v="1"/>
    <x v="2"/>
    <x v="0"/>
    <x v="4"/>
    <x v="14"/>
    <x v="0"/>
    <x v="85"/>
    <x v="107"/>
    <x v="8"/>
    <x v="0"/>
    <x v="0"/>
    <x v="0"/>
    <x v="0"/>
    <x v="111"/>
    <x v="112"/>
    <x v="0"/>
    <x v="0"/>
    <x v="19"/>
    <x v="115"/>
    <x v="114"/>
    <x v="28"/>
    <x v="0"/>
    <x v="108"/>
    <x v="39"/>
    <x v="0"/>
    <x v="120"/>
    <x v="6"/>
    <x v="3"/>
    <x v="37"/>
    <x v="2"/>
    <x v="38"/>
  </r>
  <r>
    <x v="1"/>
    <x v="0"/>
    <x v="14"/>
    <x v="29"/>
    <x v="8"/>
    <x v="0"/>
    <x v="3"/>
    <x v="0"/>
    <x v="4"/>
    <x v="14"/>
    <x v="0"/>
    <x v="85"/>
    <x v="107"/>
    <x v="8"/>
    <x v="0"/>
    <x v="0"/>
    <x v="0"/>
    <x v="0"/>
    <x v="111"/>
    <x v="112"/>
    <x v="0"/>
    <x v="0"/>
    <x v="19"/>
    <x v="115"/>
    <x v="114"/>
    <x v="28"/>
    <x v="0"/>
    <x v="108"/>
    <x v="39"/>
    <x v="0"/>
    <x v="120"/>
    <x v="6"/>
    <x v="3"/>
    <x v="37"/>
    <x v="2"/>
    <x v="38"/>
  </r>
  <r>
    <x v="1"/>
    <x v="0"/>
    <x v="14"/>
    <x v="29"/>
    <x v="8"/>
    <x v="2"/>
    <x v="4"/>
    <x v="1"/>
    <x v="2"/>
    <x v="11"/>
    <x v="0"/>
    <x v="86"/>
    <x v="108"/>
    <x v="52"/>
    <x v="0"/>
    <x v="0"/>
    <x v="0"/>
    <x v="0"/>
    <x v="112"/>
    <x v="113"/>
    <x v="0"/>
    <x v="2"/>
    <x v="0"/>
    <x v="116"/>
    <x v="115"/>
    <x v="26"/>
    <x v="0"/>
    <x v="109"/>
    <x v="39"/>
    <x v="0"/>
    <x v="121"/>
    <x v="6"/>
    <x v="3"/>
    <x v="37"/>
    <x v="2"/>
    <x v="38"/>
  </r>
  <r>
    <x v="1"/>
    <x v="0"/>
    <x v="14"/>
    <x v="29"/>
    <x v="8"/>
    <x v="0"/>
    <x v="5"/>
    <x v="0"/>
    <x v="4"/>
    <x v="12"/>
    <x v="0"/>
    <x v="87"/>
    <x v="109"/>
    <x v="53"/>
    <x v="0"/>
    <x v="0"/>
    <x v="0"/>
    <x v="0"/>
    <x v="113"/>
    <x v="114"/>
    <x v="0"/>
    <x v="0"/>
    <x v="18"/>
    <x v="117"/>
    <x v="116"/>
    <x v="20"/>
    <x v="0"/>
    <x v="110"/>
    <x v="39"/>
    <x v="0"/>
    <x v="122"/>
    <x v="6"/>
    <x v="3"/>
    <x v="37"/>
    <x v="2"/>
    <x v="38"/>
  </r>
  <r>
    <x v="1"/>
    <x v="0"/>
    <x v="14"/>
    <x v="29"/>
    <x v="8"/>
    <x v="0"/>
    <x v="6"/>
    <x v="0"/>
    <x v="4"/>
    <x v="12"/>
    <x v="0"/>
    <x v="87"/>
    <x v="109"/>
    <x v="53"/>
    <x v="0"/>
    <x v="0"/>
    <x v="0"/>
    <x v="0"/>
    <x v="113"/>
    <x v="114"/>
    <x v="0"/>
    <x v="0"/>
    <x v="18"/>
    <x v="117"/>
    <x v="116"/>
    <x v="20"/>
    <x v="0"/>
    <x v="110"/>
    <x v="39"/>
    <x v="0"/>
    <x v="122"/>
    <x v="6"/>
    <x v="3"/>
    <x v="37"/>
    <x v="2"/>
    <x v="3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9"/>
    <x v="0"/>
    <x v="10"/>
    <x v="30"/>
    <x v="4"/>
    <x v="0"/>
    <x v="0"/>
    <x v="3"/>
    <x v="6"/>
    <x v="15"/>
    <x v="0"/>
    <x v="88"/>
    <x v="110"/>
    <x v="11"/>
    <x v="0"/>
    <x v="0"/>
    <x v="0"/>
    <x v="0"/>
    <x v="114"/>
    <x v="115"/>
    <x v="0"/>
    <x v="0"/>
    <x v="0"/>
    <x v="118"/>
    <x v="117"/>
    <x v="29"/>
    <x v="0"/>
    <x v="77"/>
    <x v="40"/>
    <x v="0"/>
    <x v="123"/>
    <x v="7"/>
    <x v="2"/>
    <x v="38"/>
    <x v="0"/>
    <x v="39"/>
  </r>
  <r>
    <x v="1"/>
    <x v="0"/>
    <x v="10"/>
    <x v="30"/>
    <x v="4"/>
    <x v="0"/>
    <x v="1"/>
    <x v="3"/>
    <x v="6"/>
    <x v="15"/>
    <x v="0"/>
    <x v="88"/>
    <x v="110"/>
    <x v="11"/>
    <x v="0"/>
    <x v="0"/>
    <x v="0"/>
    <x v="0"/>
    <x v="114"/>
    <x v="115"/>
    <x v="0"/>
    <x v="0"/>
    <x v="0"/>
    <x v="118"/>
    <x v="117"/>
    <x v="29"/>
    <x v="0"/>
    <x v="77"/>
    <x v="40"/>
    <x v="0"/>
    <x v="123"/>
    <x v="7"/>
    <x v="3"/>
    <x v="38"/>
    <x v="0"/>
    <x v="39"/>
  </r>
  <r>
    <x v="1"/>
    <x v="0"/>
    <x v="10"/>
    <x v="30"/>
    <x v="4"/>
    <x v="1"/>
    <x v="2"/>
    <x v="1"/>
    <x v="2"/>
    <x v="16"/>
    <x v="0"/>
    <x v="89"/>
    <x v="111"/>
    <x v="46"/>
    <x v="0"/>
    <x v="0"/>
    <x v="0"/>
    <x v="0"/>
    <x v="115"/>
    <x v="116"/>
    <x v="0"/>
    <x v="0"/>
    <x v="0"/>
    <x v="119"/>
    <x v="118"/>
    <x v="30"/>
    <x v="0"/>
    <x v="111"/>
    <x v="40"/>
    <x v="0"/>
    <x v="124"/>
    <x v="7"/>
    <x v="3"/>
    <x v="38"/>
    <x v="0"/>
    <x v="39"/>
  </r>
  <r>
    <x v="1"/>
    <x v="0"/>
    <x v="10"/>
    <x v="30"/>
    <x v="4"/>
    <x v="0"/>
    <x v="3"/>
    <x v="3"/>
    <x v="6"/>
    <x v="16"/>
    <x v="0"/>
    <x v="90"/>
    <x v="112"/>
    <x v="15"/>
    <x v="0"/>
    <x v="0"/>
    <x v="0"/>
    <x v="0"/>
    <x v="116"/>
    <x v="117"/>
    <x v="0"/>
    <x v="0"/>
    <x v="0"/>
    <x v="120"/>
    <x v="119"/>
    <x v="31"/>
    <x v="0"/>
    <x v="112"/>
    <x v="40"/>
    <x v="0"/>
    <x v="125"/>
    <x v="7"/>
    <x v="3"/>
    <x v="38"/>
    <x v="0"/>
    <x v="39"/>
  </r>
  <r>
    <x v="1"/>
    <x v="0"/>
    <x v="10"/>
    <x v="30"/>
    <x v="4"/>
    <x v="2"/>
    <x v="4"/>
    <x v="3"/>
    <x v="6"/>
    <x v="16"/>
    <x v="0"/>
    <x v="90"/>
    <x v="112"/>
    <x v="15"/>
    <x v="0"/>
    <x v="0"/>
    <x v="0"/>
    <x v="0"/>
    <x v="116"/>
    <x v="117"/>
    <x v="0"/>
    <x v="0"/>
    <x v="0"/>
    <x v="120"/>
    <x v="119"/>
    <x v="31"/>
    <x v="0"/>
    <x v="112"/>
    <x v="40"/>
    <x v="0"/>
    <x v="125"/>
    <x v="7"/>
    <x v="3"/>
    <x v="38"/>
    <x v="0"/>
    <x v="39"/>
  </r>
  <r>
    <x v="1"/>
    <x v="0"/>
    <x v="10"/>
    <x v="30"/>
    <x v="4"/>
    <x v="0"/>
    <x v="5"/>
    <x v="2"/>
    <x v="0"/>
    <x v="2"/>
    <x v="0"/>
    <x v="2"/>
    <x v="2"/>
    <x v="2"/>
    <x v="0"/>
    <x v="0"/>
    <x v="0"/>
    <x v="0"/>
    <x v="2"/>
    <x v="2"/>
    <x v="2"/>
    <x v="0"/>
    <x v="0"/>
    <x v="2"/>
    <x v="2"/>
    <x v="2"/>
    <x v="1"/>
    <x v="2"/>
    <x v="1"/>
    <x v="0"/>
    <x v="2"/>
    <x v="7"/>
    <x v="3"/>
    <x v="38"/>
    <x v="0"/>
    <x v="39"/>
  </r>
  <r>
    <x v="1"/>
    <x v="0"/>
    <x v="10"/>
    <x v="30"/>
    <x v="4"/>
    <x v="26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3"/>
    <x v="38"/>
    <x v="0"/>
    <x v="3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0"/>
    <x v="0"/>
    <x v="10"/>
    <x v="31"/>
    <x v="2"/>
    <x v="0"/>
    <x v="0"/>
    <x v="4"/>
    <x v="3"/>
    <x v="11"/>
    <x v="0"/>
    <x v="59"/>
    <x v="113"/>
    <x v="3"/>
    <x v="0"/>
    <x v="0"/>
    <x v="0"/>
    <x v="0"/>
    <x v="117"/>
    <x v="118"/>
    <x v="0"/>
    <x v="0"/>
    <x v="20"/>
    <x v="121"/>
    <x v="120"/>
    <x v="19"/>
    <x v="0"/>
    <x v="74"/>
    <x v="41"/>
    <x v="0"/>
    <x v="82"/>
    <x v="11"/>
    <x v="2"/>
    <x v="39"/>
    <x v="0"/>
    <x v="40"/>
  </r>
  <r>
    <x v="1"/>
    <x v="0"/>
    <x v="10"/>
    <x v="31"/>
    <x v="2"/>
    <x v="0"/>
    <x v="1"/>
    <x v="0"/>
    <x v="5"/>
    <x v="12"/>
    <x v="0"/>
    <x v="60"/>
    <x v="114"/>
    <x v="39"/>
    <x v="0"/>
    <x v="0"/>
    <x v="0"/>
    <x v="0"/>
    <x v="118"/>
    <x v="119"/>
    <x v="0"/>
    <x v="0"/>
    <x v="21"/>
    <x v="122"/>
    <x v="121"/>
    <x v="20"/>
    <x v="0"/>
    <x v="75"/>
    <x v="41"/>
    <x v="0"/>
    <x v="83"/>
    <x v="11"/>
    <x v="3"/>
    <x v="39"/>
    <x v="0"/>
    <x v="40"/>
  </r>
  <r>
    <x v="1"/>
    <x v="0"/>
    <x v="10"/>
    <x v="31"/>
    <x v="2"/>
    <x v="1"/>
    <x v="2"/>
    <x v="0"/>
    <x v="5"/>
    <x v="12"/>
    <x v="0"/>
    <x v="60"/>
    <x v="114"/>
    <x v="39"/>
    <x v="0"/>
    <x v="0"/>
    <x v="0"/>
    <x v="0"/>
    <x v="118"/>
    <x v="119"/>
    <x v="0"/>
    <x v="2"/>
    <x v="21"/>
    <x v="122"/>
    <x v="121"/>
    <x v="20"/>
    <x v="0"/>
    <x v="75"/>
    <x v="41"/>
    <x v="0"/>
    <x v="83"/>
    <x v="11"/>
    <x v="3"/>
    <x v="39"/>
    <x v="0"/>
    <x v="40"/>
  </r>
  <r>
    <x v="1"/>
    <x v="0"/>
    <x v="10"/>
    <x v="31"/>
    <x v="2"/>
    <x v="0"/>
    <x v="3"/>
    <x v="1"/>
    <x v="2"/>
    <x v="11"/>
    <x v="0"/>
    <x v="91"/>
    <x v="115"/>
    <x v="54"/>
    <x v="0"/>
    <x v="0"/>
    <x v="0"/>
    <x v="0"/>
    <x v="119"/>
    <x v="120"/>
    <x v="0"/>
    <x v="0"/>
    <x v="0"/>
    <x v="123"/>
    <x v="122"/>
    <x v="26"/>
    <x v="0"/>
    <x v="113"/>
    <x v="41"/>
    <x v="0"/>
    <x v="126"/>
    <x v="11"/>
    <x v="3"/>
    <x v="39"/>
    <x v="0"/>
    <x v="40"/>
  </r>
  <r>
    <x v="1"/>
    <x v="0"/>
    <x v="10"/>
    <x v="31"/>
    <x v="2"/>
    <x v="2"/>
    <x v="4"/>
    <x v="3"/>
    <x v="6"/>
    <x v="11"/>
    <x v="0"/>
    <x v="92"/>
    <x v="116"/>
    <x v="14"/>
    <x v="0"/>
    <x v="0"/>
    <x v="0"/>
    <x v="0"/>
    <x v="120"/>
    <x v="121"/>
    <x v="0"/>
    <x v="0"/>
    <x v="22"/>
    <x v="124"/>
    <x v="123"/>
    <x v="20"/>
    <x v="0"/>
    <x v="114"/>
    <x v="41"/>
    <x v="0"/>
    <x v="127"/>
    <x v="11"/>
    <x v="3"/>
    <x v="39"/>
    <x v="0"/>
    <x v="40"/>
  </r>
  <r>
    <x v="1"/>
    <x v="0"/>
    <x v="10"/>
    <x v="31"/>
    <x v="2"/>
    <x v="0"/>
    <x v="5"/>
    <x v="3"/>
    <x v="6"/>
    <x v="11"/>
    <x v="0"/>
    <x v="93"/>
    <x v="117"/>
    <x v="0"/>
    <x v="0"/>
    <x v="0"/>
    <x v="0"/>
    <x v="0"/>
    <x v="121"/>
    <x v="122"/>
    <x v="0"/>
    <x v="0"/>
    <x v="23"/>
    <x v="125"/>
    <x v="124"/>
    <x v="20"/>
    <x v="0"/>
    <x v="115"/>
    <x v="41"/>
    <x v="0"/>
    <x v="128"/>
    <x v="11"/>
    <x v="3"/>
    <x v="39"/>
    <x v="0"/>
    <x v="40"/>
  </r>
  <r>
    <x v="1"/>
    <x v="0"/>
    <x v="10"/>
    <x v="3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39"/>
    <x v="0"/>
    <x v="4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1"/>
    <x v="0"/>
    <x v="10"/>
    <x v="32"/>
    <x v="4"/>
    <x v="0"/>
    <x v="0"/>
    <x v="3"/>
    <x v="6"/>
    <x v="11"/>
    <x v="0"/>
    <x v="94"/>
    <x v="118"/>
    <x v="12"/>
    <x v="0"/>
    <x v="0"/>
    <x v="0"/>
    <x v="0"/>
    <x v="122"/>
    <x v="123"/>
    <x v="0"/>
    <x v="0"/>
    <x v="0"/>
    <x v="126"/>
    <x v="125"/>
    <x v="20"/>
    <x v="0"/>
    <x v="116"/>
    <x v="42"/>
    <x v="0"/>
    <x v="129"/>
    <x v="3"/>
    <x v="2"/>
    <x v="40"/>
    <x v="0"/>
    <x v="41"/>
  </r>
  <r>
    <x v="1"/>
    <x v="0"/>
    <x v="10"/>
    <x v="32"/>
    <x v="4"/>
    <x v="0"/>
    <x v="1"/>
    <x v="3"/>
    <x v="6"/>
    <x v="12"/>
    <x v="0"/>
    <x v="95"/>
    <x v="119"/>
    <x v="12"/>
    <x v="0"/>
    <x v="0"/>
    <x v="0"/>
    <x v="0"/>
    <x v="122"/>
    <x v="124"/>
    <x v="0"/>
    <x v="0"/>
    <x v="0"/>
    <x v="126"/>
    <x v="126"/>
    <x v="32"/>
    <x v="0"/>
    <x v="116"/>
    <x v="42"/>
    <x v="0"/>
    <x v="130"/>
    <x v="3"/>
    <x v="3"/>
    <x v="40"/>
    <x v="0"/>
    <x v="41"/>
  </r>
  <r>
    <x v="1"/>
    <x v="0"/>
    <x v="10"/>
    <x v="32"/>
    <x v="4"/>
    <x v="1"/>
    <x v="2"/>
    <x v="3"/>
    <x v="6"/>
    <x v="12"/>
    <x v="0"/>
    <x v="95"/>
    <x v="119"/>
    <x v="12"/>
    <x v="0"/>
    <x v="0"/>
    <x v="0"/>
    <x v="0"/>
    <x v="122"/>
    <x v="124"/>
    <x v="0"/>
    <x v="0"/>
    <x v="0"/>
    <x v="126"/>
    <x v="126"/>
    <x v="32"/>
    <x v="0"/>
    <x v="116"/>
    <x v="42"/>
    <x v="0"/>
    <x v="130"/>
    <x v="3"/>
    <x v="3"/>
    <x v="40"/>
    <x v="0"/>
    <x v="41"/>
  </r>
  <r>
    <x v="1"/>
    <x v="0"/>
    <x v="10"/>
    <x v="32"/>
    <x v="4"/>
    <x v="0"/>
    <x v="3"/>
    <x v="3"/>
    <x v="6"/>
    <x v="11"/>
    <x v="0"/>
    <x v="96"/>
    <x v="120"/>
    <x v="6"/>
    <x v="0"/>
    <x v="0"/>
    <x v="0"/>
    <x v="0"/>
    <x v="123"/>
    <x v="125"/>
    <x v="0"/>
    <x v="0"/>
    <x v="0"/>
    <x v="127"/>
    <x v="127"/>
    <x v="20"/>
    <x v="0"/>
    <x v="117"/>
    <x v="42"/>
    <x v="0"/>
    <x v="131"/>
    <x v="3"/>
    <x v="3"/>
    <x v="40"/>
    <x v="0"/>
    <x v="41"/>
  </r>
  <r>
    <x v="1"/>
    <x v="0"/>
    <x v="10"/>
    <x v="32"/>
    <x v="4"/>
    <x v="2"/>
    <x v="4"/>
    <x v="1"/>
    <x v="2"/>
    <x v="11"/>
    <x v="0"/>
    <x v="97"/>
    <x v="121"/>
    <x v="43"/>
    <x v="0"/>
    <x v="0"/>
    <x v="0"/>
    <x v="0"/>
    <x v="124"/>
    <x v="126"/>
    <x v="3"/>
    <x v="0"/>
    <x v="0"/>
    <x v="128"/>
    <x v="128"/>
    <x v="26"/>
    <x v="0"/>
    <x v="118"/>
    <x v="42"/>
    <x v="0"/>
    <x v="132"/>
    <x v="3"/>
    <x v="3"/>
    <x v="40"/>
    <x v="0"/>
    <x v="41"/>
  </r>
  <r>
    <x v="1"/>
    <x v="0"/>
    <x v="10"/>
    <x v="32"/>
    <x v="4"/>
    <x v="0"/>
    <x v="5"/>
    <x v="3"/>
    <x v="6"/>
    <x v="11"/>
    <x v="0"/>
    <x v="98"/>
    <x v="122"/>
    <x v="3"/>
    <x v="0"/>
    <x v="0"/>
    <x v="0"/>
    <x v="0"/>
    <x v="125"/>
    <x v="127"/>
    <x v="0"/>
    <x v="0"/>
    <x v="0"/>
    <x v="129"/>
    <x v="129"/>
    <x v="20"/>
    <x v="0"/>
    <x v="74"/>
    <x v="42"/>
    <x v="0"/>
    <x v="133"/>
    <x v="3"/>
    <x v="3"/>
    <x v="40"/>
    <x v="0"/>
    <x v="41"/>
  </r>
  <r>
    <x v="1"/>
    <x v="0"/>
    <x v="10"/>
    <x v="32"/>
    <x v="4"/>
    <x v="27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40"/>
    <x v="0"/>
    <x v="4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2"/>
    <x v="0"/>
    <x v="13"/>
    <x v="28"/>
    <x v="11"/>
    <x v="0"/>
    <x v="0"/>
    <x v="3"/>
    <x v="11"/>
    <x v="12"/>
    <x v="0"/>
    <x v="99"/>
    <x v="123"/>
    <x v="14"/>
    <x v="0"/>
    <x v="0"/>
    <x v="0"/>
    <x v="0"/>
    <x v="126"/>
    <x v="128"/>
    <x v="0"/>
    <x v="0"/>
    <x v="0"/>
    <x v="130"/>
    <x v="130"/>
    <x v="32"/>
    <x v="0"/>
    <x v="119"/>
    <x v="43"/>
    <x v="0"/>
    <x v="134"/>
    <x v="12"/>
    <x v="2"/>
    <x v="41"/>
    <x v="0"/>
    <x v="42"/>
  </r>
  <r>
    <x v="1"/>
    <x v="0"/>
    <x v="13"/>
    <x v="28"/>
    <x v="11"/>
    <x v="0"/>
    <x v="1"/>
    <x v="3"/>
    <x v="11"/>
    <x v="12"/>
    <x v="0"/>
    <x v="99"/>
    <x v="123"/>
    <x v="14"/>
    <x v="0"/>
    <x v="0"/>
    <x v="0"/>
    <x v="0"/>
    <x v="126"/>
    <x v="128"/>
    <x v="0"/>
    <x v="0"/>
    <x v="0"/>
    <x v="130"/>
    <x v="130"/>
    <x v="32"/>
    <x v="0"/>
    <x v="119"/>
    <x v="43"/>
    <x v="0"/>
    <x v="134"/>
    <x v="12"/>
    <x v="3"/>
    <x v="41"/>
    <x v="0"/>
    <x v="42"/>
  </r>
  <r>
    <x v="1"/>
    <x v="0"/>
    <x v="13"/>
    <x v="28"/>
    <x v="11"/>
    <x v="1"/>
    <x v="2"/>
    <x v="1"/>
    <x v="2"/>
    <x v="11"/>
    <x v="0"/>
    <x v="100"/>
    <x v="124"/>
    <x v="55"/>
    <x v="0"/>
    <x v="0"/>
    <x v="0"/>
    <x v="0"/>
    <x v="127"/>
    <x v="129"/>
    <x v="0"/>
    <x v="0"/>
    <x v="0"/>
    <x v="131"/>
    <x v="131"/>
    <x v="26"/>
    <x v="0"/>
    <x v="120"/>
    <x v="44"/>
    <x v="0"/>
    <x v="135"/>
    <x v="12"/>
    <x v="3"/>
    <x v="41"/>
    <x v="0"/>
    <x v="42"/>
  </r>
  <r>
    <x v="1"/>
    <x v="0"/>
    <x v="13"/>
    <x v="28"/>
    <x v="11"/>
    <x v="0"/>
    <x v="3"/>
    <x v="3"/>
    <x v="11"/>
    <x v="12"/>
    <x v="0"/>
    <x v="99"/>
    <x v="123"/>
    <x v="14"/>
    <x v="0"/>
    <x v="0"/>
    <x v="0"/>
    <x v="0"/>
    <x v="126"/>
    <x v="128"/>
    <x v="0"/>
    <x v="2"/>
    <x v="0"/>
    <x v="130"/>
    <x v="130"/>
    <x v="32"/>
    <x v="0"/>
    <x v="119"/>
    <x v="43"/>
    <x v="0"/>
    <x v="134"/>
    <x v="12"/>
    <x v="3"/>
    <x v="41"/>
    <x v="0"/>
    <x v="42"/>
  </r>
  <r>
    <x v="1"/>
    <x v="0"/>
    <x v="13"/>
    <x v="28"/>
    <x v="11"/>
    <x v="2"/>
    <x v="4"/>
    <x v="3"/>
    <x v="11"/>
    <x v="12"/>
    <x v="0"/>
    <x v="99"/>
    <x v="123"/>
    <x v="14"/>
    <x v="0"/>
    <x v="0"/>
    <x v="0"/>
    <x v="0"/>
    <x v="126"/>
    <x v="128"/>
    <x v="0"/>
    <x v="0"/>
    <x v="0"/>
    <x v="130"/>
    <x v="130"/>
    <x v="32"/>
    <x v="0"/>
    <x v="119"/>
    <x v="43"/>
    <x v="0"/>
    <x v="134"/>
    <x v="12"/>
    <x v="3"/>
    <x v="41"/>
    <x v="0"/>
    <x v="42"/>
  </r>
  <r>
    <x v="1"/>
    <x v="0"/>
    <x v="13"/>
    <x v="28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41"/>
    <x v="0"/>
    <x v="42"/>
  </r>
  <r>
    <x v="1"/>
    <x v="0"/>
    <x v="13"/>
    <x v="28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41"/>
    <x v="0"/>
    <x v="4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3"/>
    <x v="0"/>
    <x v="13"/>
    <x v="33"/>
    <x v="11"/>
    <x v="0"/>
    <x v="0"/>
    <x v="9"/>
    <x v="20"/>
    <x v="17"/>
    <x v="0"/>
    <x v="101"/>
    <x v="125"/>
    <x v="56"/>
    <x v="0"/>
    <x v="0"/>
    <x v="0"/>
    <x v="0"/>
    <x v="128"/>
    <x v="130"/>
    <x v="0"/>
    <x v="0"/>
    <x v="0"/>
    <x v="132"/>
    <x v="132"/>
    <x v="33"/>
    <x v="0"/>
    <x v="121"/>
    <x v="45"/>
    <x v="0"/>
    <x v="136"/>
    <x v="24"/>
    <x v="2"/>
    <x v="42"/>
    <x v="2"/>
    <x v="43"/>
  </r>
  <r>
    <x v="1"/>
    <x v="0"/>
    <x v="13"/>
    <x v="33"/>
    <x v="11"/>
    <x v="0"/>
    <x v="1"/>
    <x v="3"/>
    <x v="21"/>
    <x v="17"/>
    <x v="0"/>
    <x v="102"/>
    <x v="126"/>
    <x v="8"/>
    <x v="0"/>
    <x v="0"/>
    <x v="0"/>
    <x v="0"/>
    <x v="129"/>
    <x v="131"/>
    <x v="0"/>
    <x v="0"/>
    <x v="0"/>
    <x v="133"/>
    <x v="133"/>
    <x v="34"/>
    <x v="0"/>
    <x v="122"/>
    <x v="45"/>
    <x v="0"/>
    <x v="137"/>
    <x v="24"/>
    <x v="3"/>
    <x v="42"/>
    <x v="2"/>
    <x v="43"/>
  </r>
  <r>
    <x v="1"/>
    <x v="0"/>
    <x v="13"/>
    <x v="33"/>
    <x v="11"/>
    <x v="1"/>
    <x v="2"/>
    <x v="3"/>
    <x v="21"/>
    <x v="17"/>
    <x v="0"/>
    <x v="102"/>
    <x v="126"/>
    <x v="8"/>
    <x v="0"/>
    <x v="0"/>
    <x v="0"/>
    <x v="0"/>
    <x v="129"/>
    <x v="131"/>
    <x v="0"/>
    <x v="0"/>
    <x v="0"/>
    <x v="133"/>
    <x v="133"/>
    <x v="34"/>
    <x v="0"/>
    <x v="122"/>
    <x v="45"/>
    <x v="0"/>
    <x v="137"/>
    <x v="24"/>
    <x v="3"/>
    <x v="42"/>
    <x v="2"/>
    <x v="43"/>
  </r>
  <r>
    <x v="1"/>
    <x v="0"/>
    <x v="13"/>
    <x v="33"/>
    <x v="11"/>
    <x v="0"/>
    <x v="3"/>
    <x v="1"/>
    <x v="2"/>
    <x v="16"/>
    <x v="0"/>
    <x v="103"/>
    <x v="127"/>
    <x v="57"/>
    <x v="0"/>
    <x v="0"/>
    <x v="0"/>
    <x v="0"/>
    <x v="130"/>
    <x v="132"/>
    <x v="0"/>
    <x v="0"/>
    <x v="0"/>
    <x v="134"/>
    <x v="134"/>
    <x v="30"/>
    <x v="0"/>
    <x v="123"/>
    <x v="46"/>
    <x v="0"/>
    <x v="138"/>
    <x v="24"/>
    <x v="3"/>
    <x v="42"/>
    <x v="2"/>
    <x v="43"/>
  </r>
  <r>
    <x v="1"/>
    <x v="0"/>
    <x v="13"/>
    <x v="33"/>
    <x v="11"/>
    <x v="2"/>
    <x v="4"/>
    <x v="3"/>
    <x v="22"/>
    <x v="16"/>
    <x v="0"/>
    <x v="104"/>
    <x v="128"/>
    <x v="0"/>
    <x v="0"/>
    <x v="0"/>
    <x v="0"/>
    <x v="0"/>
    <x v="131"/>
    <x v="133"/>
    <x v="0"/>
    <x v="0"/>
    <x v="0"/>
    <x v="135"/>
    <x v="135"/>
    <x v="31"/>
    <x v="0"/>
    <x v="124"/>
    <x v="46"/>
    <x v="0"/>
    <x v="139"/>
    <x v="24"/>
    <x v="3"/>
    <x v="42"/>
    <x v="2"/>
    <x v="43"/>
  </r>
  <r>
    <x v="1"/>
    <x v="0"/>
    <x v="13"/>
    <x v="33"/>
    <x v="11"/>
    <x v="0"/>
    <x v="5"/>
    <x v="9"/>
    <x v="20"/>
    <x v="16"/>
    <x v="0"/>
    <x v="105"/>
    <x v="129"/>
    <x v="58"/>
    <x v="0"/>
    <x v="0"/>
    <x v="0"/>
    <x v="0"/>
    <x v="132"/>
    <x v="134"/>
    <x v="2"/>
    <x v="0"/>
    <x v="0"/>
    <x v="136"/>
    <x v="136"/>
    <x v="35"/>
    <x v="0"/>
    <x v="125"/>
    <x v="45"/>
    <x v="0"/>
    <x v="140"/>
    <x v="24"/>
    <x v="3"/>
    <x v="42"/>
    <x v="2"/>
    <x v="43"/>
  </r>
  <r>
    <x v="1"/>
    <x v="0"/>
    <x v="13"/>
    <x v="33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4"/>
    <x v="3"/>
    <x v="42"/>
    <x v="2"/>
    <x v="4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4"/>
    <x v="0"/>
    <x v="10"/>
    <x v="34"/>
    <x v="2"/>
    <x v="0"/>
    <x v="0"/>
    <x v="3"/>
    <x v="6"/>
    <x v="6"/>
    <x v="0"/>
    <x v="106"/>
    <x v="130"/>
    <x v="48"/>
    <x v="0"/>
    <x v="0"/>
    <x v="0"/>
    <x v="0"/>
    <x v="133"/>
    <x v="135"/>
    <x v="0"/>
    <x v="0"/>
    <x v="0"/>
    <x v="137"/>
    <x v="137"/>
    <x v="12"/>
    <x v="0"/>
    <x v="126"/>
    <x v="47"/>
    <x v="0"/>
    <x v="141"/>
    <x v="25"/>
    <x v="2"/>
    <x v="43"/>
    <x v="0"/>
    <x v="44"/>
  </r>
  <r>
    <x v="1"/>
    <x v="0"/>
    <x v="10"/>
    <x v="34"/>
    <x v="2"/>
    <x v="0"/>
    <x v="1"/>
    <x v="3"/>
    <x v="6"/>
    <x v="2"/>
    <x v="0"/>
    <x v="2"/>
    <x v="2"/>
    <x v="48"/>
    <x v="0"/>
    <x v="0"/>
    <x v="0"/>
    <x v="0"/>
    <x v="2"/>
    <x v="2"/>
    <x v="0"/>
    <x v="0"/>
    <x v="0"/>
    <x v="2"/>
    <x v="2"/>
    <x v="2"/>
    <x v="1"/>
    <x v="126"/>
    <x v="1"/>
    <x v="0"/>
    <x v="2"/>
    <x v="25"/>
    <x v="3"/>
    <x v="43"/>
    <x v="0"/>
    <x v="44"/>
  </r>
  <r>
    <x v="1"/>
    <x v="0"/>
    <x v="10"/>
    <x v="34"/>
    <x v="2"/>
    <x v="1"/>
    <x v="2"/>
    <x v="1"/>
    <x v="2"/>
    <x v="18"/>
    <x v="0"/>
    <x v="107"/>
    <x v="131"/>
    <x v="59"/>
    <x v="0"/>
    <x v="0"/>
    <x v="0"/>
    <x v="0"/>
    <x v="134"/>
    <x v="136"/>
    <x v="0"/>
    <x v="0"/>
    <x v="0"/>
    <x v="138"/>
    <x v="138"/>
    <x v="36"/>
    <x v="0"/>
    <x v="127"/>
    <x v="47"/>
    <x v="0"/>
    <x v="142"/>
    <x v="25"/>
    <x v="3"/>
    <x v="43"/>
    <x v="0"/>
    <x v="44"/>
  </r>
  <r>
    <x v="1"/>
    <x v="0"/>
    <x v="10"/>
    <x v="34"/>
    <x v="2"/>
    <x v="0"/>
    <x v="3"/>
    <x v="1"/>
    <x v="2"/>
    <x v="18"/>
    <x v="0"/>
    <x v="107"/>
    <x v="131"/>
    <x v="59"/>
    <x v="0"/>
    <x v="0"/>
    <x v="0"/>
    <x v="0"/>
    <x v="134"/>
    <x v="136"/>
    <x v="0"/>
    <x v="0"/>
    <x v="0"/>
    <x v="138"/>
    <x v="138"/>
    <x v="36"/>
    <x v="0"/>
    <x v="127"/>
    <x v="47"/>
    <x v="0"/>
    <x v="142"/>
    <x v="25"/>
    <x v="3"/>
    <x v="43"/>
    <x v="0"/>
    <x v="44"/>
  </r>
  <r>
    <x v="1"/>
    <x v="0"/>
    <x v="10"/>
    <x v="34"/>
    <x v="2"/>
    <x v="2"/>
    <x v="4"/>
    <x v="3"/>
    <x v="6"/>
    <x v="6"/>
    <x v="0"/>
    <x v="106"/>
    <x v="130"/>
    <x v="48"/>
    <x v="0"/>
    <x v="0"/>
    <x v="0"/>
    <x v="0"/>
    <x v="133"/>
    <x v="135"/>
    <x v="0"/>
    <x v="0"/>
    <x v="0"/>
    <x v="137"/>
    <x v="137"/>
    <x v="12"/>
    <x v="0"/>
    <x v="126"/>
    <x v="47"/>
    <x v="0"/>
    <x v="141"/>
    <x v="25"/>
    <x v="3"/>
    <x v="43"/>
    <x v="0"/>
    <x v="44"/>
  </r>
  <r>
    <x v="1"/>
    <x v="0"/>
    <x v="10"/>
    <x v="34"/>
    <x v="2"/>
    <x v="0"/>
    <x v="5"/>
    <x v="3"/>
    <x v="6"/>
    <x v="2"/>
    <x v="0"/>
    <x v="2"/>
    <x v="2"/>
    <x v="48"/>
    <x v="0"/>
    <x v="0"/>
    <x v="0"/>
    <x v="0"/>
    <x v="2"/>
    <x v="2"/>
    <x v="0"/>
    <x v="0"/>
    <x v="0"/>
    <x v="2"/>
    <x v="2"/>
    <x v="2"/>
    <x v="1"/>
    <x v="126"/>
    <x v="1"/>
    <x v="0"/>
    <x v="2"/>
    <x v="25"/>
    <x v="3"/>
    <x v="43"/>
    <x v="0"/>
    <x v="44"/>
  </r>
  <r>
    <x v="1"/>
    <x v="0"/>
    <x v="10"/>
    <x v="34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5"/>
    <x v="3"/>
    <x v="43"/>
    <x v="0"/>
    <x v="4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5"/>
    <x v="0"/>
    <x v="5"/>
    <x v="31"/>
    <x v="2"/>
    <x v="0"/>
    <x v="0"/>
    <x v="4"/>
    <x v="3"/>
    <x v="11"/>
    <x v="0"/>
    <x v="59"/>
    <x v="113"/>
    <x v="3"/>
    <x v="0"/>
    <x v="0"/>
    <x v="0"/>
    <x v="0"/>
    <x v="117"/>
    <x v="118"/>
    <x v="0"/>
    <x v="0"/>
    <x v="24"/>
    <x v="139"/>
    <x v="139"/>
    <x v="19"/>
    <x v="0"/>
    <x v="128"/>
    <x v="48"/>
    <x v="0"/>
    <x v="135"/>
    <x v="26"/>
    <x v="2"/>
    <x v="44"/>
    <x v="0"/>
    <x v="45"/>
  </r>
  <r>
    <x v="1"/>
    <x v="0"/>
    <x v="5"/>
    <x v="31"/>
    <x v="2"/>
    <x v="0"/>
    <x v="1"/>
    <x v="0"/>
    <x v="5"/>
    <x v="12"/>
    <x v="0"/>
    <x v="60"/>
    <x v="114"/>
    <x v="39"/>
    <x v="0"/>
    <x v="0"/>
    <x v="0"/>
    <x v="0"/>
    <x v="118"/>
    <x v="119"/>
    <x v="0"/>
    <x v="0"/>
    <x v="25"/>
    <x v="140"/>
    <x v="140"/>
    <x v="20"/>
    <x v="0"/>
    <x v="129"/>
    <x v="48"/>
    <x v="0"/>
    <x v="143"/>
    <x v="26"/>
    <x v="3"/>
    <x v="44"/>
    <x v="0"/>
    <x v="45"/>
  </r>
  <r>
    <x v="1"/>
    <x v="0"/>
    <x v="5"/>
    <x v="31"/>
    <x v="2"/>
    <x v="1"/>
    <x v="2"/>
    <x v="0"/>
    <x v="5"/>
    <x v="12"/>
    <x v="0"/>
    <x v="60"/>
    <x v="114"/>
    <x v="39"/>
    <x v="0"/>
    <x v="0"/>
    <x v="0"/>
    <x v="0"/>
    <x v="118"/>
    <x v="119"/>
    <x v="0"/>
    <x v="0"/>
    <x v="25"/>
    <x v="140"/>
    <x v="140"/>
    <x v="20"/>
    <x v="0"/>
    <x v="129"/>
    <x v="48"/>
    <x v="0"/>
    <x v="143"/>
    <x v="26"/>
    <x v="3"/>
    <x v="44"/>
    <x v="0"/>
    <x v="45"/>
  </r>
  <r>
    <x v="1"/>
    <x v="0"/>
    <x v="5"/>
    <x v="31"/>
    <x v="2"/>
    <x v="0"/>
    <x v="3"/>
    <x v="1"/>
    <x v="2"/>
    <x v="11"/>
    <x v="0"/>
    <x v="91"/>
    <x v="115"/>
    <x v="54"/>
    <x v="0"/>
    <x v="0"/>
    <x v="0"/>
    <x v="0"/>
    <x v="119"/>
    <x v="120"/>
    <x v="0"/>
    <x v="0"/>
    <x v="0"/>
    <x v="123"/>
    <x v="122"/>
    <x v="26"/>
    <x v="0"/>
    <x v="130"/>
    <x v="48"/>
    <x v="0"/>
    <x v="144"/>
    <x v="26"/>
    <x v="3"/>
    <x v="44"/>
    <x v="0"/>
    <x v="45"/>
  </r>
  <r>
    <x v="1"/>
    <x v="0"/>
    <x v="5"/>
    <x v="31"/>
    <x v="2"/>
    <x v="2"/>
    <x v="4"/>
    <x v="3"/>
    <x v="6"/>
    <x v="11"/>
    <x v="0"/>
    <x v="92"/>
    <x v="116"/>
    <x v="14"/>
    <x v="0"/>
    <x v="0"/>
    <x v="0"/>
    <x v="0"/>
    <x v="120"/>
    <x v="121"/>
    <x v="0"/>
    <x v="2"/>
    <x v="0"/>
    <x v="141"/>
    <x v="141"/>
    <x v="20"/>
    <x v="0"/>
    <x v="131"/>
    <x v="48"/>
    <x v="0"/>
    <x v="145"/>
    <x v="26"/>
    <x v="3"/>
    <x v="44"/>
    <x v="0"/>
    <x v="45"/>
  </r>
  <r>
    <x v="1"/>
    <x v="0"/>
    <x v="5"/>
    <x v="31"/>
    <x v="2"/>
    <x v="0"/>
    <x v="5"/>
    <x v="3"/>
    <x v="6"/>
    <x v="11"/>
    <x v="0"/>
    <x v="93"/>
    <x v="117"/>
    <x v="0"/>
    <x v="0"/>
    <x v="0"/>
    <x v="0"/>
    <x v="0"/>
    <x v="121"/>
    <x v="122"/>
    <x v="0"/>
    <x v="0"/>
    <x v="0"/>
    <x v="142"/>
    <x v="142"/>
    <x v="20"/>
    <x v="0"/>
    <x v="132"/>
    <x v="48"/>
    <x v="0"/>
    <x v="146"/>
    <x v="26"/>
    <x v="3"/>
    <x v="44"/>
    <x v="0"/>
    <x v="45"/>
  </r>
  <r>
    <x v="1"/>
    <x v="0"/>
    <x v="5"/>
    <x v="3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6"/>
    <x v="3"/>
    <x v="44"/>
    <x v="0"/>
    <x v="4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6"/>
    <x v="0"/>
    <x v="13"/>
    <x v="35"/>
    <x v="6"/>
    <x v="0"/>
    <x v="0"/>
    <x v="3"/>
    <x v="21"/>
    <x v="16"/>
    <x v="0"/>
    <x v="108"/>
    <x v="132"/>
    <x v="12"/>
    <x v="0"/>
    <x v="0"/>
    <x v="0"/>
    <x v="0"/>
    <x v="135"/>
    <x v="137"/>
    <x v="0"/>
    <x v="0"/>
    <x v="0"/>
    <x v="143"/>
    <x v="143"/>
    <x v="31"/>
    <x v="0"/>
    <x v="133"/>
    <x v="49"/>
    <x v="0"/>
    <x v="147"/>
    <x v="27"/>
    <x v="2"/>
    <x v="45"/>
    <x v="2"/>
    <x v="46"/>
  </r>
  <r>
    <x v="1"/>
    <x v="0"/>
    <x v="13"/>
    <x v="35"/>
    <x v="6"/>
    <x v="0"/>
    <x v="1"/>
    <x v="3"/>
    <x v="21"/>
    <x v="16"/>
    <x v="0"/>
    <x v="90"/>
    <x v="133"/>
    <x v="15"/>
    <x v="0"/>
    <x v="0"/>
    <x v="0"/>
    <x v="0"/>
    <x v="136"/>
    <x v="138"/>
    <x v="0"/>
    <x v="0"/>
    <x v="0"/>
    <x v="144"/>
    <x v="144"/>
    <x v="31"/>
    <x v="0"/>
    <x v="34"/>
    <x v="49"/>
    <x v="0"/>
    <x v="148"/>
    <x v="27"/>
    <x v="3"/>
    <x v="45"/>
    <x v="2"/>
    <x v="46"/>
  </r>
  <r>
    <x v="1"/>
    <x v="0"/>
    <x v="13"/>
    <x v="35"/>
    <x v="6"/>
    <x v="1"/>
    <x v="2"/>
    <x v="10"/>
    <x v="23"/>
    <x v="16"/>
    <x v="0"/>
    <x v="109"/>
    <x v="64"/>
    <x v="7"/>
    <x v="0"/>
    <x v="0"/>
    <x v="0"/>
    <x v="0"/>
    <x v="137"/>
    <x v="139"/>
    <x v="0"/>
    <x v="0"/>
    <x v="0"/>
    <x v="145"/>
    <x v="145"/>
    <x v="37"/>
    <x v="0"/>
    <x v="134"/>
    <x v="49"/>
    <x v="0"/>
    <x v="149"/>
    <x v="27"/>
    <x v="3"/>
    <x v="45"/>
    <x v="2"/>
    <x v="46"/>
  </r>
  <r>
    <x v="1"/>
    <x v="0"/>
    <x v="13"/>
    <x v="35"/>
    <x v="6"/>
    <x v="0"/>
    <x v="3"/>
    <x v="3"/>
    <x v="21"/>
    <x v="16"/>
    <x v="0"/>
    <x v="90"/>
    <x v="133"/>
    <x v="15"/>
    <x v="0"/>
    <x v="0"/>
    <x v="0"/>
    <x v="0"/>
    <x v="136"/>
    <x v="138"/>
    <x v="0"/>
    <x v="0"/>
    <x v="0"/>
    <x v="144"/>
    <x v="144"/>
    <x v="31"/>
    <x v="0"/>
    <x v="34"/>
    <x v="49"/>
    <x v="0"/>
    <x v="148"/>
    <x v="27"/>
    <x v="3"/>
    <x v="45"/>
    <x v="2"/>
    <x v="46"/>
  </r>
  <r>
    <x v="1"/>
    <x v="0"/>
    <x v="13"/>
    <x v="35"/>
    <x v="6"/>
    <x v="2"/>
    <x v="4"/>
    <x v="3"/>
    <x v="21"/>
    <x v="16"/>
    <x v="0"/>
    <x v="108"/>
    <x v="132"/>
    <x v="12"/>
    <x v="0"/>
    <x v="0"/>
    <x v="0"/>
    <x v="0"/>
    <x v="135"/>
    <x v="137"/>
    <x v="0"/>
    <x v="0"/>
    <x v="0"/>
    <x v="143"/>
    <x v="143"/>
    <x v="31"/>
    <x v="0"/>
    <x v="133"/>
    <x v="49"/>
    <x v="0"/>
    <x v="147"/>
    <x v="27"/>
    <x v="3"/>
    <x v="45"/>
    <x v="2"/>
    <x v="46"/>
  </r>
  <r>
    <x v="1"/>
    <x v="0"/>
    <x v="13"/>
    <x v="35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7"/>
    <x v="3"/>
    <x v="45"/>
    <x v="2"/>
    <x v="46"/>
  </r>
  <r>
    <x v="1"/>
    <x v="0"/>
    <x v="13"/>
    <x v="35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7"/>
    <x v="3"/>
    <x v="45"/>
    <x v="2"/>
    <x v="4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7"/>
    <x v="0"/>
    <x v="15"/>
    <x v="36"/>
    <x v="2"/>
    <x v="0"/>
    <x v="0"/>
    <x v="4"/>
    <x v="12"/>
    <x v="12"/>
    <x v="0"/>
    <x v="110"/>
    <x v="134"/>
    <x v="3"/>
    <x v="0"/>
    <x v="0"/>
    <x v="0"/>
    <x v="0"/>
    <x v="138"/>
    <x v="140"/>
    <x v="0"/>
    <x v="0"/>
    <x v="0"/>
    <x v="146"/>
    <x v="146"/>
    <x v="27"/>
    <x v="0"/>
    <x v="135"/>
    <x v="50"/>
    <x v="0"/>
    <x v="150"/>
    <x v="28"/>
    <x v="2"/>
    <x v="46"/>
    <x v="0"/>
    <x v="47"/>
  </r>
  <r>
    <x v="1"/>
    <x v="0"/>
    <x v="15"/>
    <x v="36"/>
    <x v="2"/>
    <x v="0"/>
    <x v="1"/>
    <x v="4"/>
    <x v="12"/>
    <x v="12"/>
    <x v="0"/>
    <x v="110"/>
    <x v="134"/>
    <x v="3"/>
    <x v="0"/>
    <x v="0"/>
    <x v="0"/>
    <x v="0"/>
    <x v="138"/>
    <x v="140"/>
    <x v="0"/>
    <x v="0"/>
    <x v="0"/>
    <x v="146"/>
    <x v="146"/>
    <x v="27"/>
    <x v="0"/>
    <x v="135"/>
    <x v="50"/>
    <x v="0"/>
    <x v="150"/>
    <x v="28"/>
    <x v="3"/>
    <x v="46"/>
    <x v="0"/>
    <x v="47"/>
  </r>
  <r>
    <x v="1"/>
    <x v="0"/>
    <x v="15"/>
    <x v="36"/>
    <x v="2"/>
    <x v="1"/>
    <x v="2"/>
    <x v="1"/>
    <x v="2"/>
    <x v="11"/>
    <x v="0"/>
    <x v="111"/>
    <x v="135"/>
    <x v="60"/>
    <x v="0"/>
    <x v="0"/>
    <x v="0"/>
    <x v="0"/>
    <x v="139"/>
    <x v="141"/>
    <x v="0"/>
    <x v="0"/>
    <x v="0"/>
    <x v="147"/>
    <x v="147"/>
    <x v="26"/>
    <x v="0"/>
    <x v="136"/>
    <x v="51"/>
    <x v="0"/>
    <x v="151"/>
    <x v="28"/>
    <x v="3"/>
    <x v="46"/>
    <x v="0"/>
    <x v="47"/>
  </r>
  <r>
    <x v="1"/>
    <x v="0"/>
    <x v="15"/>
    <x v="36"/>
    <x v="2"/>
    <x v="0"/>
    <x v="3"/>
    <x v="4"/>
    <x v="12"/>
    <x v="11"/>
    <x v="0"/>
    <x v="112"/>
    <x v="136"/>
    <x v="9"/>
    <x v="0"/>
    <x v="0"/>
    <x v="0"/>
    <x v="0"/>
    <x v="140"/>
    <x v="142"/>
    <x v="0"/>
    <x v="0"/>
    <x v="0"/>
    <x v="148"/>
    <x v="148"/>
    <x v="19"/>
    <x v="0"/>
    <x v="137"/>
    <x v="51"/>
    <x v="0"/>
    <x v="152"/>
    <x v="28"/>
    <x v="3"/>
    <x v="46"/>
    <x v="0"/>
    <x v="47"/>
  </r>
  <r>
    <x v="1"/>
    <x v="0"/>
    <x v="15"/>
    <x v="36"/>
    <x v="2"/>
    <x v="2"/>
    <x v="4"/>
    <x v="4"/>
    <x v="12"/>
    <x v="11"/>
    <x v="0"/>
    <x v="112"/>
    <x v="136"/>
    <x v="9"/>
    <x v="0"/>
    <x v="0"/>
    <x v="0"/>
    <x v="0"/>
    <x v="140"/>
    <x v="142"/>
    <x v="0"/>
    <x v="0"/>
    <x v="0"/>
    <x v="148"/>
    <x v="148"/>
    <x v="19"/>
    <x v="0"/>
    <x v="137"/>
    <x v="51"/>
    <x v="0"/>
    <x v="152"/>
    <x v="28"/>
    <x v="3"/>
    <x v="46"/>
    <x v="0"/>
    <x v="47"/>
  </r>
  <r>
    <x v="1"/>
    <x v="0"/>
    <x v="15"/>
    <x v="3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8"/>
    <x v="3"/>
    <x v="46"/>
    <x v="0"/>
    <x v="47"/>
  </r>
  <r>
    <x v="1"/>
    <x v="0"/>
    <x v="15"/>
    <x v="3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9"/>
    <x v="3"/>
    <x v="46"/>
    <x v="0"/>
    <x v="4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8"/>
    <x v="0"/>
    <x v="13"/>
    <x v="27"/>
    <x v="12"/>
    <x v="0"/>
    <x v="0"/>
    <x v="0"/>
    <x v="6"/>
    <x v="7"/>
    <x v="0"/>
    <x v="113"/>
    <x v="137"/>
    <x v="48"/>
    <x v="0"/>
    <x v="0"/>
    <x v="0"/>
    <x v="0"/>
    <x v="141"/>
    <x v="143"/>
    <x v="0"/>
    <x v="0"/>
    <x v="9"/>
    <x v="149"/>
    <x v="149"/>
    <x v="38"/>
    <x v="0"/>
    <x v="102"/>
    <x v="52"/>
    <x v="0"/>
    <x v="153"/>
    <x v="30"/>
    <x v="2"/>
    <x v="47"/>
    <x v="2"/>
    <x v="48"/>
  </r>
  <r>
    <x v="1"/>
    <x v="0"/>
    <x v="13"/>
    <x v="27"/>
    <x v="12"/>
    <x v="0"/>
    <x v="1"/>
    <x v="0"/>
    <x v="6"/>
    <x v="7"/>
    <x v="0"/>
    <x v="113"/>
    <x v="137"/>
    <x v="48"/>
    <x v="0"/>
    <x v="0"/>
    <x v="0"/>
    <x v="0"/>
    <x v="141"/>
    <x v="143"/>
    <x v="0"/>
    <x v="0"/>
    <x v="9"/>
    <x v="149"/>
    <x v="149"/>
    <x v="38"/>
    <x v="0"/>
    <x v="102"/>
    <x v="52"/>
    <x v="0"/>
    <x v="153"/>
    <x v="30"/>
    <x v="3"/>
    <x v="47"/>
    <x v="2"/>
    <x v="48"/>
  </r>
  <r>
    <x v="1"/>
    <x v="0"/>
    <x v="13"/>
    <x v="27"/>
    <x v="12"/>
    <x v="1"/>
    <x v="2"/>
    <x v="1"/>
    <x v="2"/>
    <x v="11"/>
    <x v="0"/>
    <x v="79"/>
    <x v="138"/>
    <x v="49"/>
    <x v="0"/>
    <x v="0"/>
    <x v="0"/>
    <x v="0"/>
    <x v="142"/>
    <x v="144"/>
    <x v="0"/>
    <x v="0"/>
    <x v="0"/>
    <x v="150"/>
    <x v="150"/>
    <x v="26"/>
    <x v="0"/>
    <x v="103"/>
    <x v="52"/>
    <x v="0"/>
    <x v="114"/>
    <x v="30"/>
    <x v="3"/>
    <x v="47"/>
    <x v="2"/>
    <x v="48"/>
  </r>
  <r>
    <x v="1"/>
    <x v="0"/>
    <x v="13"/>
    <x v="27"/>
    <x v="12"/>
    <x v="0"/>
    <x v="3"/>
    <x v="3"/>
    <x v="6"/>
    <x v="11"/>
    <x v="0"/>
    <x v="80"/>
    <x v="139"/>
    <x v="50"/>
    <x v="0"/>
    <x v="0"/>
    <x v="0"/>
    <x v="0"/>
    <x v="143"/>
    <x v="145"/>
    <x v="0"/>
    <x v="0"/>
    <x v="19"/>
    <x v="151"/>
    <x v="151"/>
    <x v="20"/>
    <x v="0"/>
    <x v="104"/>
    <x v="52"/>
    <x v="0"/>
    <x v="115"/>
    <x v="30"/>
    <x v="3"/>
    <x v="47"/>
    <x v="2"/>
    <x v="48"/>
  </r>
  <r>
    <x v="1"/>
    <x v="0"/>
    <x v="13"/>
    <x v="27"/>
    <x v="1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0"/>
    <x v="3"/>
    <x v="47"/>
    <x v="2"/>
    <x v="48"/>
  </r>
  <r>
    <x v="1"/>
    <x v="0"/>
    <x v="13"/>
    <x v="27"/>
    <x v="1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0"/>
    <x v="3"/>
    <x v="47"/>
    <x v="2"/>
    <x v="48"/>
  </r>
  <r>
    <x v="1"/>
    <x v="0"/>
    <x v="13"/>
    <x v="27"/>
    <x v="1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0"/>
    <x v="3"/>
    <x v="47"/>
    <x v="2"/>
    <x v="4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9"/>
    <x v="0"/>
    <x v="16"/>
    <x v="37"/>
    <x v="4"/>
    <x v="0"/>
    <x v="0"/>
    <x v="3"/>
    <x v="6"/>
    <x v="19"/>
    <x v="0"/>
    <x v="114"/>
    <x v="140"/>
    <x v="39"/>
    <x v="0"/>
    <x v="0"/>
    <x v="0"/>
    <x v="0"/>
    <x v="144"/>
    <x v="146"/>
    <x v="0"/>
    <x v="0"/>
    <x v="9"/>
    <x v="152"/>
    <x v="152"/>
    <x v="39"/>
    <x v="0"/>
    <x v="138"/>
    <x v="53"/>
    <x v="0"/>
    <x v="154"/>
    <x v="21"/>
    <x v="2"/>
    <x v="48"/>
    <x v="0"/>
    <x v="49"/>
  </r>
  <r>
    <x v="1"/>
    <x v="0"/>
    <x v="16"/>
    <x v="37"/>
    <x v="4"/>
    <x v="0"/>
    <x v="1"/>
    <x v="3"/>
    <x v="6"/>
    <x v="19"/>
    <x v="0"/>
    <x v="114"/>
    <x v="140"/>
    <x v="39"/>
    <x v="0"/>
    <x v="0"/>
    <x v="0"/>
    <x v="0"/>
    <x v="144"/>
    <x v="146"/>
    <x v="0"/>
    <x v="0"/>
    <x v="9"/>
    <x v="152"/>
    <x v="152"/>
    <x v="39"/>
    <x v="0"/>
    <x v="138"/>
    <x v="53"/>
    <x v="0"/>
    <x v="154"/>
    <x v="21"/>
    <x v="3"/>
    <x v="48"/>
    <x v="0"/>
    <x v="49"/>
  </r>
  <r>
    <x v="1"/>
    <x v="0"/>
    <x v="16"/>
    <x v="37"/>
    <x v="4"/>
    <x v="1"/>
    <x v="2"/>
    <x v="1"/>
    <x v="2"/>
    <x v="11"/>
    <x v="0"/>
    <x v="115"/>
    <x v="141"/>
    <x v="44"/>
    <x v="0"/>
    <x v="0"/>
    <x v="0"/>
    <x v="0"/>
    <x v="145"/>
    <x v="147"/>
    <x v="0"/>
    <x v="0"/>
    <x v="0"/>
    <x v="153"/>
    <x v="153"/>
    <x v="26"/>
    <x v="0"/>
    <x v="139"/>
    <x v="53"/>
    <x v="0"/>
    <x v="155"/>
    <x v="21"/>
    <x v="3"/>
    <x v="48"/>
    <x v="0"/>
    <x v="49"/>
  </r>
  <r>
    <x v="1"/>
    <x v="0"/>
    <x v="16"/>
    <x v="37"/>
    <x v="4"/>
    <x v="0"/>
    <x v="3"/>
    <x v="3"/>
    <x v="6"/>
    <x v="19"/>
    <x v="0"/>
    <x v="114"/>
    <x v="140"/>
    <x v="39"/>
    <x v="0"/>
    <x v="0"/>
    <x v="0"/>
    <x v="0"/>
    <x v="144"/>
    <x v="146"/>
    <x v="0"/>
    <x v="0"/>
    <x v="9"/>
    <x v="152"/>
    <x v="152"/>
    <x v="39"/>
    <x v="0"/>
    <x v="138"/>
    <x v="53"/>
    <x v="0"/>
    <x v="154"/>
    <x v="21"/>
    <x v="3"/>
    <x v="48"/>
    <x v="0"/>
    <x v="49"/>
  </r>
  <r>
    <x v="1"/>
    <x v="0"/>
    <x v="16"/>
    <x v="37"/>
    <x v="4"/>
    <x v="0"/>
    <x v="4"/>
    <x v="3"/>
    <x v="6"/>
    <x v="19"/>
    <x v="0"/>
    <x v="114"/>
    <x v="140"/>
    <x v="39"/>
    <x v="0"/>
    <x v="0"/>
    <x v="0"/>
    <x v="0"/>
    <x v="144"/>
    <x v="146"/>
    <x v="0"/>
    <x v="0"/>
    <x v="9"/>
    <x v="152"/>
    <x v="152"/>
    <x v="39"/>
    <x v="0"/>
    <x v="138"/>
    <x v="53"/>
    <x v="0"/>
    <x v="154"/>
    <x v="21"/>
    <x v="3"/>
    <x v="48"/>
    <x v="0"/>
    <x v="49"/>
  </r>
  <r>
    <x v="1"/>
    <x v="0"/>
    <x v="16"/>
    <x v="37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48"/>
    <x v="0"/>
    <x v="49"/>
  </r>
  <r>
    <x v="1"/>
    <x v="0"/>
    <x v="16"/>
    <x v="37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48"/>
    <x v="0"/>
    <x v="4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0"/>
    <x v="0"/>
    <x v="10"/>
    <x v="35"/>
    <x v="11"/>
    <x v="0"/>
    <x v="0"/>
    <x v="3"/>
    <x v="6"/>
    <x v="19"/>
    <x v="0"/>
    <x v="114"/>
    <x v="140"/>
    <x v="39"/>
    <x v="0"/>
    <x v="0"/>
    <x v="0"/>
    <x v="0"/>
    <x v="146"/>
    <x v="148"/>
    <x v="0"/>
    <x v="0"/>
    <x v="26"/>
    <x v="154"/>
    <x v="154"/>
    <x v="39"/>
    <x v="0"/>
    <x v="75"/>
    <x v="54"/>
    <x v="0"/>
    <x v="156"/>
    <x v="12"/>
    <x v="2"/>
    <x v="49"/>
    <x v="0"/>
    <x v="50"/>
  </r>
  <r>
    <x v="1"/>
    <x v="0"/>
    <x v="10"/>
    <x v="35"/>
    <x v="11"/>
    <x v="0"/>
    <x v="1"/>
    <x v="3"/>
    <x v="6"/>
    <x v="19"/>
    <x v="0"/>
    <x v="114"/>
    <x v="140"/>
    <x v="39"/>
    <x v="0"/>
    <x v="0"/>
    <x v="0"/>
    <x v="0"/>
    <x v="146"/>
    <x v="148"/>
    <x v="0"/>
    <x v="0"/>
    <x v="26"/>
    <x v="154"/>
    <x v="154"/>
    <x v="39"/>
    <x v="0"/>
    <x v="75"/>
    <x v="54"/>
    <x v="0"/>
    <x v="156"/>
    <x v="12"/>
    <x v="3"/>
    <x v="49"/>
    <x v="0"/>
    <x v="50"/>
  </r>
  <r>
    <x v="1"/>
    <x v="0"/>
    <x v="10"/>
    <x v="35"/>
    <x v="11"/>
    <x v="1"/>
    <x v="2"/>
    <x v="1"/>
    <x v="2"/>
    <x v="11"/>
    <x v="0"/>
    <x v="115"/>
    <x v="141"/>
    <x v="44"/>
    <x v="0"/>
    <x v="0"/>
    <x v="0"/>
    <x v="0"/>
    <x v="147"/>
    <x v="149"/>
    <x v="0"/>
    <x v="0"/>
    <x v="0"/>
    <x v="155"/>
    <x v="155"/>
    <x v="26"/>
    <x v="0"/>
    <x v="47"/>
    <x v="54"/>
    <x v="0"/>
    <x v="157"/>
    <x v="12"/>
    <x v="3"/>
    <x v="49"/>
    <x v="0"/>
    <x v="50"/>
  </r>
  <r>
    <x v="1"/>
    <x v="0"/>
    <x v="10"/>
    <x v="35"/>
    <x v="11"/>
    <x v="0"/>
    <x v="3"/>
    <x v="3"/>
    <x v="6"/>
    <x v="19"/>
    <x v="0"/>
    <x v="114"/>
    <x v="140"/>
    <x v="39"/>
    <x v="0"/>
    <x v="0"/>
    <x v="0"/>
    <x v="0"/>
    <x v="146"/>
    <x v="148"/>
    <x v="0"/>
    <x v="0"/>
    <x v="26"/>
    <x v="154"/>
    <x v="154"/>
    <x v="39"/>
    <x v="0"/>
    <x v="75"/>
    <x v="54"/>
    <x v="0"/>
    <x v="156"/>
    <x v="12"/>
    <x v="3"/>
    <x v="49"/>
    <x v="0"/>
    <x v="50"/>
  </r>
  <r>
    <x v="1"/>
    <x v="0"/>
    <x v="10"/>
    <x v="35"/>
    <x v="11"/>
    <x v="2"/>
    <x v="4"/>
    <x v="3"/>
    <x v="6"/>
    <x v="19"/>
    <x v="0"/>
    <x v="114"/>
    <x v="140"/>
    <x v="39"/>
    <x v="0"/>
    <x v="0"/>
    <x v="0"/>
    <x v="0"/>
    <x v="146"/>
    <x v="148"/>
    <x v="0"/>
    <x v="0"/>
    <x v="26"/>
    <x v="154"/>
    <x v="154"/>
    <x v="39"/>
    <x v="0"/>
    <x v="75"/>
    <x v="54"/>
    <x v="0"/>
    <x v="156"/>
    <x v="12"/>
    <x v="3"/>
    <x v="49"/>
    <x v="0"/>
    <x v="50"/>
  </r>
  <r>
    <x v="1"/>
    <x v="0"/>
    <x v="10"/>
    <x v="35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49"/>
    <x v="0"/>
    <x v="50"/>
  </r>
  <r>
    <x v="1"/>
    <x v="0"/>
    <x v="10"/>
    <x v="35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49"/>
    <x v="0"/>
    <x v="5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1"/>
    <x v="0"/>
    <x v="12"/>
    <x v="38"/>
    <x v="2"/>
    <x v="0"/>
    <x v="0"/>
    <x v="5"/>
    <x v="8"/>
    <x v="20"/>
    <x v="0"/>
    <x v="116"/>
    <x v="142"/>
    <x v="3"/>
    <x v="0"/>
    <x v="0"/>
    <x v="0"/>
    <x v="0"/>
    <x v="148"/>
    <x v="150"/>
    <x v="0"/>
    <x v="0"/>
    <x v="0"/>
    <x v="156"/>
    <x v="156"/>
    <x v="13"/>
    <x v="0"/>
    <x v="140"/>
    <x v="55"/>
    <x v="0"/>
    <x v="158"/>
    <x v="31"/>
    <x v="2"/>
    <x v="50"/>
    <x v="2"/>
    <x v="51"/>
  </r>
  <r>
    <x v="1"/>
    <x v="0"/>
    <x v="12"/>
    <x v="38"/>
    <x v="2"/>
    <x v="0"/>
    <x v="1"/>
    <x v="5"/>
    <x v="8"/>
    <x v="20"/>
    <x v="0"/>
    <x v="116"/>
    <x v="142"/>
    <x v="3"/>
    <x v="0"/>
    <x v="0"/>
    <x v="0"/>
    <x v="0"/>
    <x v="148"/>
    <x v="150"/>
    <x v="0"/>
    <x v="0"/>
    <x v="0"/>
    <x v="156"/>
    <x v="156"/>
    <x v="13"/>
    <x v="0"/>
    <x v="140"/>
    <x v="55"/>
    <x v="0"/>
    <x v="158"/>
    <x v="31"/>
    <x v="2"/>
    <x v="50"/>
    <x v="1"/>
    <x v="51"/>
  </r>
  <r>
    <x v="1"/>
    <x v="0"/>
    <x v="12"/>
    <x v="38"/>
    <x v="2"/>
    <x v="1"/>
    <x v="2"/>
    <x v="1"/>
    <x v="2"/>
    <x v="1"/>
    <x v="0"/>
    <x v="117"/>
    <x v="143"/>
    <x v="61"/>
    <x v="0"/>
    <x v="0"/>
    <x v="0"/>
    <x v="0"/>
    <x v="149"/>
    <x v="151"/>
    <x v="0"/>
    <x v="0"/>
    <x v="0"/>
    <x v="157"/>
    <x v="157"/>
    <x v="1"/>
    <x v="0"/>
    <x v="141"/>
    <x v="55"/>
    <x v="0"/>
    <x v="159"/>
    <x v="31"/>
    <x v="2"/>
    <x v="50"/>
    <x v="1"/>
    <x v="51"/>
  </r>
  <r>
    <x v="1"/>
    <x v="0"/>
    <x v="12"/>
    <x v="38"/>
    <x v="2"/>
    <x v="0"/>
    <x v="3"/>
    <x v="1"/>
    <x v="2"/>
    <x v="1"/>
    <x v="0"/>
    <x v="66"/>
    <x v="144"/>
    <x v="41"/>
    <x v="0"/>
    <x v="0"/>
    <x v="0"/>
    <x v="0"/>
    <x v="150"/>
    <x v="152"/>
    <x v="0"/>
    <x v="0"/>
    <x v="0"/>
    <x v="158"/>
    <x v="158"/>
    <x v="1"/>
    <x v="0"/>
    <x v="142"/>
    <x v="55"/>
    <x v="0"/>
    <x v="160"/>
    <x v="31"/>
    <x v="2"/>
    <x v="50"/>
    <x v="1"/>
    <x v="51"/>
  </r>
  <r>
    <x v="1"/>
    <x v="0"/>
    <x v="12"/>
    <x v="38"/>
    <x v="2"/>
    <x v="0"/>
    <x v="4"/>
    <x v="3"/>
    <x v="6"/>
    <x v="1"/>
    <x v="0"/>
    <x v="23"/>
    <x v="145"/>
    <x v="20"/>
    <x v="0"/>
    <x v="0"/>
    <x v="0"/>
    <x v="0"/>
    <x v="151"/>
    <x v="153"/>
    <x v="0"/>
    <x v="0"/>
    <x v="0"/>
    <x v="159"/>
    <x v="159"/>
    <x v="0"/>
    <x v="0"/>
    <x v="143"/>
    <x v="55"/>
    <x v="0"/>
    <x v="161"/>
    <x v="31"/>
    <x v="2"/>
    <x v="50"/>
    <x v="1"/>
    <x v="51"/>
  </r>
  <r>
    <x v="1"/>
    <x v="0"/>
    <x v="12"/>
    <x v="38"/>
    <x v="2"/>
    <x v="0"/>
    <x v="5"/>
    <x v="4"/>
    <x v="3"/>
    <x v="1"/>
    <x v="0"/>
    <x v="118"/>
    <x v="146"/>
    <x v="62"/>
    <x v="0"/>
    <x v="0"/>
    <x v="0"/>
    <x v="0"/>
    <x v="152"/>
    <x v="154"/>
    <x v="0"/>
    <x v="0"/>
    <x v="0"/>
    <x v="160"/>
    <x v="160"/>
    <x v="5"/>
    <x v="0"/>
    <x v="144"/>
    <x v="55"/>
    <x v="0"/>
    <x v="162"/>
    <x v="31"/>
    <x v="2"/>
    <x v="50"/>
    <x v="1"/>
    <x v="51"/>
  </r>
  <r>
    <x v="1"/>
    <x v="0"/>
    <x v="12"/>
    <x v="38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1"/>
    <x v="2"/>
    <x v="51"/>
    <x v="1"/>
    <x v="5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2"/>
    <x v="0"/>
    <x v="11"/>
    <x v="39"/>
    <x v="11"/>
    <x v="0"/>
    <x v="0"/>
    <x v="3"/>
    <x v="11"/>
    <x v="1"/>
    <x v="0"/>
    <x v="119"/>
    <x v="147"/>
    <x v="45"/>
    <x v="0"/>
    <x v="0"/>
    <x v="0"/>
    <x v="0"/>
    <x v="153"/>
    <x v="155"/>
    <x v="0"/>
    <x v="0"/>
    <x v="0"/>
    <x v="161"/>
    <x v="161"/>
    <x v="0"/>
    <x v="0"/>
    <x v="145"/>
    <x v="56"/>
    <x v="0"/>
    <x v="163"/>
    <x v="6"/>
    <x v="2"/>
    <x v="52"/>
    <x v="2"/>
    <x v="52"/>
  </r>
  <r>
    <x v="1"/>
    <x v="0"/>
    <x v="11"/>
    <x v="39"/>
    <x v="11"/>
    <x v="0"/>
    <x v="1"/>
    <x v="3"/>
    <x v="11"/>
    <x v="1"/>
    <x v="0"/>
    <x v="119"/>
    <x v="147"/>
    <x v="45"/>
    <x v="0"/>
    <x v="0"/>
    <x v="0"/>
    <x v="0"/>
    <x v="153"/>
    <x v="155"/>
    <x v="0"/>
    <x v="0"/>
    <x v="0"/>
    <x v="161"/>
    <x v="161"/>
    <x v="0"/>
    <x v="0"/>
    <x v="145"/>
    <x v="56"/>
    <x v="0"/>
    <x v="163"/>
    <x v="6"/>
    <x v="2"/>
    <x v="52"/>
    <x v="1"/>
    <x v="52"/>
  </r>
  <r>
    <x v="1"/>
    <x v="0"/>
    <x v="11"/>
    <x v="39"/>
    <x v="11"/>
    <x v="1"/>
    <x v="2"/>
    <x v="1"/>
    <x v="2"/>
    <x v="1"/>
    <x v="0"/>
    <x v="120"/>
    <x v="148"/>
    <x v="63"/>
    <x v="0"/>
    <x v="0"/>
    <x v="0"/>
    <x v="0"/>
    <x v="154"/>
    <x v="156"/>
    <x v="0"/>
    <x v="0"/>
    <x v="0"/>
    <x v="162"/>
    <x v="162"/>
    <x v="1"/>
    <x v="0"/>
    <x v="146"/>
    <x v="56"/>
    <x v="0"/>
    <x v="164"/>
    <x v="6"/>
    <x v="2"/>
    <x v="52"/>
    <x v="1"/>
    <x v="52"/>
  </r>
  <r>
    <x v="1"/>
    <x v="0"/>
    <x v="11"/>
    <x v="39"/>
    <x v="11"/>
    <x v="0"/>
    <x v="3"/>
    <x v="3"/>
    <x v="6"/>
    <x v="1"/>
    <x v="0"/>
    <x v="119"/>
    <x v="147"/>
    <x v="45"/>
    <x v="0"/>
    <x v="0"/>
    <x v="0"/>
    <x v="0"/>
    <x v="153"/>
    <x v="155"/>
    <x v="0"/>
    <x v="0"/>
    <x v="0"/>
    <x v="161"/>
    <x v="161"/>
    <x v="0"/>
    <x v="0"/>
    <x v="145"/>
    <x v="56"/>
    <x v="0"/>
    <x v="163"/>
    <x v="6"/>
    <x v="2"/>
    <x v="52"/>
    <x v="1"/>
    <x v="52"/>
  </r>
  <r>
    <x v="1"/>
    <x v="0"/>
    <x v="11"/>
    <x v="39"/>
    <x v="11"/>
    <x v="0"/>
    <x v="4"/>
    <x v="3"/>
    <x v="6"/>
    <x v="1"/>
    <x v="0"/>
    <x v="119"/>
    <x v="147"/>
    <x v="45"/>
    <x v="0"/>
    <x v="0"/>
    <x v="0"/>
    <x v="0"/>
    <x v="153"/>
    <x v="155"/>
    <x v="0"/>
    <x v="0"/>
    <x v="0"/>
    <x v="161"/>
    <x v="161"/>
    <x v="0"/>
    <x v="0"/>
    <x v="145"/>
    <x v="56"/>
    <x v="0"/>
    <x v="163"/>
    <x v="6"/>
    <x v="2"/>
    <x v="52"/>
    <x v="1"/>
    <x v="52"/>
  </r>
  <r>
    <x v="1"/>
    <x v="0"/>
    <x v="11"/>
    <x v="39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2"/>
    <x v="51"/>
    <x v="1"/>
    <x v="52"/>
  </r>
  <r>
    <x v="1"/>
    <x v="0"/>
    <x v="11"/>
    <x v="39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2"/>
    <x v="51"/>
    <x v="1"/>
    <x v="5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3"/>
    <x v="0"/>
    <x v="0"/>
    <x v="40"/>
    <x v="13"/>
    <x v="0"/>
    <x v="0"/>
    <x v="4"/>
    <x v="3"/>
    <x v="1"/>
    <x v="0"/>
    <x v="121"/>
    <x v="149"/>
    <x v="0"/>
    <x v="0"/>
    <x v="0"/>
    <x v="0"/>
    <x v="0"/>
    <x v="155"/>
    <x v="157"/>
    <x v="0"/>
    <x v="0"/>
    <x v="9"/>
    <x v="163"/>
    <x v="163"/>
    <x v="5"/>
    <x v="0"/>
    <x v="0"/>
    <x v="57"/>
    <x v="0"/>
    <x v="165"/>
    <x v="19"/>
    <x v="2"/>
    <x v="53"/>
    <x v="0"/>
    <x v="53"/>
  </r>
  <r>
    <x v="1"/>
    <x v="0"/>
    <x v="0"/>
    <x v="40"/>
    <x v="13"/>
    <x v="0"/>
    <x v="1"/>
    <x v="4"/>
    <x v="3"/>
    <x v="2"/>
    <x v="0"/>
    <x v="2"/>
    <x v="2"/>
    <x v="0"/>
    <x v="0"/>
    <x v="0"/>
    <x v="0"/>
    <x v="0"/>
    <x v="2"/>
    <x v="2"/>
    <x v="4"/>
    <x v="0"/>
    <x v="0"/>
    <x v="2"/>
    <x v="2"/>
    <x v="2"/>
    <x v="1"/>
    <x v="0"/>
    <x v="1"/>
    <x v="0"/>
    <x v="2"/>
    <x v="19"/>
    <x v="2"/>
    <x v="51"/>
    <x v="1"/>
    <x v="53"/>
  </r>
  <r>
    <x v="1"/>
    <x v="0"/>
    <x v="0"/>
    <x v="40"/>
    <x v="13"/>
    <x v="1"/>
    <x v="2"/>
    <x v="1"/>
    <x v="2"/>
    <x v="1"/>
    <x v="0"/>
    <x v="47"/>
    <x v="150"/>
    <x v="33"/>
    <x v="0"/>
    <x v="0"/>
    <x v="0"/>
    <x v="0"/>
    <x v="156"/>
    <x v="158"/>
    <x v="0"/>
    <x v="0"/>
    <x v="0"/>
    <x v="164"/>
    <x v="164"/>
    <x v="1"/>
    <x v="0"/>
    <x v="147"/>
    <x v="57"/>
    <x v="0"/>
    <x v="166"/>
    <x v="19"/>
    <x v="2"/>
    <x v="53"/>
    <x v="1"/>
    <x v="53"/>
  </r>
  <r>
    <x v="1"/>
    <x v="0"/>
    <x v="0"/>
    <x v="40"/>
    <x v="13"/>
    <x v="0"/>
    <x v="3"/>
    <x v="3"/>
    <x v="6"/>
    <x v="1"/>
    <x v="0"/>
    <x v="55"/>
    <x v="151"/>
    <x v="37"/>
    <x v="0"/>
    <x v="0"/>
    <x v="0"/>
    <x v="0"/>
    <x v="157"/>
    <x v="159"/>
    <x v="0"/>
    <x v="0"/>
    <x v="0"/>
    <x v="165"/>
    <x v="165"/>
    <x v="0"/>
    <x v="0"/>
    <x v="148"/>
    <x v="57"/>
    <x v="0"/>
    <x v="167"/>
    <x v="19"/>
    <x v="2"/>
    <x v="53"/>
    <x v="1"/>
    <x v="53"/>
  </r>
  <r>
    <x v="1"/>
    <x v="0"/>
    <x v="0"/>
    <x v="40"/>
    <x v="13"/>
    <x v="0"/>
    <x v="4"/>
    <x v="3"/>
    <x v="6"/>
    <x v="1"/>
    <x v="0"/>
    <x v="122"/>
    <x v="152"/>
    <x v="64"/>
    <x v="0"/>
    <x v="0"/>
    <x v="0"/>
    <x v="0"/>
    <x v="158"/>
    <x v="160"/>
    <x v="0"/>
    <x v="2"/>
    <x v="0"/>
    <x v="166"/>
    <x v="166"/>
    <x v="0"/>
    <x v="0"/>
    <x v="149"/>
    <x v="57"/>
    <x v="0"/>
    <x v="168"/>
    <x v="19"/>
    <x v="2"/>
    <x v="53"/>
    <x v="1"/>
    <x v="53"/>
  </r>
  <r>
    <x v="1"/>
    <x v="0"/>
    <x v="0"/>
    <x v="40"/>
    <x v="13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51"/>
    <x v="1"/>
    <x v="53"/>
  </r>
  <r>
    <x v="1"/>
    <x v="0"/>
    <x v="0"/>
    <x v="40"/>
    <x v="13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51"/>
    <x v="1"/>
    <x v="5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4"/>
    <x v="0"/>
    <x v="11"/>
    <x v="41"/>
    <x v="2"/>
    <x v="0"/>
    <x v="0"/>
    <x v="0"/>
    <x v="9"/>
    <x v="9"/>
    <x v="0"/>
    <x v="123"/>
    <x v="153"/>
    <x v="32"/>
    <x v="0"/>
    <x v="0"/>
    <x v="0"/>
    <x v="0"/>
    <x v="159"/>
    <x v="161"/>
    <x v="0"/>
    <x v="0"/>
    <x v="0"/>
    <x v="167"/>
    <x v="167"/>
    <x v="23"/>
    <x v="0"/>
    <x v="150"/>
    <x v="58"/>
    <x v="0"/>
    <x v="169"/>
    <x v="17"/>
    <x v="2"/>
    <x v="54"/>
    <x v="0"/>
    <x v="54"/>
  </r>
  <r>
    <x v="1"/>
    <x v="0"/>
    <x v="11"/>
    <x v="41"/>
    <x v="2"/>
    <x v="0"/>
    <x v="1"/>
    <x v="0"/>
    <x v="9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150"/>
    <x v="1"/>
    <x v="0"/>
    <x v="2"/>
    <x v="17"/>
    <x v="2"/>
    <x v="51"/>
    <x v="1"/>
    <x v="54"/>
  </r>
  <r>
    <x v="1"/>
    <x v="0"/>
    <x v="11"/>
    <x v="41"/>
    <x v="2"/>
    <x v="1"/>
    <x v="2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151"/>
    <x v="58"/>
    <x v="0"/>
    <x v="170"/>
    <x v="17"/>
    <x v="2"/>
    <x v="54"/>
    <x v="1"/>
    <x v="54"/>
  </r>
  <r>
    <x v="1"/>
    <x v="0"/>
    <x v="11"/>
    <x v="41"/>
    <x v="2"/>
    <x v="0"/>
    <x v="3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151"/>
    <x v="58"/>
    <x v="0"/>
    <x v="170"/>
    <x v="17"/>
    <x v="2"/>
    <x v="54"/>
    <x v="1"/>
    <x v="54"/>
  </r>
  <r>
    <x v="1"/>
    <x v="0"/>
    <x v="11"/>
    <x v="41"/>
    <x v="2"/>
    <x v="0"/>
    <x v="4"/>
    <x v="3"/>
    <x v="6"/>
    <x v="9"/>
    <x v="0"/>
    <x v="73"/>
    <x v="155"/>
    <x v="5"/>
    <x v="0"/>
    <x v="0"/>
    <x v="0"/>
    <x v="0"/>
    <x v="161"/>
    <x v="163"/>
    <x v="0"/>
    <x v="0"/>
    <x v="0"/>
    <x v="169"/>
    <x v="169"/>
    <x v="16"/>
    <x v="0"/>
    <x v="96"/>
    <x v="58"/>
    <x v="0"/>
    <x v="107"/>
    <x v="17"/>
    <x v="2"/>
    <x v="54"/>
    <x v="1"/>
    <x v="54"/>
  </r>
  <r>
    <x v="1"/>
    <x v="0"/>
    <x v="11"/>
    <x v="4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7"/>
    <x v="2"/>
    <x v="51"/>
    <x v="1"/>
    <x v="54"/>
  </r>
  <r>
    <x v="1"/>
    <x v="0"/>
    <x v="11"/>
    <x v="41"/>
    <x v="2"/>
    <x v="28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7"/>
    <x v="2"/>
    <x v="51"/>
    <x v="1"/>
    <x v="5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5"/>
    <x v="0"/>
    <x v="11"/>
    <x v="42"/>
    <x v="2"/>
    <x v="0"/>
    <x v="0"/>
    <x v="1"/>
    <x v="2"/>
    <x v="1"/>
    <x v="0"/>
    <x v="34"/>
    <x v="35"/>
    <x v="8"/>
    <x v="0"/>
    <x v="0"/>
    <x v="0"/>
    <x v="0"/>
    <x v="35"/>
    <x v="35"/>
    <x v="0"/>
    <x v="0"/>
    <x v="0"/>
    <x v="38"/>
    <x v="38"/>
    <x v="1"/>
    <x v="0"/>
    <x v="152"/>
    <x v="59"/>
    <x v="0"/>
    <x v="171"/>
    <x v="4"/>
    <x v="2"/>
    <x v="55"/>
    <x v="0"/>
    <x v="55"/>
  </r>
  <r>
    <x v="1"/>
    <x v="0"/>
    <x v="11"/>
    <x v="42"/>
    <x v="2"/>
    <x v="0"/>
    <x v="1"/>
    <x v="1"/>
    <x v="2"/>
    <x v="1"/>
    <x v="0"/>
    <x v="35"/>
    <x v="36"/>
    <x v="11"/>
    <x v="0"/>
    <x v="0"/>
    <x v="0"/>
    <x v="0"/>
    <x v="36"/>
    <x v="36"/>
    <x v="0"/>
    <x v="0"/>
    <x v="0"/>
    <x v="39"/>
    <x v="39"/>
    <x v="1"/>
    <x v="0"/>
    <x v="153"/>
    <x v="59"/>
    <x v="0"/>
    <x v="172"/>
    <x v="4"/>
    <x v="3"/>
    <x v="55"/>
    <x v="0"/>
    <x v="55"/>
  </r>
  <r>
    <x v="1"/>
    <x v="0"/>
    <x v="11"/>
    <x v="42"/>
    <x v="2"/>
    <x v="1"/>
    <x v="2"/>
    <x v="4"/>
    <x v="12"/>
    <x v="0"/>
    <x v="0"/>
    <x v="36"/>
    <x v="37"/>
    <x v="28"/>
    <x v="0"/>
    <x v="0"/>
    <x v="0"/>
    <x v="0"/>
    <x v="37"/>
    <x v="37"/>
    <x v="0"/>
    <x v="0"/>
    <x v="0"/>
    <x v="40"/>
    <x v="40"/>
    <x v="13"/>
    <x v="0"/>
    <x v="79"/>
    <x v="59"/>
    <x v="0"/>
    <x v="173"/>
    <x v="4"/>
    <x v="3"/>
    <x v="55"/>
    <x v="0"/>
    <x v="55"/>
  </r>
  <r>
    <x v="1"/>
    <x v="0"/>
    <x v="11"/>
    <x v="42"/>
    <x v="2"/>
    <x v="0"/>
    <x v="3"/>
    <x v="1"/>
    <x v="2"/>
    <x v="1"/>
    <x v="0"/>
    <x v="35"/>
    <x v="36"/>
    <x v="11"/>
    <x v="0"/>
    <x v="0"/>
    <x v="0"/>
    <x v="0"/>
    <x v="36"/>
    <x v="36"/>
    <x v="0"/>
    <x v="0"/>
    <x v="0"/>
    <x v="39"/>
    <x v="39"/>
    <x v="1"/>
    <x v="0"/>
    <x v="153"/>
    <x v="59"/>
    <x v="0"/>
    <x v="172"/>
    <x v="4"/>
    <x v="3"/>
    <x v="55"/>
    <x v="0"/>
    <x v="55"/>
  </r>
  <r>
    <x v="1"/>
    <x v="0"/>
    <x v="11"/>
    <x v="42"/>
    <x v="2"/>
    <x v="2"/>
    <x v="4"/>
    <x v="1"/>
    <x v="2"/>
    <x v="1"/>
    <x v="0"/>
    <x v="34"/>
    <x v="35"/>
    <x v="8"/>
    <x v="0"/>
    <x v="0"/>
    <x v="0"/>
    <x v="0"/>
    <x v="35"/>
    <x v="35"/>
    <x v="0"/>
    <x v="0"/>
    <x v="0"/>
    <x v="38"/>
    <x v="38"/>
    <x v="1"/>
    <x v="0"/>
    <x v="152"/>
    <x v="59"/>
    <x v="0"/>
    <x v="171"/>
    <x v="4"/>
    <x v="3"/>
    <x v="55"/>
    <x v="0"/>
    <x v="55"/>
  </r>
  <r>
    <x v="1"/>
    <x v="0"/>
    <x v="11"/>
    <x v="4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55"/>
    <x v="0"/>
    <x v="55"/>
  </r>
  <r>
    <x v="1"/>
    <x v="0"/>
    <x v="11"/>
    <x v="4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55"/>
    <x v="0"/>
    <x v="5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6"/>
    <x v="0"/>
    <x v="3"/>
    <x v="43"/>
    <x v="2"/>
    <x v="0"/>
    <x v="0"/>
    <x v="7"/>
    <x v="16"/>
    <x v="21"/>
    <x v="0"/>
    <x v="123"/>
    <x v="156"/>
    <x v="32"/>
    <x v="0"/>
    <x v="0"/>
    <x v="0"/>
    <x v="0"/>
    <x v="162"/>
    <x v="164"/>
    <x v="0"/>
    <x v="0"/>
    <x v="5"/>
    <x v="170"/>
    <x v="170"/>
    <x v="23"/>
    <x v="0"/>
    <x v="154"/>
    <x v="60"/>
    <x v="0"/>
    <x v="174"/>
    <x v="23"/>
    <x v="2"/>
    <x v="56"/>
    <x v="0"/>
    <x v="56"/>
  </r>
  <r>
    <x v="1"/>
    <x v="0"/>
    <x v="3"/>
    <x v="43"/>
    <x v="2"/>
    <x v="0"/>
    <x v="1"/>
    <x v="7"/>
    <x v="16"/>
    <x v="21"/>
    <x v="0"/>
    <x v="123"/>
    <x v="156"/>
    <x v="32"/>
    <x v="0"/>
    <x v="0"/>
    <x v="0"/>
    <x v="0"/>
    <x v="162"/>
    <x v="164"/>
    <x v="0"/>
    <x v="0"/>
    <x v="5"/>
    <x v="170"/>
    <x v="170"/>
    <x v="23"/>
    <x v="0"/>
    <x v="154"/>
    <x v="60"/>
    <x v="0"/>
    <x v="174"/>
    <x v="23"/>
    <x v="2"/>
    <x v="56"/>
    <x v="1"/>
    <x v="56"/>
  </r>
  <r>
    <x v="1"/>
    <x v="0"/>
    <x v="3"/>
    <x v="43"/>
    <x v="2"/>
    <x v="1"/>
    <x v="2"/>
    <x v="1"/>
    <x v="2"/>
    <x v="9"/>
    <x v="0"/>
    <x v="125"/>
    <x v="157"/>
    <x v="40"/>
    <x v="0"/>
    <x v="0"/>
    <x v="0"/>
    <x v="0"/>
    <x v="163"/>
    <x v="165"/>
    <x v="0"/>
    <x v="0"/>
    <x v="0"/>
    <x v="171"/>
    <x v="171"/>
    <x v="15"/>
    <x v="0"/>
    <x v="155"/>
    <x v="61"/>
    <x v="0"/>
    <x v="175"/>
    <x v="23"/>
    <x v="2"/>
    <x v="56"/>
    <x v="1"/>
    <x v="56"/>
  </r>
  <r>
    <x v="1"/>
    <x v="0"/>
    <x v="3"/>
    <x v="43"/>
    <x v="2"/>
    <x v="0"/>
    <x v="3"/>
    <x v="3"/>
    <x v="6"/>
    <x v="9"/>
    <x v="0"/>
    <x v="126"/>
    <x v="158"/>
    <x v="9"/>
    <x v="0"/>
    <x v="0"/>
    <x v="0"/>
    <x v="0"/>
    <x v="164"/>
    <x v="166"/>
    <x v="0"/>
    <x v="0"/>
    <x v="27"/>
    <x v="172"/>
    <x v="172"/>
    <x v="16"/>
    <x v="0"/>
    <x v="10"/>
    <x v="61"/>
    <x v="0"/>
    <x v="176"/>
    <x v="23"/>
    <x v="2"/>
    <x v="56"/>
    <x v="1"/>
    <x v="56"/>
  </r>
  <r>
    <x v="1"/>
    <x v="0"/>
    <x v="3"/>
    <x v="43"/>
    <x v="2"/>
    <x v="0"/>
    <x v="4"/>
    <x v="3"/>
    <x v="6"/>
    <x v="9"/>
    <x v="0"/>
    <x v="127"/>
    <x v="159"/>
    <x v="0"/>
    <x v="0"/>
    <x v="0"/>
    <x v="0"/>
    <x v="0"/>
    <x v="165"/>
    <x v="167"/>
    <x v="0"/>
    <x v="0"/>
    <x v="5"/>
    <x v="173"/>
    <x v="173"/>
    <x v="16"/>
    <x v="0"/>
    <x v="156"/>
    <x v="61"/>
    <x v="0"/>
    <x v="177"/>
    <x v="23"/>
    <x v="2"/>
    <x v="56"/>
    <x v="1"/>
    <x v="56"/>
  </r>
  <r>
    <x v="1"/>
    <x v="0"/>
    <x v="3"/>
    <x v="43"/>
    <x v="2"/>
    <x v="0"/>
    <x v="5"/>
    <x v="2"/>
    <x v="0"/>
    <x v="2"/>
    <x v="0"/>
    <x v="2"/>
    <x v="2"/>
    <x v="2"/>
    <x v="0"/>
    <x v="0"/>
    <x v="0"/>
    <x v="0"/>
    <x v="2"/>
    <x v="2"/>
    <x v="3"/>
    <x v="0"/>
    <x v="0"/>
    <x v="2"/>
    <x v="2"/>
    <x v="2"/>
    <x v="1"/>
    <x v="2"/>
    <x v="1"/>
    <x v="0"/>
    <x v="2"/>
    <x v="23"/>
    <x v="2"/>
    <x v="56"/>
    <x v="1"/>
    <x v="56"/>
  </r>
  <r>
    <x v="1"/>
    <x v="0"/>
    <x v="3"/>
    <x v="4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56"/>
    <x v="1"/>
    <x v="5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7"/>
    <x v="0"/>
    <x v="0"/>
    <x v="44"/>
    <x v="4"/>
    <x v="0"/>
    <x v="0"/>
    <x v="0"/>
    <x v="5"/>
    <x v="1"/>
    <x v="0"/>
    <x v="128"/>
    <x v="160"/>
    <x v="12"/>
    <x v="0"/>
    <x v="0"/>
    <x v="0"/>
    <x v="0"/>
    <x v="166"/>
    <x v="168"/>
    <x v="0"/>
    <x v="0"/>
    <x v="5"/>
    <x v="174"/>
    <x v="174"/>
    <x v="6"/>
    <x v="0"/>
    <x v="157"/>
    <x v="62"/>
    <x v="0"/>
    <x v="178"/>
    <x v="32"/>
    <x v="2"/>
    <x v="57"/>
    <x v="2"/>
    <x v="57"/>
  </r>
  <r>
    <x v="1"/>
    <x v="0"/>
    <x v="0"/>
    <x v="44"/>
    <x v="4"/>
    <x v="0"/>
    <x v="1"/>
    <x v="0"/>
    <x v="5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157"/>
    <x v="1"/>
    <x v="0"/>
    <x v="2"/>
    <x v="32"/>
    <x v="2"/>
    <x v="57"/>
    <x v="1"/>
    <x v="57"/>
  </r>
  <r>
    <x v="1"/>
    <x v="0"/>
    <x v="0"/>
    <x v="44"/>
    <x v="4"/>
    <x v="1"/>
    <x v="2"/>
    <x v="3"/>
    <x v="6"/>
    <x v="1"/>
    <x v="0"/>
    <x v="26"/>
    <x v="161"/>
    <x v="9"/>
    <x v="0"/>
    <x v="0"/>
    <x v="0"/>
    <x v="0"/>
    <x v="167"/>
    <x v="169"/>
    <x v="0"/>
    <x v="0"/>
    <x v="0"/>
    <x v="175"/>
    <x v="175"/>
    <x v="0"/>
    <x v="0"/>
    <x v="84"/>
    <x v="62"/>
    <x v="0"/>
    <x v="93"/>
    <x v="32"/>
    <x v="2"/>
    <x v="57"/>
    <x v="1"/>
    <x v="57"/>
  </r>
  <r>
    <x v="1"/>
    <x v="0"/>
    <x v="0"/>
    <x v="44"/>
    <x v="4"/>
    <x v="0"/>
    <x v="3"/>
    <x v="1"/>
    <x v="2"/>
    <x v="1"/>
    <x v="0"/>
    <x v="39"/>
    <x v="162"/>
    <x v="24"/>
    <x v="0"/>
    <x v="0"/>
    <x v="0"/>
    <x v="0"/>
    <x v="168"/>
    <x v="170"/>
    <x v="0"/>
    <x v="0"/>
    <x v="0"/>
    <x v="176"/>
    <x v="176"/>
    <x v="1"/>
    <x v="0"/>
    <x v="38"/>
    <x v="62"/>
    <x v="0"/>
    <x v="179"/>
    <x v="32"/>
    <x v="2"/>
    <x v="57"/>
    <x v="1"/>
    <x v="57"/>
  </r>
  <r>
    <x v="1"/>
    <x v="0"/>
    <x v="0"/>
    <x v="44"/>
    <x v="4"/>
    <x v="0"/>
    <x v="4"/>
    <x v="3"/>
    <x v="6"/>
    <x v="1"/>
    <x v="0"/>
    <x v="119"/>
    <x v="163"/>
    <x v="45"/>
    <x v="0"/>
    <x v="0"/>
    <x v="0"/>
    <x v="0"/>
    <x v="169"/>
    <x v="171"/>
    <x v="0"/>
    <x v="0"/>
    <x v="0"/>
    <x v="177"/>
    <x v="177"/>
    <x v="0"/>
    <x v="0"/>
    <x v="97"/>
    <x v="62"/>
    <x v="0"/>
    <x v="180"/>
    <x v="32"/>
    <x v="2"/>
    <x v="57"/>
    <x v="1"/>
    <x v="57"/>
  </r>
  <r>
    <x v="1"/>
    <x v="0"/>
    <x v="0"/>
    <x v="44"/>
    <x v="4"/>
    <x v="0"/>
    <x v="5"/>
    <x v="3"/>
    <x v="6"/>
    <x v="1"/>
    <x v="0"/>
    <x v="119"/>
    <x v="163"/>
    <x v="45"/>
    <x v="0"/>
    <x v="0"/>
    <x v="0"/>
    <x v="0"/>
    <x v="169"/>
    <x v="171"/>
    <x v="0"/>
    <x v="0"/>
    <x v="0"/>
    <x v="177"/>
    <x v="177"/>
    <x v="0"/>
    <x v="0"/>
    <x v="97"/>
    <x v="62"/>
    <x v="0"/>
    <x v="180"/>
    <x v="32"/>
    <x v="2"/>
    <x v="57"/>
    <x v="1"/>
    <x v="57"/>
  </r>
  <r>
    <x v="1"/>
    <x v="0"/>
    <x v="0"/>
    <x v="44"/>
    <x v="4"/>
    <x v="29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2"/>
    <x v="2"/>
    <x v="57"/>
    <x v="1"/>
    <x v="5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8"/>
    <x v="0"/>
    <x v="0"/>
    <x v="45"/>
    <x v="2"/>
    <x v="0"/>
    <x v="0"/>
    <x v="7"/>
    <x v="19"/>
    <x v="0"/>
    <x v="0"/>
    <x v="129"/>
    <x v="164"/>
    <x v="17"/>
    <x v="0"/>
    <x v="0"/>
    <x v="0"/>
    <x v="0"/>
    <x v="170"/>
    <x v="172"/>
    <x v="0"/>
    <x v="0"/>
    <x v="0"/>
    <x v="178"/>
    <x v="178"/>
    <x v="6"/>
    <x v="0"/>
    <x v="158"/>
    <x v="63"/>
    <x v="0"/>
    <x v="181"/>
    <x v="23"/>
    <x v="2"/>
    <x v="58"/>
    <x v="0"/>
    <x v="58"/>
  </r>
  <r>
    <x v="1"/>
    <x v="0"/>
    <x v="0"/>
    <x v="45"/>
    <x v="2"/>
    <x v="0"/>
    <x v="1"/>
    <x v="7"/>
    <x v="19"/>
    <x v="0"/>
    <x v="0"/>
    <x v="129"/>
    <x v="164"/>
    <x v="17"/>
    <x v="0"/>
    <x v="0"/>
    <x v="0"/>
    <x v="0"/>
    <x v="170"/>
    <x v="172"/>
    <x v="0"/>
    <x v="0"/>
    <x v="0"/>
    <x v="178"/>
    <x v="178"/>
    <x v="6"/>
    <x v="0"/>
    <x v="158"/>
    <x v="63"/>
    <x v="0"/>
    <x v="181"/>
    <x v="23"/>
    <x v="2"/>
    <x v="58"/>
    <x v="1"/>
    <x v="58"/>
  </r>
  <r>
    <x v="1"/>
    <x v="0"/>
    <x v="0"/>
    <x v="45"/>
    <x v="2"/>
    <x v="1"/>
    <x v="2"/>
    <x v="1"/>
    <x v="2"/>
    <x v="1"/>
    <x v="0"/>
    <x v="130"/>
    <x v="165"/>
    <x v="66"/>
    <x v="0"/>
    <x v="0"/>
    <x v="0"/>
    <x v="0"/>
    <x v="171"/>
    <x v="173"/>
    <x v="0"/>
    <x v="0"/>
    <x v="0"/>
    <x v="179"/>
    <x v="179"/>
    <x v="1"/>
    <x v="0"/>
    <x v="159"/>
    <x v="63"/>
    <x v="0"/>
    <x v="182"/>
    <x v="23"/>
    <x v="2"/>
    <x v="58"/>
    <x v="1"/>
    <x v="58"/>
  </r>
  <r>
    <x v="1"/>
    <x v="0"/>
    <x v="0"/>
    <x v="45"/>
    <x v="2"/>
    <x v="0"/>
    <x v="3"/>
    <x v="3"/>
    <x v="6"/>
    <x v="1"/>
    <x v="0"/>
    <x v="68"/>
    <x v="166"/>
    <x v="39"/>
    <x v="0"/>
    <x v="0"/>
    <x v="0"/>
    <x v="0"/>
    <x v="172"/>
    <x v="174"/>
    <x v="0"/>
    <x v="0"/>
    <x v="0"/>
    <x v="180"/>
    <x v="180"/>
    <x v="0"/>
    <x v="0"/>
    <x v="160"/>
    <x v="63"/>
    <x v="0"/>
    <x v="183"/>
    <x v="23"/>
    <x v="2"/>
    <x v="58"/>
    <x v="1"/>
    <x v="58"/>
  </r>
  <r>
    <x v="1"/>
    <x v="0"/>
    <x v="0"/>
    <x v="45"/>
    <x v="2"/>
    <x v="0"/>
    <x v="4"/>
    <x v="3"/>
    <x v="6"/>
    <x v="1"/>
    <x v="0"/>
    <x v="57"/>
    <x v="167"/>
    <x v="35"/>
    <x v="0"/>
    <x v="0"/>
    <x v="0"/>
    <x v="0"/>
    <x v="173"/>
    <x v="175"/>
    <x v="0"/>
    <x v="0"/>
    <x v="0"/>
    <x v="181"/>
    <x v="181"/>
    <x v="0"/>
    <x v="0"/>
    <x v="161"/>
    <x v="63"/>
    <x v="0"/>
    <x v="184"/>
    <x v="23"/>
    <x v="2"/>
    <x v="58"/>
    <x v="1"/>
    <x v="58"/>
  </r>
  <r>
    <x v="1"/>
    <x v="0"/>
    <x v="0"/>
    <x v="4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58"/>
    <x v="1"/>
    <x v="58"/>
  </r>
  <r>
    <x v="1"/>
    <x v="0"/>
    <x v="0"/>
    <x v="4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58"/>
    <x v="1"/>
    <x v="5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9"/>
    <x v="0"/>
    <x v="11"/>
    <x v="46"/>
    <x v="2"/>
    <x v="0"/>
    <x v="0"/>
    <x v="0"/>
    <x v="9"/>
    <x v="1"/>
    <x v="0"/>
    <x v="131"/>
    <x v="168"/>
    <x v="32"/>
    <x v="0"/>
    <x v="0"/>
    <x v="0"/>
    <x v="0"/>
    <x v="174"/>
    <x v="176"/>
    <x v="0"/>
    <x v="0"/>
    <x v="5"/>
    <x v="182"/>
    <x v="182"/>
    <x v="6"/>
    <x v="0"/>
    <x v="150"/>
    <x v="64"/>
    <x v="0"/>
    <x v="185"/>
    <x v="33"/>
    <x v="2"/>
    <x v="59"/>
    <x v="2"/>
    <x v="59"/>
  </r>
  <r>
    <x v="1"/>
    <x v="0"/>
    <x v="11"/>
    <x v="46"/>
    <x v="2"/>
    <x v="0"/>
    <x v="1"/>
    <x v="0"/>
    <x v="9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150"/>
    <x v="1"/>
    <x v="0"/>
    <x v="2"/>
    <x v="33"/>
    <x v="3"/>
    <x v="59"/>
    <x v="2"/>
    <x v="59"/>
  </r>
  <r>
    <x v="1"/>
    <x v="0"/>
    <x v="11"/>
    <x v="46"/>
    <x v="2"/>
    <x v="1"/>
    <x v="2"/>
    <x v="1"/>
    <x v="2"/>
    <x v="1"/>
    <x v="0"/>
    <x v="132"/>
    <x v="169"/>
    <x v="67"/>
    <x v="0"/>
    <x v="0"/>
    <x v="0"/>
    <x v="0"/>
    <x v="175"/>
    <x v="177"/>
    <x v="0"/>
    <x v="0"/>
    <x v="0"/>
    <x v="183"/>
    <x v="183"/>
    <x v="1"/>
    <x v="0"/>
    <x v="162"/>
    <x v="64"/>
    <x v="0"/>
    <x v="186"/>
    <x v="33"/>
    <x v="3"/>
    <x v="59"/>
    <x v="2"/>
    <x v="59"/>
  </r>
  <r>
    <x v="1"/>
    <x v="0"/>
    <x v="11"/>
    <x v="46"/>
    <x v="2"/>
    <x v="0"/>
    <x v="3"/>
    <x v="3"/>
    <x v="6"/>
    <x v="1"/>
    <x v="0"/>
    <x v="37"/>
    <x v="170"/>
    <x v="6"/>
    <x v="0"/>
    <x v="0"/>
    <x v="0"/>
    <x v="0"/>
    <x v="176"/>
    <x v="178"/>
    <x v="0"/>
    <x v="0"/>
    <x v="0"/>
    <x v="184"/>
    <x v="184"/>
    <x v="0"/>
    <x v="0"/>
    <x v="163"/>
    <x v="64"/>
    <x v="0"/>
    <x v="187"/>
    <x v="33"/>
    <x v="3"/>
    <x v="59"/>
    <x v="2"/>
    <x v="59"/>
  </r>
  <r>
    <x v="1"/>
    <x v="0"/>
    <x v="11"/>
    <x v="46"/>
    <x v="2"/>
    <x v="2"/>
    <x v="4"/>
    <x v="3"/>
    <x v="6"/>
    <x v="1"/>
    <x v="0"/>
    <x v="57"/>
    <x v="171"/>
    <x v="35"/>
    <x v="0"/>
    <x v="0"/>
    <x v="0"/>
    <x v="0"/>
    <x v="177"/>
    <x v="179"/>
    <x v="0"/>
    <x v="0"/>
    <x v="0"/>
    <x v="185"/>
    <x v="185"/>
    <x v="0"/>
    <x v="0"/>
    <x v="164"/>
    <x v="65"/>
    <x v="0"/>
    <x v="188"/>
    <x v="33"/>
    <x v="3"/>
    <x v="59"/>
    <x v="2"/>
    <x v="59"/>
  </r>
  <r>
    <x v="1"/>
    <x v="0"/>
    <x v="11"/>
    <x v="4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3"/>
    <x v="3"/>
    <x v="59"/>
    <x v="2"/>
    <x v="59"/>
  </r>
  <r>
    <x v="1"/>
    <x v="0"/>
    <x v="11"/>
    <x v="4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3"/>
    <x v="3"/>
    <x v="59"/>
    <x v="2"/>
    <x v="5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0"/>
    <x v="0"/>
    <x v="17"/>
    <x v="47"/>
    <x v="2"/>
    <x v="30"/>
    <x v="0"/>
    <x v="3"/>
    <x v="1"/>
    <x v="1"/>
    <x v="0"/>
    <x v="37"/>
    <x v="172"/>
    <x v="6"/>
    <x v="0"/>
    <x v="0"/>
    <x v="0"/>
    <x v="0"/>
    <x v="178"/>
    <x v="180"/>
    <x v="0"/>
    <x v="0"/>
    <x v="5"/>
    <x v="186"/>
    <x v="186"/>
    <x v="0"/>
    <x v="0"/>
    <x v="10"/>
    <x v="66"/>
    <x v="0"/>
    <x v="189"/>
    <x v="34"/>
    <x v="2"/>
    <x v="60"/>
    <x v="0"/>
    <x v="60"/>
  </r>
  <r>
    <x v="1"/>
    <x v="0"/>
    <x v="17"/>
    <x v="47"/>
    <x v="2"/>
    <x v="0"/>
    <x v="1"/>
    <x v="3"/>
    <x v="1"/>
    <x v="2"/>
    <x v="0"/>
    <x v="2"/>
    <x v="2"/>
    <x v="6"/>
    <x v="0"/>
    <x v="0"/>
    <x v="0"/>
    <x v="0"/>
    <x v="2"/>
    <x v="2"/>
    <x v="0"/>
    <x v="0"/>
    <x v="0"/>
    <x v="2"/>
    <x v="2"/>
    <x v="2"/>
    <x v="1"/>
    <x v="10"/>
    <x v="1"/>
    <x v="0"/>
    <x v="2"/>
    <x v="34"/>
    <x v="3"/>
    <x v="60"/>
    <x v="0"/>
    <x v="60"/>
  </r>
  <r>
    <x v="1"/>
    <x v="0"/>
    <x v="17"/>
    <x v="47"/>
    <x v="2"/>
    <x v="1"/>
    <x v="2"/>
    <x v="1"/>
    <x v="24"/>
    <x v="1"/>
    <x v="0"/>
    <x v="89"/>
    <x v="173"/>
    <x v="54"/>
    <x v="0"/>
    <x v="0"/>
    <x v="0"/>
    <x v="0"/>
    <x v="179"/>
    <x v="181"/>
    <x v="0"/>
    <x v="0"/>
    <x v="0"/>
    <x v="187"/>
    <x v="187"/>
    <x v="1"/>
    <x v="0"/>
    <x v="165"/>
    <x v="66"/>
    <x v="0"/>
    <x v="190"/>
    <x v="34"/>
    <x v="3"/>
    <x v="60"/>
    <x v="0"/>
    <x v="60"/>
  </r>
  <r>
    <x v="1"/>
    <x v="0"/>
    <x v="17"/>
    <x v="47"/>
    <x v="2"/>
    <x v="0"/>
    <x v="3"/>
    <x v="3"/>
    <x v="1"/>
    <x v="1"/>
    <x v="0"/>
    <x v="12"/>
    <x v="174"/>
    <x v="11"/>
    <x v="0"/>
    <x v="0"/>
    <x v="0"/>
    <x v="0"/>
    <x v="180"/>
    <x v="182"/>
    <x v="2"/>
    <x v="0"/>
    <x v="0"/>
    <x v="188"/>
    <x v="188"/>
    <x v="0"/>
    <x v="0"/>
    <x v="166"/>
    <x v="66"/>
    <x v="0"/>
    <x v="191"/>
    <x v="34"/>
    <x v="3"/>
    <x v="60"/>
    <x v="0"/>
    <x v="60"/>
  </r>
  <r>
    <x v="1"/>
    <x v="0"/>
    <x v="17"/>
    <x v="47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4"/>
    <x v="3"/>
    <x v="60"/>
    <x v="0"/>
    <x v="60"/>
  </r>
  <r>
    <x v="1"/>
    <x v="0"/>
    <x v="17"/>
    <x v="47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4"/>
    <x v="3"/>
    <x v="60"/>
    <x v="0"/>
    <x v="60"/>
  </r>
  <r>
    <x v="1"/>
    <x v="0"/>
    <x v="17"/>
    <x v="47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4"/>
    <x v="3"/>
    <x v="60"/>
    <x v="0"/>
    <x v="6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1"/>
    <x v="0"/>
    <x v="2"/>
    <x v="10"/>
    <x v="2"/>
    <x v="0"/>
    <x v="0"/>
    <x v="5"/>
    <x v="8"/>
    <x v="20"/>
    <x v="0"/>
    <x v="133"/>
    <x v="175"/>
    <x v="68"/>
    <x v="0"/>
    <x v="0"/>
    <x v="0"/>
    <x v="0"/>
    <x v="181"/>
    <x v="183"/>
    <x v="0"/>
    <x v="0"/>
    <x v="28"/>
    <x v="189"/>
    <x v="189"/>
    <x v="13"/>
    <x v="0"/>
    <x v="167"/>
    <x v="67"/>
    <x v="0"/>
    <x v="192"/>
    <x v="5"/>
    <x v="2"/>
    <x v="61"/>
    <x v="0"/>
    <x v="61"/>
  </r>
  <r>
    <x v="1"/>
    <x v="0"/>
    <x v="2"/>
    <x v="10"/>
    <x v="2"/>
    <x v="0"/>
    <x v="1"/>
    <x v="5"/>
    <x v="8"/>
    <x v="20"/>
    <x v="0"/>
    <x v="133"/>
    <x v="175"/>
    <x v="68"/>
    <x v="0"/>
    <x v="0"/>
    <x v="0"/>
    <x v="0"/>
    <x v="181"/>
    <x v="183"/>
    <x v="0"/>
    <x v="0"/>
    <x v="28"/>
    <x v="189"/>
    <x v="189"/>
    <x v="13"/>
    <x v="0"/>
    <x v="167"/>
    <x v="67"/>
    <x v="0"/>
    <x v="192"/>
    <x v="5"/>
    <x v="3"/>
    <x v="61"/>
    <x v="0"/>
    <x v="61"/>
  </r>
  <r>
    <x v="1"/>
    <x v="0"/>
    <x v="2"/>
    <x v="10"/>
    <x v="2"/>
    <x v="1"/>
    <x v="2"/>
    <x v="4"/>
    <x v="3"/>
    <x v="0"/>
    <x v="0"/>
    <x v="134"/>
    <x v="176"/>
    <x v="6"/>
    <x v="0"/>
    <x v="0"/>
    <x v="0"/>
    <x v="0"/>
    <x v="182"/>
    <x v="184"/>
    <x v="0"/>
    <x v="0"/>
    <x v="1"/>
    <x v="190"/>
    <x v="190"/>
    <x v="13"/>
    <x v="0"/>
    <x v="50"/>
    <x v="67"/>
    <x v="0"/>
    <x v="193"/>
    <x v="5"/>
    <x v="3"/>
    <x v="61"/>
    <x v="0"/>
    <x v="61"/>
  </r>
  <r>
    <x v="1"/>
    <x v="0"/>
    <x v="2"/>
    <x v="10"/>
    <x v="2"/>
    <x v="0"/>
    <x v="3"/>
    <x v="4"/>
    <x v="3"/>
    <x v="0"/>
    <x v="0"/>
    <x v="134"/>
    <x v="176"/>
    <x v="6"/>
    <x v="0"/>
    <x v="0"/>
    <x v="0"/>
    <x v="0"/>
    <x v="182"/>
    <x v="184"/>
    <x v="1"/>
    <x v="0"/>
    <x v="1"/>
    <x v="190"/>
    <x v="190"/>
    <x v="13"/>
    <x v="0"/>
    <x v="50"/>
    <x v="67"/>
    <x v="0"/>
    <x v="193"/>
    <x v="5"/>
    <x v="3"/>
    <x v="61"/>
    <x v="0"/>
    <x v="61"/>
  </r>
  <r>
    <x v="1"/>
    <x v="0"/>
    <x v="2"/>
    <x v="10"/>
    <x v="2"/>
    <x v="2"/>
    <x v="4"/>
    <x v="1"/>
    <x v="2"/>
    <x v="1"/>
    <x v="0"/>
    <x v="135"/>
    <x v="177"/>
    <x v="69"/>
    <x v="0"/>
    <x v="0"/>
    <x v="0"/>
    <x v="0"/>
    <x v="183"/>
    <x v="185"/>
    <x v="0"/>
    <x v="0"/>
    <x v="0"/>
    <x v="191"/>
    <x v="191"/>
    <x v="1"/>
    <x v="0"/>
    <x v="168"/>
    <x v="67"/>
    <x v="0"/>
    <x v="194"/>
    <x v="5"/>
    <x v="3"/>
    <x v="61"/>
    <x v="0"/>
    <x v="61"/>
  </r>
  <r>
    <x v="1"/>
    <x v="0"/>
    <x v="2"/>
    <x v="10"/>
    <x v="2"/>
    <x v="0"/>
    <x v="5"/>
    <x v="3"/>
    <x v="6"/>
    <x v="1"/>
    <x v="0"/>
    <x v="136"/>
    <x v="178"/>
    <x v="23"/>
    <x v="0"/>
    <x v="0"/>
    <x v="0"/>
    <x v="0"/>
    <x v="184"/>
    <x v="186"/>
    <x v="0"/>
    <x v="0"/>
    <x v="0"/>
    <x v="192"/>
    <x v="192"/>
    <x v="0"/>
    <x v="0"/>
    <x v="169"/>
    <x v="67"/>
    <x v="0"/>
    <x v="195"/>
    <x v="5"/>
    <x v="3"/>
    <x v="61"/>
    <x v="0"/>
    <x v="61"/>
  </r>
  <r>
    <x v="1"/>
    <x v="0"/>
    <x v="2"/>
    <x v="1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61"/>
    <x v="0"/>
    <x v="6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2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4"/>
    <x v="2"/>
    <x v="62"/>
    <x v="0"/>
    <x v="62"/>
  </r>
  <r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4"/>
    <x v="3"/>
    <x v="62"/>
    <x v="0"/>
    <x v="62"/>
  </r>
  <r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4"/>
    <x v="3"/>
    <x v="62"/>
    <x v="0"/>
    <x v="63"/>
  </r>
  <r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4"/>
    <x v="3"/>
    <x v="62"/>
    <x v="0"/>
    <x v="63"/>
  </r>
  <r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3"/>
  </r>
  <r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3"/>
  </r>
  <r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3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4"/>
    <x v="2"/>
    <x v="62"/>
    <x v="0"/>
    <x v="64"/>
  </r>
  <r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4"/>
    <x v="3"/>
    <x v="62"/>
    <x v="0"/>
    <x v="64"/>
  </r>
  <r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4"/>
    <x v="3"/>
    <x v="62"/>
    <x v="0"/>
    <x v="64"/>
  </r>
  <r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4"/>
    <x v="3"/>
    <x v="62"/>
    <x v="0"/>
    <x v="64"/>
  </r>
  <r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4"/>
  </r>
  <r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1"/>
    <x v="0"/>
    <x v="0"/>
    <x v="2"/>
    <x v="2"/>
    <x v="2"/>
    <x v="1"/>
    <x v="2"/>
    <x v="1"/>
    <x v="0"/>
    <x v="2"/>
    <x v="4"/>
    <x v="3"/>
    <x v="62"/>
    <x v="0"/>
    <x v="64"/>
  </r>
  <r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4"/>
    <x v="0"/>
    <x v="8"/>
    <x v="1"/>
    <x v="2"/>
    <x v="0"/>
    <x v="0"/>
    <x v="3"/>
    <x v="25"/>
    <x v="3"/>
    <x v="0"/>
    <x v="4"/>
    <x v="4"/>
    <x v="3"/>
    <x v="0"/>
    <x v="0"/>
    <x v="0"/>
    <x v="0"/>
    <x v="4"/>
    <x v="4"/>
    <x v="0"/>
    <x v="0"/>
    <x v="12"/>
    <x v="193"/>
    <x v="193"/>
    <x v="4"/>
    <x v="0"/>
    <x v="170"/>
    <x v="68"/>
    <x v="0"/>
    <x v="196"/>
    <x v="19"/>
    <x v="2"/>
    <x v="63"/>
    <x v="0"/>
    <x v="65"/>
  </r>
  <r>
    <x v="1"/>
    <x v="0"/>
    <x v="8"/>
    <x v="1"/>
    <x v="2"/>
    <x v="0"/>
    <x v="1"/>
    <x v="3"/>
    <x v="25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170"/>
    <x v="68"/>
    <x v="0"/>
    <x v="196"/>
    <x v="19"/>
    <x v="3"/>
    <x v="63"/>
    <x v="0"/>
    <x v="65"/>
  </r>
  <r>
    <x v="1"/>
    <x v="0"/>
    <x v="8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29"/>
    <x v="194"/>
    <x v="194"/>
    <x v="1"/>
    <x v="0"/>
    <x v="171"/>
    <x v="68"/>
    <x v="0"/>
    <x v="197"/>
    <x v="19"/>
    <x v="3"/>
    <x v="63"/>
    <x v="0"/>
    <x v="65"/>
  </r>
  <r>
    <x v="1"/>
    <x v="0"/>
    <x v="8"/>
    <x v="1"/>
    <x v="2"/>
    <x v="0"/>
    <x v="3"/>
    <x v="3"/>
    <x v="25"/>
    <x v="1"/>
    <x v="0"/>
    <x v="6"/>
    <x v="6"/>
    <x v="5"/>
    <x v="0"/>
    <x v="0"/>
    <x v="0"/>
    <x v="0"/>
    <x v="6"/>
    <x v="6"/>
    <x v="0"/>
    <x v="0"/>
    <x v="29"/>
    <x v="195"/>
    <x v="195"/>
    <x v="0"/>
    <x v="0"/>
    <x v="172"/>
    <x v="68"/>
    <x v="0"/>
    <x v="198"/>
    <x v="19"/>
    <x v="3"/>
    <x v="63"/>
    <x v="0"/>
    <x v="65"/>
  </r>
  <r>
    <x v="1"/>
    <x v="0"/>
    <x v="8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63"/>
    <x v="0"/>
    <x v="65"/>
  </r>
  <r>
    <x v="1"/>
    <x v="0"/>
    <x v="8"/>
    <x v="1"/>
    <x v="2"/>
    <x v="0"/>
    <x v="5"/>
    <x v="2"/>
    <x v="0"/>
    <x v="2"/>
    <x v="0"/>
    <x v="2"/>
    <x v="2"/>
    <x v="2"/>
    <x v="0"/>
    <x v="0"/>
    <x v="0"/>
    <x v="0"/>
    <x v="2"/>
    <x v="2"/>
    <x v="2"/>
    <x v="0"/>
    <x v="30"/>
    <x v="2"/>
    <x v="2"/>
    <x v="2"/>
    <x v="1"/>
    <x v="2"/>
    <x v="1"/>
    <x v="0"/>
    <x v="2"/>
    <x v="19"/>
    <x v="3"/>
    <x v="63"/>
    <x v="0"/>
    <x v="65"/>
  </r>
  <r>
    <x v="1"/>
    <x v="0"/>
    <x v="8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31"/>
    <x v="2"/>
    <x v="2"/>
    <x v="2"/>
    <x v="1"/>
    <x v="2"/>
    <x v="1"/>
    <x v="0"/>
    <x v="2"/>
    <x v="19"/>
    <x v="3"/>
    <x v="63"/>
    <x v="0"/>
    <x v="6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5"/>
    <x v="0"/>
    <x v="17"/>
    <x v="48"/>
    <x v="6"/>
    <x v="0"/>
    <x v="0"/>
    <x v="0"/>
    <x v="9"/>
    <x v="1"/>
    <x v="0"/>
    <x v="137"/>
    <x v="179"/>
    <x v="6"/>
    <x v="0"/>
    <x v="0"/>
    <x v="0"/>
    <x v="0"/>
    <x v="185"/>
    <x v="187"/>
    <x v="0"/>
    <x v="0"/>
    <x v="0"/>
    <x v="196"/>
    <x v="196"/>
    <x v="6"/>
    <x v="0"/>
    <x v="10"/>
    <x v="69"/>
    <x v="0"/>
    <x v="199"/>
    <x v="5"/>
    <x v="2"/>
    <x v="64"/>
    <x v="0"/>
    <x v="66"/>
  </r>
  <r>
    <x v="1"/>
    <x v="0"/>
    <x v="17"/>
    <x v="48"/>
    <x v="6"/>
    <x v="0"/>
    <x v="1"/>
    <x v="0"/>
    <x v="5"/>
    <x v="0"/>
    <x v="0"/>
    <x v="23"/>
    <x v="180"/>
    <x v="20"/>
    <x v="0"/>
    <x v="0"/>
    <x v="0"/>
    <x v="0"/>
    <x v="186"/>
    <x v="188"/>
    <x v="0"/>
    <x v="0"/>
    <x v="0"/>
    <x v="197"/>
    <x v="197"/>
    <x v="0"/>
    <x v="0"/>
    <x v="173"/>
    <x v="69"/>
    <x v="0"/>
    <x v="200"/>
    <x v="5"/>
    <x v="3"/>
    <x v="64"/>
    <x v="0"/>
    <x v="66"/>
  </r>
  <r>
    <x v="1"/>
    <x v="0"/>
    <x v="17"/>
    <x v="48"/>
    <x v="6"/>
    <x v="1"/>
    <x v="2"/>
    <x v="0"/>
    <x v="5"/>
    <x v="0"/>
    <x v="0"/>
    <x v="23"/>
    <x v="180"/>
    <x v="20"/>
    <x v="0"/>
    <x v="0"/>
    <x v="0"/>
    <x v="0"/>
    <x v="186"/>
    <x v="188"/>
    <x v="0"/>
    <x v="0"/>
    <x v="0"/>
    <x v="197"/>
    <x v="197"/>
    <x v="0"/>
    <x v="0"/>
    <x v="173"/>
    <x v="69"/>
    <x v="0"/>
    <x v="200"/>
    <x v="5"/>
    <x v="3"/>
    <x v="64"/>
    <x v="0"/>
    <x v="66"/>
  </r>
  <r>
    <x v="1"/>
    <x v="0"/>
    <x v="17"/>
    <x v="48"/>
    <x v="6"/>
    <x v="0"/>
    <x v="3"/>
    <x v="1"/>
    <x v="2"/>
    <x v="1"/>
    <x v="0"/>
    <x v="138"/>
    <x v="181"/>
    <x v="70"/>
    <x v="0"/>
    <x v="0"/>
    <x v="0"/>
    <x v="0"/>
    <x v="187"/>
    <x v="189"/>
    <x v="0"/>
    <x v="0"/>
    <x v="0"/>
    <x v="198"/>
    <x v="198"/>
    <x v="1"/>
    <x v="0"/>
    <x v="174"/>
    <x v="69"/>
    <x v="0"/>
    <x v="201"/>
    <x v="5"/>
    <x v="3"/>
    <x v="64"/>
    <x v="0"/>
    <x v="66"/>
  </r>
  <r>
    <x v="1"/>
    <x v="0"/>
    <x v="17"/>
    <x v="48"/>
    <x v="6"/>
    <x v="2"/>
    <x v="4"/>
    <x v="4"/>
    <x v="3"/>
    <x v="1"/>
    <x v="0"/>
    <x v="57"/>
    <x v="182"/>
    <x v="25"/>
    <x v="0"/>
    <x v="0"/>
    <x v="0"/>
    <x v="0"/>
    <x v="188"/>
    <x v="190"/>
    <x v="0"/>
    <x v="0"/>
    <x v="0"/>
    <x v="199"/>
    <x v="199"/>
    <x v="5"/>
    <x v="0"/>
    <x v="175"/>
    <x v="69"/>
    <x v="0"/>
    <x v="89"/>
    <x v="5"/>
    <x v="3"/>
    <x v="64"/>
    <x v="0"/>
    <x v="66"/>
  </r>
  <r>
    <x v="1"/>
    <x v="0"/>
    <x v="17"/>
    <x v="48"/>
    <x v="6"/>
    <x v="0"/>
    <x v="5"/>
    <x v="3"/>
    <x v="6"/>
    <x v="1"/>
    <x v="0"/>
    <x v="139"/>
    <x v="183"/>
    <x v="25"/>
    <x v="0"/>
    <x v="0"/>
    <x v="0"/>
    <x v="0"/>
    <x v="188"/>
    <x v="191"/>
    <x v="5"/>
    <x v="0"/>
    <x v="0"/>
    <x v="199"/>
    <x v="200"/>
    <x v="0"/>
    <x v="0"/>
    <x v="175"/>
    <x v="69"/>
    <x v="0"/>
    <x v="202"/>
    <x v="5"/>
    <x v="3"/>
    <x v="64"/>
    <x v="0"/>
    <x v="66"/>
  </r>
  <r>
    <x v="1"/>
    <x v="0"/>
    <x v="17"/>
    <x v="48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64"/>
    <x v="0"/>
    <x v="6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6"/>
    <x v="0"/>
    <x v="7"/>
    <x v="10"/>
    <x v="14"/>
    <x v="0"/>
    <x v="0"/>
    <x v="3"/>
    <x v="11"/>
    <x v="3"/>
    <x v="0"/>
    <x v="4"/>
    <x v="184"/>
    <x v="3"/>
    <x v="0"/>
    <x v="0"/>
    <x v="0"/>
    <x v="0"/>
    <x v="189"/>
    <x v="192"/>
    <x v="0"/>
    <x v="0"/>
    <x v="0"/>
    <x v="200"/>
    <x v="201"/>
    <x v="4"/>
    <x v="0"/>
    <x v="176"/>
    <x v="70"/>
    <x v="0"/>
    <x v="203"/>
    <x v="35"/>
    <x v="2"/>
    <x v="65"/>
    <x v="0"/>
    <x v="67"/>
  </r>
  <r>
    <x v="1"/>
    <x v="0"/>
    <x v="7"/>
    <x v="10"/>
    <x v="14"/>
    <x v="0"/>
    <x v="1"/>
    <x v="3"/>
    <x v="11"/>
    <x v="3"/>
    <x v="0"/>
    <x v="4"/>
    <x v="184"/>
    <x v="3"/>
    <x v="0"/>
    <x v="0"/>
    <x v="0"/>
    <x v="0"/>
    <x v="189"/>
    <x v="192"/>
    <x v="0"/>
    <x v="0"/>
    <x v="0"/>
    <x v="200"/>
    <x v="201"/>
    <x v="4"/>
    <x v="0"/>
    <x v="176"/>
    <x v="70"/>
    <x v="0"/>
    <x v="203"/>
    <x v="35"/>
    <x v="3"/>
    <x v="65"/>
    <x v="0"/>
    <x v="67"/>
  </r>
  <r>
    <x v="1"/>
    <x v="0"/>
    <x v="7"/>
    <x v="10"/>
    <x v="14"/>
    <x v="1"/>
    <x v="2"/>
    <x v="1"/>
    <x v="2"/>
    <x v="1"/>
    <x v="0"/>
    <x v="89"/>
    <x v="185"/>
    <x v="54"/>
    <x v="0"/>
    <x v="0"/>
    <x v="0"/>
    <x v="0"/>
    <x v="190"/>
    <x v="193"/>
    <x v="0"/>
    <x v="0"/>
    <x v="0"/>
    <x v="201"/>
    <x v="202"/>
    <x v="1"/>
    <x v="0"/>
    <x v="177"/>
    <x v="70"/>
    <x v="0"/>
    <x v="204"/>
    <x v="35"/>
    <x v="3"/>
    <x v="65"/>
    <x v="0"/>
    <x v="67"/>
  </r>
  <r>
    <x v="1"/>
    <x v="0"/>
    <x v="7"/>
    <x v="10"/>
    <x v="14"/>
    <x v="0"/>
    <x v="3"/>
    <x v="3"/>
    <x v="6"/>
    <x v="1"/>
    <x v="0"/>
    <x v="12"/>
    <x v="186"/>
    <x v="11"/>
    <x v="0"/>
    <x v="0"/>
    <x v="0"/>
    <x v="0"/>
    <x v="191"/>
    <x v="194"/>
    <x v="0"/>
    <x v="0"/>
    <x v="0"/>
    <x v="202"/>
    <x v="203"/>
    <x v="0"/>
    <x v="0"/>
    <x v="178"/>
    <x v="70"/>
    <x v="0"/>
    <x v="205"/>
    <x v="35"/>
    <x v="3"/>
    <x v="65"/>
    <x v="0"/>
    <x v="67"/>
  </r>
  <r>
    <x v="1"/>
    <x v="0"/>
    <x v="7"/>
    <x v="10"/>
    <x v="14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3"/>
    <x v="65"/>
    <x v="0"/>
    <x v="67"/>
  </r>
  <r>
    <x v="1"/>
    <x v="0"/>
    <x v="7"/>
    <x v="10"/>
    <x v="1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3"/>
    <x v="65"/>
    <x v="0"/>
    <x v="67"/>
  </r>
  <r>
    <x v="1"/>
    <x v="0"/>
    <x v="7"/>
    <x v="10"/>
    <x v="1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3"/>
    <x v="65"/>
    <x v="0"/>
    <x v="6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7"/>
    <x v="0"/>
    <x v="18"/>
    <x v="15"/>
    <x v="15"/>
    <x v="0"/>
    <x v="0"/>
    <x v="5"/>
    <x v="8"/>
    <x v="0"/>
    <x v="0"/>
    <x v="40"/>
    <x v="187"/>
    <x v="29"/>
    <x v="0"/>
    <x v="0"/>
    <x v="0"/>
    <x v="0"/>
    <x v="192"/>
    <x v="195"/>
    <x v="0"/>
    <x v="0"/>
    <x v="32"/>
    <x v="203"/>
    <x v="204"/>
    <x v="5"/>
    <x v="0"/>
    <x v="179"/>
    <x v="71"/>
    <x v="0"/>
    <x v="206"/>
    <x v="36"/>
    <x v="2"/>
    <x v="66"/>
    <x v="2"/>
    <x v="68"/>
  </r>
  <r>
    <x v="1"/>
    <x v="0"/>
    <x v="18"/>
    <x v="15"/>
    <x v="15"/>
    <x v="0"/>
    <x v="1"/>
    <x v="5"/>
    <x v="8"/>
    <x v="0"/>
    <x v="0"/>
    <x v="41"/>
    <x v="188"/>
    <x v="30"/>
    <x v="0"/>
    <x v="0"/>
    <x v="0"/>
    <x v="0"/>
    <x v="193"/>
    <x v="196"/>
    <x v="0"/>
    <x v="0"/>
    <x v="33"/>
    <x v="204"/>
    <x v="205"/>
    <x v="5"/>
    <x v="0"/>
    <x v="180"/>
    <x v="71"/>
    <x v="0"/>
    <x v="207"/>
    <x v="36"/>
    <x v="3"/>
    <x v="66"/>
    <x v="2"/>
    <x v="68"/>
  </r>
  <r>
    <x v="1"/>
    <x v="0"/>
    <x v="18"/>
    <x v="15"/>
    <x v="15"/>
    <x v="1"/>
    <x v="2"/>
    <x v="6"/>
    <x v="10"/>
    <x v="0"/>
    <x v="0"/>
    <x v="140"/>
    <x v="189"/>
    <x v="71"/>
    <x v="0"/>
    <x v="0"/>
    <x v="0"/>
    <x v="0"/>
    <x v="194"/>
    <x v="197"/>
    <x v="0"/>
    <x v="0"/>
    <x v="0"/>
    <x v="205"/>
    <x v="206"/>
    <x v="1"/>
    <x v="0"/>
    <x v="181"/>
    <x v="71"/>
    <x v="0"/>
    <x v="208"/>
    <x v="36"/>
    <x v="3"/>
    <x v="66"/>
    <x v="2"/>
    <x v="68"/>
  </r>
  <r>
    <x v="1"/>
    <x v="0"/>
    <x v="18"/>
    <x v="15"/>
    <x v="15"/>
    <x v="0"/>
    <x v="3"/>
    <x v="3"/>
    <x v="11"/>
    <x v="1"/>
    <x v="0"/>
    <x v="42"/>
    <x v="190"/>
    <x v="12"/>
    <x v="0"/>
    <x v="0"/>
    <x v="0"/>
    <x v="0"/>
    <x v="195"/>
    <x v="198"/>
    <x v="0"/>
    <x v="0"/>
    <x v="0"/>
    <x v="206"/>
    <x v="207"/>
    <x v="0"/>
    <x v="0"/>
    <x v="182"/>
    <x v="71"/>
    <x v="0"/>
    <x v="209"/>
    <x v="36"/>
    <x v="3"/>
    <x v="66"/>
    <x v="2"/>
    <x v="68"/>
  </r>
  <r>
    <x v="1"/>
    <x v="0"/>
    <x v="18"/>
    <x v="15"/>
    <x v="15"/>
    <x v="2"/>
    <x v="4"/>
    <x v="3"/>
    <x v="11"/>
    <x v="1"/>
    <x v="0"/>
    <x v="42"/>
    <x v="190"/>
    <x v="12"/>
    <x v="0"/>
    <x v="0"/>
    <x v="0"/>
    <x v="0"/>
    <x v="195"/>
    <x v="198"/>
    <x v="0"/>
    <x v="0"/>
    <x v="0"/>
    <x v="206"/>
    <x v="207"/>
    <x v="0"/>
    <x v="0"/>
    <x v="182"/>
    <x v="71"/>
    <x v="0"/>
    <x v="209"/>
    <x v="36"/>
    <x v="3"/>
    <x v="66"/>
    <x v="2"/>
    <x v="68"/>
  </r>
  <r>
    <x v="1"/>
    <x v="0"/>
    <x v="18"/>
    <x v="15"/>
    <x v="15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6"/>
    <x v="3"/>
    <x v="66"/>
    <x v="2"/>
    <x v="68"/>
  </r>
  <r>
    <x v="1"/>
    <x v="0"/>
    <x v="18"/>
    <x v="15"/>
    <x v="15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6"/>
    <x v="3"/>
    <x v="66"/>
    <x v="2"/>
    <x v="6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8"/>
    <x v="0"/>
    <x v="2"/>
    <x v="49"/>
    <x v="2"/>
    <x v="0"/>
    <x v="0"/>
    <x v="3"/>
    <x v="11"/>
    <x v="3"/>
    <x v="0"/>
    <x v="141"/>
    <x v="191"/>
    <x v="20"/>
    <x v="0"/>
    <x v="0"/>
    <x v="0"/>
    <x v="0"/>
    <x v="196"/>
    <x v="199"/>
    <x v="0"/>
    <x v="0"/>
    <x v="0"/>
    <x v="207"/>
    <x v="208"/>
    <x v="4"/>
    <x v="0"/>
    <x v="27"/>
    <x v="72"/>
    <x v="0"/>
    <x v="210"/>
    <x v="21"/>
    <x v="2"/>
    <x v="67"/>
    <x v="0"/>
    <x v="69"/>
  </r>
  <r>
    <x v="1"/>
    <x v="0"/>
    <x v="2"/>
    <x v="49"/>
    <x v="2"/>
    <x v="0"/>
    <x v="1"/>
    <x v="3"/>
    <x v="11"/>
    <x v="3"/>
    <x v="0"/>
    <x v="141"/>
    <x v="191"/>
    <x v="20"/>
    <x v="0"/>
    <x v="0"/>
    <x v="0"/>
    <x v="0"/>
    <x v="196"/>
    <x v="199"/>
    <x v="0"/>
    <x v="0"/>
    <x v="0"/>
    <x v="207"/>
    <x v="208"/>
    <x v="4"/>
    <x v="0"/>
    <x v="27"/>
    <x v="72"/>
    <x v="0"/>
    <x v="210"/>
    <x v="21"/>
    <x v="3"/>
    <x v="67"/>
    <x v="0"/>
    <x v="69"/>
  </r>
  <r>
    <x v="1"/>
    <x v="0"/>
    <x v="2"/>
    <x v="49"/>
    <x v="2"/>
    <x v="1"/>
    <x v="2"/>
    <x v="1"/>
    <x v="2"/>
    <x v="1"/>
    <x v="0"/>
    <x v="40"/>
    <x v="192"/>
    <x v="72"/>
    <x v="0"/>
    <x v="0"/>
    <x v="0"/>
    <x v="0"/>
    <x v="197"/>
    <x v="200"/>
    <x v="0"/>
    <x v="0"/>
    <x v="0"/>
    <x v="208"/>
    <x v="209"/>
    <x v="1"/>
    <x v="0"/>
    <x v="183"/>
    <x v="72"/>
    <x v="0"/>
    <x v="211"/>
    <x v="21"/>
    <x v="3"/>
    <x v="67"/>
    <x v="0"/>
    <x v="69"/>
  </r>
  <r>
    <x v="1"/>
    <x v="0"/>
    <x v="2"/>
    <x v="49"/>
    <x v="2"/>
    <x v="0"/>
    <x v="3"/>
    <x v="11"/>
    <x v="26"/>
    <x v="1"/>
    <x v="0"/>
    <x v="142"/>
    <x v="193"/>
    <x v="20"/>
    <x v="0"/>
    <x v="0"/>
    <x v="0"/>
    <x v="0"/>
    <x v="196"/>
    <x v="201"/>
    <x v="0"/>
    <x v="0"/>
    <x v="34"/>
    <x v="209"/>
    <x v="210"/>
    <x v="40"/>
    <x v="0"/>
    <x v="27"/>
    <x v="72"/>
    <x v="0"/>
    <x v="212"/>
    <x v="21"/>
    <x v="3"/>
    <x v="67"/>
    <x v="0"/>
    <x v="69"/>
  </r>
  <r>
    <x v="1"/>
    <x v="0"/>
    <x v="2"/>
    <x v="49"/>
    <x v="2"/>
    <x v="2"/>
    <x v="4"/>
    <x v="11"/>
    <x v="26"/>
    <x v="1"/>
    <x v="0"/>
    <x v="142"/>
    <x v="193"/>
    <x v="20"/>
    <x v="0"/>
    <x v="0"/>
    <x v="0"/>
    <x v="0"/>
    <x v="196"/>
    <x v="201"/>
    <x v="0"/>
    <x v="0"/>
    <x v="34"/>
    <x v="209"/>
    <x v="210"/>
    <x v="40"/>
    <x v="0"/>
    <x v="27"/>
    <x v="72"/>
    <x v="0"/>
    <x v="212"/>
    <x v="21"/>
    <x v="3"/>
    <x v="67"/>
    <x v="0"/>
    <x v="69"/>
  </r>
  <r>
    <x v="1"/>
    <x v="0"/>
    <x v="2"/>
    <x v="4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67"/>
    <x v="0"/>
    <x v="69"/>
  </r>
  <r>
    <x v="1"/>
    <x v="0"/>
    <x v="2"/>
    <x v="4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67"/>
    <x v="0"/>
    <x v="6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9"/>
    <x v="0"/>
    <x v="18"/>
    <x v="50"/>
    <x v="16"/>
    <x v="0"/>
    <x v="0"/>
    <x v="3"/>
    <x v="1"/>
    <x v="22"/>
    <x v="0"/>
    <x v="143"/>
    <x v="194"/>
    <x v="73"/>
    <x v="0"/>
    <x v="0"/>
    <x v="0"/>
    <x v="0"/>
    <x v="198"/>
    <x v="202"/>
    <x v="0"/>
    <x v="0"/>
    <x v="0"/>
    <x v="210"/>
    <x v="211"/>
    <x v="41"/>
    <x v="0"/>
    <x v="184"/>
    <x v="73"/>
    <x v="0"/>
    <x v="213"/>
    <x v="25"/>
    <x v="2"/>
    <x v="68"/>
    <x v="2"/>
    <x v="70"/>
  </r>
  <r>
    <x v="1"/>
    <x v="0"/>
    <x v="18"/>
    <x v="50"/>
    <x v="16"/>
    <x v="0"/>
    <x v="1"/>
    <x v="3"/>
    <x v="1"/>
    <x v="2"/>
    <x v="0"/>
    <x v="2"/>
    <x v="2"/>
    <x v="73"/>
    <x v="0"/>
    <x v="0"/>
    <x v="0"/>
    <x v="0"/>
    <x v="2"/>
    <x v="2"/>
    <x v="0"/>
    <x v="0"/>
    <x v="0"/>
    <x v="2"/>
    <x v="2"/>
    <x v="2"/>
    <x v="1"/>
    <x v="184"/>
    <x v="1"/>
    <x v="0"/>
    <x v="2"/>
    <x v="25"/>
    <x v="3"/>
    <x v="68"/>
    <x v="2"/>
    <x v="70"/>
  </r>
  <r>
    <x v="1"/>
    <x v="0"/>
    <x v="18"/>
    <x v="50"/>
    <x v="16"/>
    <x v="1"/>
    <x v="2"/>
    <x v="1"/>
    <x v="7"/>
    <x v="23"/>
    <x v="0"/>
    <x v="144"/>
    <x v="195"/>
    <x v="74"/>
    <x v="0"/>
    <x v="0"/>
    <x v="0"/>
    <x v="0"/>
    <x v="199"/>
    <x v="203"/>
    <x v="0"/>
    <x v="0"/>
    <x v="0"/>
    <x v="211"/>
    <x v="212"/>
    <x v="42"/>
    <x v="0"/>
    <x v="185"/>
    <x v="73"/>
    <x v="0"/>
    <x v="214"/>
    <x v="25"/>
    <x v="3"/>
    <x v="68"/>
    <x v="2"/>
    <x v="70"/>
  </r>
  <r>
    <x v="1"/>
    <x v="0"/>
    <x v="18"/>
    <x v="50"/>
    <x v="16"/>
    <x v="0"/>
    <x v="3"/>
    <x v="1"/>
    <x v="7"/>
    <x v="23"/>
    <x v="0"/>
    <x v="144"/>
    <x v="195"/>
    <x v="74"/>
    <x v="0"/>
    <x v="0"/>
    <x v="0"/>
    <x v="0"/>
    <x v="199"/>
    <x v="203"/>
    <x v="0"/>
    <x v="0"/>
    <x v="0"/>
    <x v="211"/>
    <x v="212"/>
    <x v="42"/>
    <x v="0"/>
    <x v="185"/>
    <x v="73"/>
    <x v="0"/>
    <x v="214"/>
    <x v="25"/>
    <x v="3"/>
    <x v="68"/>
    <x v="2"/>
    <x v="70"/>
  </r>
  <r>
    <x v="1"/>
    <x v="0"/>
    <x v="18"/>
    <x v="50"/>
    <x v="16"/>
    <x v="2"/>
    <x v="4"/>
    <x v="3"/>
    <x v="1"/>
    <x v="22"/>
    <x v="0"/>
    <x v="143"/>
    <x v="194"/>
    <x v="73"/>
    <x v="0"/>
    <x v="0"/>
    <x v="0"/>
    <x v="0"/>
    <x v="198"/>
    <x v="202"/>
    <x v="0"/>
    <x v="0"/>
    <x v="0"/>
    <x v="210"/>
    <x v="211"/>
    <x v="41"/>
    <x v="0"/>
    <x v="184"/>
    <x v="73"/>
    <x v="0"/>
    <x v="213"/>
    <x v="25"/>
    <x v="3"/>
    <x v="68"/>
    <x v="2"/>
    <x v="70"/>
  </r>
  <r>
    <x v="1"/>
    <x v="0"/>
    <x v="18"/>
    <x v="50"/>
    <x v="16"/>
    <x v="0"/>
    <x v="5"/>
    <x v="3"/>
    <x v="1"/>
    <x v="2"/>
    <x v="0"/>
    <x v="2"/>
    <x v="2"/>
    <x v="73"/>
    <x v="0"/>
    <x v="0"/>
    <x v="0"/>
    <x v="0"/>
    <x v="2"/>
    <x v="2"/>
    <x v="0"/>
    <x v="0"/>
    <x v="0"/>
    <x v="2"/>
    <x v="2"/>
    <x v="2"/>
    <x v="1"/>
    <x v="184"/>
    <x v="1"/>
    <x v="0"/>
    <x v="2"/>
    <x v="25"/>
    <x v="3"/>
    <x v="68"/>
    <x v="2"/>
    <x v="70"/>
  </r>
  <r>
    <x v="1"/>
    <x v="0"/>
    <x v="18"/>
    <x v="50"/>
    <x v="1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5"/>
    <x v="3"/>
    <x v="68"/>
    <x v="2"/>
    <x v="7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0"/>
    <x v="0"/>
    <x v="18"/>
    <x v="51"/>
    <x v="4"/>
    <x v="0"/>
    <x v="0"/>
    <x v="7"/>
    <x v="19"/>
    <x v="20"/>
    <x v="0"/>
    <x v="122"/>
    <x v="196"/>
    <x v="64"/>
    <x v="0"/>
    <x v="0"/>
    <x v="0"/>
    <x v="0"/>
    <x v="200"/>
    <x v="204"/>
    <x v="0"/>
    <x v="0"/>
    <x v="0"/>
    <x v="212"/>
    <x v="213"/>
    <x v="0"/>
    <x v="0"/>
    <x v="186"/>
    <x v="74"/>
    <x v="0"/>
    <x v="215"/>
    <x v="12"/>
    <x v="2"/>
    <x v="69"/>
    <x v="0"/>
    <x v="71"/>
  </r>
  <r>
    <x v="1"/>
    <x v="0"/>
    <x v="18"/>
    <x v="51"/>
    <x v="4"/>
    <x v="0"/>
    <x v="1"/>
    <x v="7"/>
    <x v="19"/>
    <x v="20"/>
    <x v="0"/>
    <x v="122"/>
    <x v="196"/>
    <x v="64"/>
    <x v="0"/>
    <x v="0"/>
    <x v="0"/>
    <x v="0"/>
    <x v="200"/>
    <x v="204"/>
    <x v="0"/>
    <x v="0"/>
    <x v="0"/>
    <x v="212"/>
    <x v="213"/>
    <x v="0"/>
    <x v="0"/>
    <x v="186"/>
    <x v="74"/>
    <x v="0"/>
    <x v="215"/>
    <x v="12"/>
    <x v="3"/>
    <x v="69"/>
    <x v="0"/>
    <x v="71"/>
  </r>
  <r>
    <x v="1"/>
    <x v="0"/>
    <x v="18"/>
    <x v="51"/>
    <x v="4"/>
    <x v="1"/>
    <x v="2"/>
    <x v="4"/>
    <x v="3"/>
    <x v="1"/>
    <x v="0"/>
    <x v="7"/>
    <x v="197"/>
    <x v="6"/>
    <x v="0"/>
    <x v="0"/>
    <x v="0"/>
    <x v="0"/>
    <x v="201"/>
    <x v="205"/>
    <x v="0"/>
    <x v="0"/>
    <x v="0"/>
    <x v="213"/>
    <x v="214"/>
    <x v="5"/>
    <x v="0"/>
    <x v="187"/>
    <x v="74"/>
    <x v="0"/>
    <x v="216"/>
    <x v="12"/>
    <x v="3"/>
    <x v="69"/>
    <x v="0"/>
    <x v="71"/>
  </r>
  <r>
    <x v="1"/>
    <x v="0"/>
    <x v="18"/>
    <x v="51"/>
    <x v="4"/>
    <x v="0"/>
    <x v="3"/>
    <x v="4"/>
    <x v="3"/>
    <x v="1"/>
    <x v="0"/>
    <x v="7"/>
    <x v="197"/>
    <x v="6"/>
    <x v="0"/>
    <x v="0"/>
    <x v="0"/>
    <x v="0"/>
    <x v="201"/>
    <x v="205"/>
    <x v="0"/>
    <x v="0"/>
    <x v="0"/>
    <x v="213"/>
    <x v="214"/>
    <x v="5"/>
    <x v="0"/>
    <x v="187"/>
    <x v="74"/>
    <x v="0"/>
    <x v="216"/>
    <x v="12"/>
    <x v="3"/>
    <x v="69"/>
    <x v="0"/>
    <x v="71"/>
  </r>
  <r>
    <x v="1"/>
    <x v="0"/>
    <x v="18"/>
    <x v="51"/>
    <x v="4"/>
    <x v="2"/>
    <x v="4"/>
    <x v="8"/>
    <x v="17"/>
    <x v="1"/>
    <x v="0"/>
    <x v="145"/>
    <x v="198"/>
    <x v="75"/>
    <x v="0"/>
    <x v="0"/>
    <x v="0"/>
    <x v="0"/>
    <x v="202"/>
    <x v="206"/>
    <x v="0"/>
    <x v="0"/>
    <x v="0"/>
    <x v="214"/>
    <x v="215"/>
    <x v="43"/>
    <x v="0"/>
    <x v="188"/>
    <x v="74"/>
    <x v="0"/>
    <x v="217"/>
    <x v="12"/>
    <x v="3"/>
    <x v="69"/>
    <x v="0"/>
    <x v="71"/>
  </r>
  <r>
    <x v="1"/>
    <x v="0"/>
    <x v="18"/>
    <x v="51"/>
    <x v="4"/>
    <x v="0"/>
    <x v="5"/>
    <x v="4"/>
    <x v="18"/>
    <x v="1"/>
    <x v="0"/>
    <x v="121"/>
    <x v="199"/>
    <x v="0"/>
    <x v="0"/>
    <x v="0"/>
    <x v="0"/>
    <x v="0"/>
    <x v="203"/>
    <x v="207"/>
    <x v="0"/>
    <x v="0"/>
    <x v="0"/>
    <x v="215"/>
    <x v="216"/>
    <x v="5"/>
    <x v="0"/>
    <x v="189"/>
    <x v="74"/>
    <x v="0"/>
    <x v="218"/>
    <x v="12"/>
    <x v="3"/>
    <x v="69"/>
    <x v="0"/>
    <x v="71"/>
  </r>
  <r>
    <x v="1"/>
    <x v="0"/>
    <x v="18"/>
    <x v="51"/>
    <x v="4"/>
    <x v="0"/>
    <x v="6"/>
    <x v="4"/>
    <x v="18"/>
    <x v="1"/>
    <x v="0"/>
    <x v="51"/>
    <x v="200"/>
    <x v="14"/>
    <x v="0"/>
    <x v="0"/>
    <x v="0"/>
    <x v="0"/>
    <x v="204"/>
    <x v="208"/>
    <x v="0"/>
    <x v="0"/>
    <x v="0"/>
    <x v="216"/>
    <x v="217"/>
    <x v="5"/>
    <x v="0"/>
    <x v="190"/>
    <x v="74"/>
    <x v="0"/>
    <x v="219"/>
    <x v="12"/>
    <x v="3"/>
    <x v="69"/>
    <x v="0"/>
    <x v="7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1"/>
    <x v="0"/>
    <x v="2"/>
    <x v="25"/>
    <x v="2"/>
    <x v="0"/>
    <x v="0"/>
    <x v="0"/>
    <x v="9"/>
    <x v="21"/>
    <x v="0"/>
    <x v="146"/>
    <x v="201"/>
    <x v="25"/>
    <x v="0"/>
    <x v="0"/>
    <x v="0"/>
    <x v="0"/>
    <x v="205"/>
    <x v="209"/>
    <x v="0"/>
    <x v="0"/>
    <x v="0"/>
    <x v="217"/>
    <x v="218"/>
    <x v="16"/>
    <x v="0"/>
    <x v="19"/>
    <x v="75"/>
    <x v="0"/>
    <x v="220"/>
    <x v="7"/>
    <x v="2"/>
    <x v="70"/>
    <x v="0"/>
    <x v="72"/>
  </r>
  <r>
    <x v="1"/>
    <x v="0"/>
    <x v="2"/>
    <x v="25"/>
    <x v="2"/>
    <x v="0"/>
    <x v="1"/>
    <x v="12"/>
    <x v="9"/>
    <x v="21"/>
    <x v="0"/>
    <x v="147"/>
    <x v="202"/>
    <x v="25"/>
    <x v="0"/>
    <x v="0"/>
    <x v="0"/>
    <x v="0"/>
    <x v="205"/>
    <x v="210"/>
    <x v="0"/>
    <x v="2"/>
    <x v="0"/>
    <x v="217"/>
    <x v="219"/>
    <x v="44"/>
    <x v="0"/>
    <x v="19"/>
    <x v="75"/>
    <x v="0"/>
    <x v="221"/>
    <x v="7"/>
    <x v="2"/>
    <x v="70"/>
    <x v="1"/>
    <x v="72"/>
  </r>
  <r>
    <x v="1"/>
    <x v="0"/>
    <x v="2"/>
    <x v="25"/>
    <x v="2"/>
    <x v="1"/>
    <x v="2"/>
    <x v="1"/>
    <x v="2"/>
    <x v="9"/>
    <x v="0"/>
    <x v="72"/>
    <x v="203"/>
    <x v="44"/>
    <x v="0"/>
    <x v="0"/>
    <x v="0"/>
    <x v="0"/>
    <x v="206"/>
    <x v="211"/>
    <x v="0"/>
    <x v="0"/>
    <x v="0"/>
    <x v="218"/>
    <x v="220"/>
    <x v="15"/>
    <x v="0"/>
    <x v="191"/>
    <x v="75"/>
    <x v="0"/>
    <x v="132"/>
    <x v="7"/>
    <x v="2"/>
    <x v="70"/>
    <x v="1"/>
    <x v="72"/>
  </r>
  <r>
    <x v="1"/>
    <x v="0"/>
    <x v="2"/>
    <x v="25"/>
    <x v="2"/>
    <x v="0"/>
    <x v="3"/>
    <x v="3"/>
    <x v="6"/>
    <x v="9"/>
    <x v="0"/>
    <x v="73"/>
    <x v="204"/>
    <x v="5"/>
    <x v="0"/>
    <x v="0"/>
    <x v="0"/>
    <x v="0"/>
    <x v="207"/>
    <x v="212"/>
    <x v="0"/>
    <x v="0"/>
    <x v="0"/>
    <x v="219"/>
    <x v="221"/>
    <x v="16"/>
    <x v="0"/>
    <x v="6"/>
    <x v="76"/>
    <x v="0"/>
    <x v="222"/>
    <x v="7"/>
    <x v="2"/>
    <x v="70"/>
    <x v="1"/>
    <x v="72"/>
  </r>
  <r>
    <x v="1"/>
    <x v="0"/>
    <x v="2"/>
    <x v="25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2"/>
    <x v="70"/>
    <x v="1"/>
    <x v="72"/>
  </r>
  <r>
    <x v="1"/>
    <x v="0"/>
    <x v="2"/>
    <x v="2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2"/>
    <x v="70"/>
    <x v="1"/>
    <x v="72"/>
  </r>
  <r>
    <x v="1"/>
    <x v="0"/>
    <x v="2"/>
    <x v="2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2"/>
    <x v="70"/>
    <x v="1"/>
    <x v="7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2"/>
    <x v="0"/>
    <x v="19"/>
    <x v="52"/>
    <x v="2"/>
    <x v="0"/>
    <x v="0"/>
    <x v="7"/>
    <x v="16"/>
    <x v="0"/>
    <x v="0"/>
    <x v="129"/>
    <x v="205"/>
    <x v="17"/>
    <x v="0"/>
    <x v="0"/>
    <x v="0"/>
    <x v="0"/>
    <x v="208"/>
    <x v="213"/>
    <x v="0"/>
    <x v="0"/>
    <x v="5"/>
    <x v="220"/>
    <x v="222"/>
    <x v="6"/>
    <x v="0"/>
    <x v="192"/>
    <x v="4"/>
    <x v="0"/>
    <x v="223"/>
    <x v="17"/>
    <x v="2"/>
    <x v="71"/>
    <x v="0"/>
    <x v="73"/>
  </r>
  <r>
    <x v="1"/>
    <x v="0"/>
    <x v="19"/>
    <x v="52"/>
    <x v="2"/>
    <x v="0"/>
    <x v="1"/>
    <x v="7"/>
    <x v="16"/>
    <x v="0"/>
    <x v="0"/>
    <x v="129"/>
    <x v="205"/>
    <x v="17"/>
    <x v="0"/>
    <x v="0"/>
    <x v="0"/>
    <x v="0"/>
    <x v="208"/>
    <x v="213"/>
    <x v="0"/>
    <x v="0"/>
    <x v="5"/>
    <x v="220"/>
    <x v="222"/>
    <x v="6"/>
    <x v="0"/>
    <x v="192"/>
    <x v="4"/>
    <x v="0"/>
    <x v="223"/>
    <x v="17"/>
    <x v="2"/>
    <x v="71"/>
    <x v="0"/>
    <x v="73"/>
  </r>
  <r>
    <x v="1"/>
    <x v="0"/>
    <x v="19"/>
    <x v="52"/>
    <x v="2"/>
    <x v="1"/>
    <x v="2"/>
    <x v="7"/>
    <x v="16"/>
    <x v="20"/>
    <x v="0"/>
    <x v="6"/>
    <x v="206"/>
    <x v="5"/>
    <x v="0"/>
    <x v="0"/>
    <x v="0"/>
    <x v="0"/>
    <x v="209"/>
    <x v="214"/>
    <x v="0"/>
    <x v="0"/>
    <x v="0"/>
    <x v="221"/>
    <x v="223"/>
    <x v="0"/>
    <x v="0"/>
    <x v="193"/>
    <x v="4"/>
    <x v="0"/>
    <x v="224"/>
    <x v="17"/>
    <x v="2"/>
    <x v="71"/>
    <x v="0"/>
    <x v="73"/>
  </r>
  <r>
    <x v="1"/>
    <x v="0"/>
    <x v="19"/>
    <x v="52"/>
    <x v="2"/>
    <x v="0"/>
    <x v="3"/>
    <x v="7"/>
    <x v="16"/>
    <x v="20"/>
    <x v="0"/>
    <x v="6"/>
    <x v="206"/>
    <x v="5"/>
    <x v="0"/>
    <x v="0"/>
    <x v="0"/>
    <x v="0"/>
    <x v="209"/>
    <x v="214"/>
    <x v="0"/>
    <x v="0"/>
    <x v="0"/>
    <x v="221"/>
    <x v="223"/>
    <x v="0"/>
    <x v="0"/>
    <x v="193"/>
    <x v="4"/>
    <x v="0"/>
    <x v="224"/>
    <x v="17"/>
    <x v="2"/>
    <x v="71"/>
    <x v="0"/>
    <x v="73"/>
  </r>
  <r>
    <x v="1"/>
    <x v="0"/>
    <x v="19"/>
    <x v="52"/>
    <x v="2"/>
    <x v="0"/>
    <x v="4"/>
    <x v="1"/>
    <x v="2"/>
    <x v="1"/>
    <x v="0"/>
    <x v="148"/>
    <x v="207"/>
    <x v="76"/>
    <x v="0"/>
    <x v="0"/>
    <x v="0"/>
    <x v="0"/>
    <x v="210"/>
    <x v="215"/>
    <x v="0"/>
    <x v="0"/>
    <x v="0"/>
    <x v="222"/>
    <x v="224"/>
    <x v="1"/>
    <x v="0"/>
    <x v="194"/>
    <x v="4"/>
    <x v="0"/>
    <x v="225"/>
    <x v="17"/>
    <x v="2"/>
    <x v="71"/>
    <x v="0"/>
    <x v="73"/>
  </r>
  <r>
    <x v="1"/>
    <x v="0"/>
    <x v="19"/>
    <x v="52"/>
    <x v="2"/>
    <x v="0"/>
    <x v="5"/>
    <x v="3"/>
    <x v="11"/>
    <x v="1"/>
    <x v="0"/>
    <x v="15"/>
    <x v="208"/>
    <x v="14"/>
    <x v="0"/>
    <x v="0"/>
    <x v="0"/>
    <x v="0"/>
    <x v="211"/>
    <x v="216"/>
    <x v="0"/>
    <x v="0"/>
    <x v="0"/>
    <x v="223"/>
    <x v="225"/>
    <x v="0"/>
    <x v="0"/>
    <x v="195"/>
    <x v="4"/>
    <x v="0"/>
    <x v="226"/>
    <x v="17"/>
    <x v="2"/>
    <x v="71"/>
    <x v="0"/>
    <x v="73"/>
  </r>
  <r>
    <x v="1"/>
    <x v="0"/>
    <x v="19"/>
    <x v="52"/>
    <x v="2"/>
    <x v="0"/>
    <x v="6"/>
    <x v="3"/>
    <x v="11"/>
    <x v="1"/>
    <x v="0"/>
    <x v="149"/>
    <x v="209"/>
    <x v="77"/>
    <x v="0"/>
    <x v="0"/>
    <x v="0"/>
    <x v="0"/>
    <x v="212"/>
    <x v="217"/>
    <x v="0"/>
    <x v="0"/>
    <x v="0"/>
    <x v="224"/>
    <x v="226"/>
    <x v="0"/>
    <x v="0"/>
    <x v="196"/>
    <x v="4"/>
    <x v="0"/>
    <x v="227"/>
    <x v="17"/>
    <x v="2"/>
    <x v="71"/>
    <x v="0"/>
    <x v="7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3"/>
    <x v="0"/>
    <x v="20"/>
    <x v="53"/>
    <x v="2"/>
    <x v="0"/>
    <x v="0"/>
    <x v="7"/>
    <x v="19"/>
    <x v="0"/>
    <x v="0"/>
    <x v="24"/>
    <x v="210"/>
    <x v="21"/>
    <x v="0"/>
    <x v="0"/>
    <x v="0"/>
    <x v="0"/>
    <x v="213"/>
    <x v="218"/>
    <x v="0"/>
    <x v="0"/>
    <x v="35"/>
    <x v="225"/>
    <x v="227"/>
    <x v="6"/>
    <x v="0"/>
    <x v="197"/>
    <x v="77"/>
    <x v="0"/>
    <x v="228"/>
    <x v="4"/>
    <x v="2"/>
    <x v="72"/>
    <x v="0"/>
    <x v="74"/>
  </r>
  <r>
    <x v="1"/>
    <x v="0"/>
    <x v="20"/>
    <x v="53"/>
    <x v="2"/>
    <x v="0"/>
    <x v="1"/>
    <x v="7"/>
    <x v="19"/>
    <x v="2"/>
    <x v="0"/>
    <x v="2"/>
    <x v="2"/>
    <x v="21"/>
    <x v="0"/>
    <x v="0"/>
    <x v="0"/>
    <x v="0"/>
    <x v="2"/>
    <x v="2"/>
    <x v="0"/>
    <x v="0"/>
    <x v="0"/>
    <x v="2"/>
    <x v="2"/>
    <x v="2"/>
    <x v="1"/>
    <x v="197"/>
    <x v="1"/>
    <x v="0"/>
    <x v="2"/>
    <x v="4"/>
    <x v="3"/>
    <x v="72"/>
    <x v="0"/>
    <x v="74"/>
  </r>
  <r>
    <x v="1"/>
    <x v="0"/>
    <x v="20"/>
    <x v="53"/>
    <x v="2"/>
    <x v="1"/>
    <x v="2"/>
    <x v="7"/>
    <x v="19"/>
    <x v="0"/>
    <x v="0"/>
    <x v="64"/>
    <x v="211"/>
    <x v="3"/>
    <x v="0"/>
    <x v="0"/>
    <x v="0"/>
    <x v="0"/>
    <x v="214"/>
    <x v="219"/>
    <x v="0"/>
    <x v="0"/>
    <x v="36"/>
    <x v="226"/>
    <x v="228"/>
    <x v="6"/>
    <x v="0"/>
    <x v="116"/>
    <x v="77"/>
    <x v="0"/>
    <x v="184"/>
    <x v="4"/>
    <x v="3"/>
    <x v="72"/>
    <x v="0"/>
    <x v="74"/>
  </r>
  <r>
    <x v="1"/>
    <x v="0"/>
    <x v="20"/>
    <x v="53"/>
    <x v="2"/>
    <x v="0"/>
    <x v="3"/>
    <x v="1"/>
    <x v="2"/>
    <x v="1"/>
    <x v="0"/>
    <x v="150"/>
    <x v="212"/>
    <x v="78"/>
    <x v="0"/>
    <x v="0"/>
    <x v="0"/>
    <x v="0"/>
    <x v="215"/>
    <x v="220"/>
    <x v="0"/>
    <x v="0"/>
    <x v="0"/>
    <x v="227"/>
    <x v="229"/>
    <x v="1"/>
    <x v="0"/>
    <x v="198"/>
    <x v="77"/>
    <x v="0"/>
    <x v="229"/>
    <x v="4"/>
    <x v="3"/>
    <x v="72"/>
    <x v="0"/>
    <x v="74"/>
  </r>
  <r>
    <x v="1"/>
    <x v="0"/>
    <x v="20"/>
    <x v="53"/>
    <x v="2"/>
    <x v="2"/>
    <x v="4"/>
    <x v="3"/>
    <x v="6"/>
    <x v="1"/>
    <x v="0"/>
    <x v="74"/>
    <x v="213"/>
    <x v="79"/>
    <x v="0"/>
    <x v="0"/>
    <x v="0"/>
    <x v="0"/>
    <x v="216"/>
    <x v="221"/>
    <x v="0"/>
    <x v="0"/>
    <x v="0"/>
    <x v="228"/>
    <x v="230"/>
    <x v="0"/>
    <x v="0"/>
    <x v="199"/>
    <x v="77"/>
    <x v="0"/>
    <x v="230"/>
    <x v="4"/>
    <x v="3"/>
    <x v="72"/>
    <x v="0"/>
    <x v="74"/>
  </r>
  <r>
    <x v="1"/>
    <x v="0"/>
    <x v="20"/>
    <x v="5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72"/>
    <x v="0"/>
    <x v="74"/>
  </r>
  <r>
    <x v="1"/>
    <x v="0"/>
    <x v="20"/>
    <x v="5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72"/>
    <x v="0"/>
    <x v="7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4"/>
    <x v="0"/>
    <x v="19"/>
    <x v="54"/>
    <x v="2"/>
    <x v="0"/>
    <x v="0"/>
    <x v="4"/>
    <x v="3"/>
    <x v="9"/>
    <x v="0"/>
    <x v="151"/>
    <x v="214"/>
    <x v="80"/>
    <x v="0"/>
    <x v="0"/>
    <x v="0"/>
    <x v="0"/>
    <x v="217"/>
    <x v="222"/>
    <x v="0"/>
    <x v="0"/>
    <x v="0"/>
    <x v="229"/>
    <x v="231"/>
    <x v="45"/>
    <x v="0"/>
    <x v="200"/>
    <x v="78"/>
    <x v="0"/>
    <x v="231"/>
    <x v="14"/>
    <x v="2"/>
    <x v="73"/>
    <x v="2"/>
    <x v="75"/>
  </r>
  <r>
    <x v="1"/>
    <x v="0"/>
    <x v="19"/>
    <x v="54"/>
    <x v="2"/>
    <x v="0"/>
    <x v="1"/>
    <x v="4"/>
    <x v="3"/>
    <x v="2"/>
    <x v="0"/>
    <x v="2"/>
    <x v="2"/>
    <x v="80"/>
    <x v="0"/>
    <x v="0"/>
    <x v="0"/>
    <x v="0"/>
    <x v="2"/>
    <x v="2"/>
    <x v="0"/>
    <x v="0"/>
    <x v="0"/>
    <x v="2"/>
    <x v="2"/>
    <x v="2"/>
    <x v="1"/>
    <x v="200"/>
    <x v="1"/>
    <x v="0"/>
    <x v="2"/>
    <x v="14"/>
    <x v="3"/>
    <x v="73"/>
    <x v="2"/>
    <x v="75"/>
  </r>
  <r>
    <x v="1"/>
    <x v="0"/>
    <x v="19"/>
    <x v="54"/>
    <x v="2"/>
    <x v="1"/>
    <x v="2"/>
    <x v="0"/>
    <x v="5"/>
    <x v="9"/>
    <x v="0"/>
    <x v="152"/>
    <x v="215"/>
    <x v="45"/>
    <x v="0"/>
    <x v="0"/>
    <x v="0"/>
    <x v="0"/>
    <x v="218"/>
    <x v="223"/>
    <x v="0"/>
    <x v="0"/>
    <x v="0"/>
    <x v="230"/>
    <x v="232"/>
    <x v="23"/>
    <x v="0"/>
    <x v="201"/>
    <x v="78"/>
    <x v="0"/>
    <x v="232"/>
    <x v="14"/>
    <x v="3"/>
    <x v="73"/>
    <x v="2"/>
    <x v="75"/>
  </r>
  <r>
    <x v="1"/>
    <x v="0"/>
    <x v="19"/>
    <x v="54"/>
    <x v="2"/>
    <x v="0"/>
    <x v="3"/>
    <x v="1"/>
    <x v="2"/>
    <x v="9"/>
    <x v="0"/>
    <x v="153"/>
    <x v="216"/>
    <x v="55"/>
    <x v="0"/>
    <x v="0"/>
    <x v="0"/>
    <x v="0"/>
    <x v="219"/>
    <x v="224"/>
    <x v="0"/>
    <x v="0"/>
    <x v="0"/>
    <x v="231"/>
    <x v="233"/>
    <x v="15"/>
    <x v="0"/>
    <x v="202"/>
    <x v="78"/>
    <x v="0"/>
    <x v="233"/>
    <x v="14"/>
    <x v="3"/>
    <x v="73"/>
    <x v="2"/>
    <x v="75"/>
  </r>
  <r>
    <x v="1"/>
    <x v="0"/>
    <x v="19"/>
    <x v="54"/>
    <x v="2"/>
    <x v="2"/>
    <x v="4"/>
    <x v="0"/>
    <x v="9"/>
    <x v="9"/>
    <x v="0"/>
    <x v="154"/>
    <x v="217"/>
    <x v="3"/>
    <x v="0"/>
    <x v="0"/>
    <x v="0"/>
    <x v="0"/>
    <x v="220"/>
    <x v="225"/>
    <x v="0"/>
    <x v="0"/>
    <x v="0"/>
    <x v="232"/>
    <x v="234"/>
    <x v="23"/>
    <x v="0"/>
    <x v="203"/>
    <x v="78"/>
    <x v="0"/>
    <x v="234"/>
    <x v="14"/>
    <x v="3"/>
    <x v="73"/>
    <x v="2"/>
    <x v="75"/>
  </r>
  <r>
    <x v="1"/>
    <x v="0"/>
    <x v="19"/>
    <x v="54"/>
    <x v="2"/>
    <x v="0"/>
    <x v="5"/>
    <x v="0"/>
    <x v="9"/>
    <x v="9"/>
    <x v="0"/>
    <x v="155"/>
    <x v="218"/>
    <x v="56"/>
    <x v="0"/>
    <x v="0"/>
    <x v="0"/>
    <x v="0"/>
    <x v="221"/>
    <x v="226"/>
    <x v="0"/>
    <x v="0"/>
    <x v="0"/>
    <x v="233"/>
    <x v="235"/>
    <x v="23"/>
    <x v="0"/>
    <x v="204"/>
    <x v="78"/>
    <x v="0"/>
    <x v="235"/>
    <x v="14"/>
    <x v="3"/>
    <x v="73"/>
    <x v="2"/>
    <x v="75"/>
  </r>
  <r>
    <x v="1"/>
    <x v="0"/>
    <x v="19"/>
    <x v="54"/>
    <x v="2"/>
    <x v="0"/>
    <x v="6"/>
    <x v="0"/>
    <x v="9"/>
    <x v="2"/>
    <x v="0"/>
    <x v="2"/>
    <x v="2"/>
    <x v="56"/>
    <x v="0"/>
    <x v="0"/>
    <x v="0"/>
    <x v="0"/>
    <x v="2"/>
    <x v="2"/>
    <x v="0"/>
    <x v="0"/>
    <x v="0"/>
    <x v="2"/>
    <x v="2"/>
    <x v="2"/>
    <x v="1"/>
    <x v="204"/>
    <x v="1"/>
    <x v="0"/>
    <x v="2"/>
    <x v="14"/>
    <x v="3"/>
    <x v="73"/>
    <x v="2"/>
    <x v="7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5"/>
    <x v="0"/>
    <x v="21"/>
    <x v="55"/>
    <x v="4"/>
    <x v="0"/>
    <x v="0"/>
    <x v="7"/>
    <x v="19"/>
    <x v="24"/>
    <x v="0"/>
    <x v="156"/>
    <x v="219"/>
    <x v="81"/>
    <x v="0"/>
    <x v="0"/>
    <x v="0"/>
    <x v="0"/>
    <x v="222"/>
    <x v="227"/>
    <x v="0"/>
    <x v="0"/>
    <x v="0"/>
    <x v="234"/>
    <x v="236"/>
    <x v="46"/>
    <x v="0"/>
    <x v="19"/>
    <x v="79"/>
    <x v="0"/>
    <x v="236"/>
    <x v="4"/>
    <x v="2"/>
    <x v="74"/>
    <x v="2"/>
    <x v="76"/>
  </r>
  <r>
    <x v="1"/>
    <x v="0"/>
    <x v="21"/>
    <x v="55"/>
    <x v="4"/>
    <x v="0"/>
    <x v="1"/>
    <x v="7"/>
    <x v="19"/>
    <x v="24"/>
    <x v="0"/>
    <x v="156"/>
    <x v="219"/>
    <x v="81"/>
    <x v="0"/>
    <x v="0"/>
    <x v="0"/>
    <x v="0"/>
    <x v="222"/>
    <x v="227"/>
    <x v="0"/>
    <x v="0"/>
    <x v="0"/>
    <x v="234"/>
    <x v="236"/>
    <x v="46"/>
    <x v="0"/>
    <x v="19"/>
    <x v="79"/>
    <x v="0"/>
    <x v="236"/>
    <x v="4"/>
    <x v="2"/>
    <x v="74"/>
    <x v="1"/>
    <x v="76"/>
  </r>
  <r>
    <x v="1"/>
    <x v="0"/>
    <x v="21"/>
    <x v="55"/>
    <x v="4"/>
    <x v="0"/>
    <x v="2"/>
    <x v="0"/>
    <x v="9"/>
    <x v="25"/>
    <x v="0"/>
    <x v="157"/>
    <x v="220"/>
    <x v="64"/>
    <x v="0"/>
    <x v="0"/>
    <x v="0"/>
    <x v="0"/>
    <x v="223"/>
    <x v="228"/>
    <x v="0"/>
    <x v="0"/>
    <x v="0"/>
    <x v="235"/>
    <x v="237"/>
    <x v="47"/>
    <x v="0"/>
    <x v="205"/>
    <x v="79"/>
    <x v="0"/>
    <x v="237"/>
    <x v="4"/>
    <x v="2"/>
    <x v="74"/>
    <x v="1"/>
    <x v="76"/>
  </r>
  <r>
    <x v="1"/>
    <x v="0"/>
    <x v="21"/>
    <x v="55"/>
    <x v="4"/>
    <x v="0"/>
    <x v="3"/>
    <x v="1"/>
    <x v="2"/>
    <x v="25"/>
    <x v="0"/>
    <x v="158"/>
    <x v="221"/>
    <x v="82"/>
    <x v="0"/>
    <x v="0"/>
    <x v="0"/>
    <x v="0"/>
    <x v="224"/>
    <x v="229"/>
    <x v="0"/>
    <x v="0"/>
    <x v="0"/>
    <x v="236"/>
    <x v="238"/>
    <x v="48"/>
    <x v="0"/>
    <x v="206"/>
    <x v="79"/>
    <x v="0"/>
    <x v="238"/>
    <x v="4"/>
    <x v="2"/>
    <x v="74"/>
    <x v="1"/>
    <x v="76"/>
  </r>
  <r>
    <x v="1"/>
    <x v="0"/>
    <x v="21"/>
    <x v="55"/>
    <x v="4"/>
    <x v="0"/>
    <x v="4"/>
    <x v="0"/>
    <x v="9"/>
    <x v="25"/>
    <x v="0"/>
    <x v="157"/>
    <x v="220"/>
    <x v="64"/>
    <x v="0"/>
    <x v="0"/>
    <x v="0"/>
    <x v="0"/>
    <x v="223"/>
    <x v="228"/>
    <x v="0"/>
    <x v="0"/>
    <x v="0"/>
    <x v="235"/>
    <x v="237"/>
    <x v="47"/>
    <x v="0"/>
    <x v="205"/>
    <x v="79"/>
    <x v="0"/>
    <x v="237"/>
    <x v="4"/>
    <x v="2"/>
    <x v="74"/>
    <x v="1"/>
    <x v="76"/>
  </r>
  <r>
    <x v="1"/>
    <x v="0"/>
    <x v="21"/>
    <x v="55"/>
    <x v="4"/>
    <x v="0"/>
    <x v="5"/>
    <x v="7"/>
    <x v="19"/>
    <x v="24"/>
    <x v="0"/>
    <x v="156"/>
    <x v="219"/>
    <x v="81"/>
    <x v="0"/>
    <x v="0"/>
    <x v="0"/>
    <x v="0"/>
    <x v="222"/>
    <x v="227"/>
    <x v="0"/>
    <x v="0"/>
    <x v="0"/>
    <x v="234"/>
    <x v="236"/>
    <x v="46"/>
    <x v="0"/>
    <x v="19"/>
    <x v="79"/>
    <x v="0"/>
    <x v="236"/>
    <x v="4"/>
    <x v="2"/>
    <x v="74"/>
    <x v="1"/>
    <x v="76"/>
  </r>
  <r>
    <x v="1"/>
    <x v="0"/>
    <x v="21"/>
    <x v="55"/>
    <x v="4"/>
    <x v="0"/>
    <x v="6"/>
    <x v="7"/>
    <x v="19"/>
    <x v="24"/>
    <x v="0"/>
    <x v="156"/>
    <x v="219"/>
    <x v="81"/>
    <x v="0"/>
    <x v="0"/>
    <x v="0"/>
    <x v="0"/>
    <x v="222"/>
    <x v="227"/>
    <x v="0"/>
    <x v="0"/>
    <x v="0"/>
    <x v="234"/>
    <x v="236"/>
    <x v="46"/>
    <x v="0"/>
    <x v="19"/>
    <x v="79"/>
    <x v="0"/>
    <x v="236"/>
    <x v="4"/>
    <x v="2"/>
    <x v="74"/>
    <x v="1"/>
    <x v="7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6"/>
    <x v="0"/>
    <x v="22"/>
    <x v="56"/>
    <x v="6"/>
    <x v="0"/>
    <x v="0"/>
    <x v="0"/>
    <x v="9"/>
    <x v="26"/>
    <x v="0"/>
    <x v="159"/>
    <x v="222"/>
    <x v="25"/>
    <x v="0"/>
    <x v="0"/>
    <x v="0"/>
    <x v="0"/>
    <x v="225"/>
    <x v="230"/>
    <x v="0"/>
    <x v="0"/>
    <x v="5"/>
    <x v="237"/>
    <x v="239"/>
    <x v="49"/>
    <x v="0"/>
    <x v="127"/>
    <x v="80"/>
    <x v="0"/>
    <x v="239"/>
    <x v="15"/>
    <x v="2"/>
    <x v="75"/>
    <x v="2"/>
    <x v="77"/>
  </r>
  <r>
    <x v="1"/>
    <x v="0"/>
    <x v="22"/>
    <x v="56"/>
    <x v="6"/>
    <x v="0"/>
    <x v="1"/>
    <x v="0"/>
    <x v="9"/>
    <x v="26"/>
    <x v="0"/>
    <x v="159"/>
    <x v="222"/>
    <x v="25"/>
    <x v="0"/>
    <x v="0"/>
    <x v="0"/>
    <x v="0"/>
    <x v="225"/>
    <x v="230"/>
    <x v="0"/>
    <x v="0"/>
    <x v="5"/>
    <x v="237"/>
    <x v="239"/>
    <x v="49"/>
    <x v="0"/>
    <x v="127"/>
    <x v="80"/>
    <x v="0"/>
    <x v="239"/>
    <x v="15"/>
    <x v="2"/>
    <x v="75"/>
    <x v="1"/>
    <x v="78"/>
  </r>
  <r>
    <x v="1"/>
    <x v="0"/>
    <x v="22"/>
    <x v="56"/>
    <x v="6"/>
    <x v="0"/>
    <x v="2"/>
    <x v="1"/>
    <x v="2"/>
    <x v="25"/>
    <x v="0"/>
    <x v="160"/>
    <x v="223"/>
    <x v="83"/>
    <x v="0"/>
    <x v="0"/>
    <x v="0"/>
    <x v="0"/>
    <x v="226"/>
    <x v="231"/>
    <x v="0"/>
    <x v="0"/>
    <x v="0"/>
    <x v="238"/>
    <x v="240"/>
    <x v="48"/>
    <x v="0"/>
    <x v="207"/>
    <x v="81"/>
    <x v="0"/>
    <x v="240"/>
    <x v="15"/>
    <x v="2"/>
    <x v="75"/>
    <x v="1"/>
    <x v="77"/>
  </r>
  <r>
    <x v="1"/>
    <x v="0"/>
    <x v="22"/>
    <x v="56"/>
    <x v="6"/>
    <x v="0"/>
    <x v="3"/>
    <x v="3"/>
    <x v="6"/>
    <x v="25"/>
    <x v="0"/>
    <x v="161"/>
    <x v="224"/>
    <x v="14"/>
    <x v="0"/>
    <x v="0"/>
    <x v="0"/>
    <x v="0"/>
    <x v="227"/>
    <x v="232"/>
    <x v="0"/>
    <x v="0"/>
    <x v="0"/>
    <x v="239"/>
    <x v="241"/>
    <x v="49"/>
    <x v="0"/>
    <x v="208"/>
    <x v="80"/>
    <x v="0"/>
    <x v="241"/>
    <x v="15"/>
    <x v="2"/>
    <x v="75"/>
    <x v="1"/>
    <x v="77"/>
  </r>
  <r>
    <x v="1"/>
    <x v="0"/>
    <x v="22"/>
    <x v="56"/>
    <x v="6"/>
    <x v="0"/>
    <x v="4"/>
    <x v="3"/>
    <x v="6"/>
    <x v="25"/>
    <x v="0"/>
    <x v="162"/>
    <x v="225"/>
    <x v="15"/>
    <x v="0"/>
    <x v="0"/>
    <x v="0"/>
    <x v="0"/>
    <x v="228"/>
    <x v="233"/>
    <x v="0"/>
    <x v="0"/>
    <x v="0"/>
    <x v="240"/>
    <x v="242"/>
    <x v="49"/>
    <x v="0"/>
    <x v="209"/>
    <x v="81"/>
    <x v="0"/>
    <x v="242"/>
    <x v="15"/>
    <x v="2"/>
    <x v="75"/>
    <x v="1"/>
    <x v="78"/>
  </r>
  <r>
    <x v="1"/>
    <x v="0"/>
    <x v="22"/>
    <x v="56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7"/>
    <x v="2"/>
    <x v="51"/>
    <x v="1"/>
    <x v="79"/>
  </r>
  <r>
    <x v="1"/>
    <x v="0"/>
    <x v="22"/>
    <x v="56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7"/>
    <x v="2"/>
    <x v="51"/>
    <x v="1"/>
    <x v="7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7"/>
    <x v="0"/>
    <x v="23"/>
    <x v="57"/>
    <x v="2"/>
    <x v="0"/>
    <x v="0"/>
    <x v="7"/>
    <x v="16"/>
    <x v="27"/>
    <x v="0"/>
    <x v="163"/>
    <x v="226"/>
    <x v="84"/>
    <x v="0"/>
    <x v="0"/>
    <x v="0"/>
    <x v="0"/>
    <x v="229"/>
    <x v="234"/>
    <x v="0"/>
    <x v="0"/>
    <x v="0"/>
    <x v="241"/>
    <x v="243"/>
    <x v="50"/>
    <x v="0"/>
    <x v="210"/>
    <x v="82"/>
    <x v="0"/>
    <x v="243"/>
    <x v="4"/>
    <x v="2"/>
    <x v="76"/>
    <x v="0"/>
    <x v="80"/>
  </r>
  <r>
    <x v="1"/>
    <x v="0"/>
    <x v="23"/>
    <x v="57"/>
    <x v="2"/>
    <x v="0"/>
    <x v="1"/>
    <x v="7"/>
    <x v="16"/>
    <x v="27"/>
    <x v="0"/>
    <x v="163"/>
    <x v="226"/>
    <x v="84"/>
    <x v="0"/>
    <x v="0"/>
    <x v="0"/>
    <x v="0"/>
    <x v="229"/>
    <x v="234"/>
    <x v="0"/>
    <x v="0"/>
    <x v="0"/>
    <x v="241"/>
    <x v="243"/>
    <x v="50"/>
    <x v="0"/>
    <x v="210"/>
    <x v="82"/>
    <x v="0"/>
    <x v="243"/>
    <x v="4"/>
    <x v="2"/>
    <x v="76"/>
    <x v="1"/>
    <x v="80"/>
  </r>
  <r>
    <x v="1"/>
    <x v="0"/>
    <x v="23"/>
    <x v="57"/>
    <x v="2"/>
    <x v="0"/>
    <x v="2"/>
    <x v="7"/>
    <x v="16"/>
    <x v="26"/>
    <x v="0"/>
    <x v="164"/>
    <x v="227"/>
    <x v="17"/>
    <x v="0"/>
    <x v="0"/>
    <x v="0"/>
    <x v="0"/>
    <x v="230"/>
    <x v="235"/>
    <x v="0"/>
    <x v="0"/>
    <x v="0"/>
    <x v="242"/>
    <x v="244"/>
    <x v="47"/>
    <x v="0"/>
    <x v="211"/>
    <x v="82"/>
    <x v="0"/>
    <x v="244"/>
    <x v="4"/>
    <x v="2"/>
    <x v="76"/>
    <x v="1"/>
    <x v="80"/>
  </r>
  <r>
    <x v="1"/>
    <x v="0"/>
    <x v="23"/>
    <x v="57"/>
    <x v="2"/>
    <x v="0"/>
    <x v="3"/>
    <x v="7"/>
    <x v="16"/>
    <x v="26"/>
    <x v="0"/>
    <x v="164"/>
    <x v="227"/>
    <x v="17"/>
    <x v="0"/>
    <x v="0"/>
    <x v="0"/>
    <x v="0"/>
    <x v="230"/>
    <x v="235"/>
    <x v="0"/>
    <x v="0"/>
    <x v="0"/>
    <x v="242"/>
    <x v="244"/>
    <x v="47"/>
    <x v="0"/>
    <x v="211"/>
    <x v="82"/>
    <x v="0"/>
    <x v="244"/>
    <x v="4"/>
    <x v="2"/>
    <x v="76"/>
    <x v="1"/>
    <x v="80"/>
  </r>
  <r>
    <x v="1"/>
    <x v="0"/>
    <x v="23"/>
    <x v="57"/>
    <x v="2"/>
    <x v="0"/>
    <x v="4"/>
    <x v="1"/>
    <x v="2"/>
    <x v="25"/>
    <x v="0"/>
    <x v="165"/>
    <x v="228"/>
    <x v="85"/>
    <x v="0"/>
    <x v="0"/>
    <x v="0"/>
    <x v="0"/>
    <x v="231"/>
    <x v="236"/>
    <x v="0"/>
    <x v="0"/>
    <x v="0"/>
    <x v="243"/>
    <x v="245"/>
    <x v="48"/>
    <x v="0"/>
    <x v="212"/>
    <x v="82"/>
    <x v="0"/>
    <x v="245"/>
    <x v="4"/>
    <x v="2"/>
    <x v="76"/>
    <x v="1"/>
    <x v="80"/>
  </r>
  <r>
    <x v="1"/>
    <x v="0"/>
    <x v="23"/>
    <x v="57"/>
    <x v="2"/>
    <x v="0"/>
    <x v="5"/>
    <x v="3"/>
    <x v="6"/>
    <x v="25"/>
    <x v="0"/>
    <x v="166"/>
    <x v="229"/>
    <x v="45"/>
    <x v="0"/>
    <x v="0"/>
    <x v="0"/>
    <x v="0"/>
    <x v="232"/>
    <x v="237"/>
    <x v="0"/>
    <x v="0"/>
    <x v="0"/>
    <x v="244"/>
    <x v="246"/>
    <x v="49"/>
    <x v="0"/>
    <x v="213"/>
    <x v="82"/>
    <x v="0"/>
    <x v="246"/>
    <x v="4"/>
    <x v="2"/>
    <x v="76"/>
    <x v="1"/>
    <x v="80"/>
  </r>
  <r>
    <x v="1"/>
    <x v="0"/>
    <x v="23"/>
    <x v="57"/>
    <x v="2"/>
    <x v="0"/>
    <x v="6"/>
    <x v="3"/>
    <x v="6"/>
    <x v="25"/>
    <x v="0"/>
    <x v="166"/>
    <x v="229"/>
    <x v="45"/>
    <x v="0"/>
    <x v="0"/>
    <x v="0"/>
    <x v="0"/>
    <x v="232"/>
    <x v="237"/>
    <x v="0"/>
    <x v="0"/>
    <x v="0"/>
    <x v="244"/>
    <x v="246"/>
    <x v="49"/>
    <x v="0"/>
    <x v="213"/>
    <x v="82"/>
    <x v="0"/>
    <x v="246"/>
    <x v="4"/>
    <x v="2"/>
    <x v="76"/>
    <x v="1"/>
    <x v="8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8"/>
    <x v="0"/>
    <x v="22"/>
    <x v="58"/>
    <x v="2"/>
    <x v="0"/>
    <x v="0"/>
    <x v="3"/>
    <x v="6"/>
    <x v="25"/>
    <x v="0"/>
    <x v="167"/>
    <x v="230"/>
    <x v="73"/>
    <x v="0"/>
    <x v="0"/>
    <x v="0"/>
    <x v="0"/>
    <x v="233"/>
    <x v="238"/>
    <x v="0"/>
    <x v="0"/>
    <x v="0"/>
    <x v="245"/>
    <x v="247"/>
    <x v="49"/>
    <x v="0"/>
    <x v="154"/>
    <x v="83"/>
    <x v="0"/>
    <x v="247"/>
    <x v="4"/>
    <x v="2"/>
    <x v="77"/>
    <x v="0"/>
    <x v="81"/>
  </r>
  <r>
    <x v="1"/>
    <x v="0"/>
    <x v="22"/>
    <x v="58"/>
    <x v="2"/>
    <x v="0"/>
    <x v="1"/>
    <x v="3"/>
    <x v="6"/>
    <x v="2"/>
    <x v="0"/>
    <x v="2"/>
    <x v="2"/>
    <x v="73"/>
    <x v="0"/>
    <x v="0"/>
    <x v="0"/>
    <x v="0"/>
    <x v="2"/>
    <x v="2"/>
    <x v="0"/>
    <x v="0"/>
    <x v="0"/>
    <x v="2"/>
    <x v="2"/>
    <x v="2"/>
    <x v="1"/>
    <x v="154"/>
    <x v="1"/>
    <x v="0"/>
    <x v="2"/>
    <x v="4"/>
    <x v="2"/>
    <x v="77"/>
    <x v="1"/>
    <x v="81"/>
  </r>
  <r>
    <x v="1"/>
    <x v="0"/>
    <x v="22"/>
    <x v="58"/>
    <x v="2"/>
    <x v="0"/>
    <x v="2"/>
    <x v="1"/>
    <x v="2"/>
    <x v="25"/>
    <x v="0"/>
    <x v="168"/>
    <x v="231"/>
    <x v="41"/>
    <x v="0"/>
    <x v="0"/>
    <x v="0"/>
    <x v="0"/>
    <x v="234"/>
    <x v="239"/>
    <x v="0"/>
    <x v="0"/>
    <x v="0"/>
    <x v="246"/>
    <x v="248"/>
    <x v="48"/>
    <x v="0"/>
    <x v="214"/>
    <x v="83"/>
    <x v="0"/>
    <x v="248"/>
    <x v="4"/>
    <x v="2"/>
    <x v="77"/>
    <x v="1"/>
    <x v="81"/>
  </r>
  <r>
    <x v="1"/>
    <x v="0"/>
    <x v="22"/>
    <x v="58"/>
    <x v="2"/>
    <x v="0"/>
    <x v="3"/>
    <x v="3"/>
    <x v="6"/>
    <x v="25"/>
    <x v="0"/>
    <x v="166"/>
    <x v="232"/>
    <x v="45"/>
    <x v="0"/>
    <x v="0"/>
    <x v="0"/>
    <x v="0"/>
    <x v="235"/>
    <x v="240"/>
    <x v="0"/>
    <x v="0"/>
    <x v="0"/>
    <x v="247"/>
    <x v="249"/>
    <x v="49"/>
    <x v="0"/>
    <x v="215"/>
    <x v="83"/>
    <x v="0"/>
    <x v="249"/>
    <x v="4"/>
    <x v="2"/>
    <x v="77"/>
    <x v="1"/>
    <x v="81"/>
  </r>
  <r>
    <x v="1"/>
    <x v="0"/>
    <x v="22"/>
    <x v="58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77"/>
    <x v="1"/>
    <x v="81"/>
  </r>
  <r>
    <x v="1"/>
    <x v="0"/>
    <x v="22"/>
    <x v="58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77"/>
    <x v="1"/>
    <x v="81"/>
  </r>
  <r>
    <x v="1"/>
    <x v="0"/>
    <x v="22"/>
    <x v="58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77"/>
    <x v="1"/>
    <x v="8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9"/>
    <x v="0"/>
    <x v="22"/>
    <x v="59"/>
    <x v="2"/>
    <x v="0"/>
    <x v="0"/>
    <x v="3"/>
    <x v="27"/>
    <x v="0"/>
    <x v="0"/>
    <x v="169"/>
    <x v="233"/>
    <x v="45"/>
    <x v="0"/>
    <x v="0"/>
    <x v="0"/>
    <x v="0"/>
    <x v="236"/>
    <x v="241"/>
    <x v="0"/>
    <x v="0"/>
    <x v="0"/>
    <x v="248"/>
    <x v="250"/>
    <x v="51"/>
    <x v="0"/>
    <x v="215"/>
    <x v="84"/>
    <x v="0"/>
    <x v="250"/>
    <x v="38"/>
    <x v="2"/>
    <x v="78"/>
    <x v="2"/>
    <x v="82"/>
  </r>
  <r>
    <x v="1"/>
    <x v="0"/>
    <x v="22"/>
    <x v="59"/>
    <x v="2"/>
    <x v="0"/>
    <x v="1"/>
    <x v="3"/>
    <x v="27"/>
    <x v="0"/>
    <x v="0"/>
    <x v="169"/>
    <x v="233"/>
    <x v="45"/>
    <x v="0"/>
    <x v="0"/>
    <x v="0"/>
    <x v="0"/>
    <x v="236"/>
    <x v="241"/>
    <x v="0"/>
    <x v="0"/>
    <x v="0"/>
    <x v="248"/>
    <x v="250"/>
    <x v="51"/>
    <x v="0"/>
    <x v="215"/>
    <x v="84"/>
    <x v="0"/>
    <x v="250"/>
    <x v="38"/>
    <x v="2"/>
    <x v="78"/>
    <x v="1"/>
    <x v="82"/>
  </r>
  <r>
    <x v="1"/>
    <x v="0"/>
    <x v="22"/>
    <x v="59"/>
    <x v="2"/>
    <x v="1"/>
    <x v="2"/>
    <x v="1"/>
    <x v="2"/>
    <x v="1"/>
    <x v="0"/>
    <x v="70"/>
    <x v="234"/>
    <x v="43"/>
    <x v="0"/>
    <x v="0"/>
    <x v="0"/>
    <x v="0"/>
    <x v="237"/>
    <x v="242"/>
    <x v="0"/>
    <x v="0"/>
    <x v="0"/>
    <x v="249"/>
    <x v="251"/>
    <x v="1"/>
    <x v="0"/>
    <x v="216"/>
    <x v="84"/>
    <x v="0"/>
    <x v="251"/>
    <x v="38"/>
    <x v="2"/>
    <x v="78"/>
    <x v="1"/>
    <x v="82"/>
  </r>
  <r>
    <x v="1"/>
    <x v="0"/>
    <x v="22"/>
    <x v="59"/>
    <x v="2"/>
    <x v="0"/>
    <x v="3"/>
    <x v="3"/>
    <x v="6"/>
    <x v="1"/>
    <x v="0"/>
    <x v="26"/>
    <x v="235"/>
    <x v="9"/>
    <x v="0"/>
    <x v="0"/>
    <x v="0"/>
    <x v="0"/>
    <x v="238"/>
    <x v="243"/>
    <x v="0"/>
    <x v="0"/>
    <x v="0"/>
    <x v="250"/>
    <x v="252"/>
    <x v="0"/>
    <x v="0"/>
    <x v="217"/>
    <x v="84"/>
    <x v="0"/>
    <x v="252"/>
    <x v="38"/>
    <x v="2"/>
    <x v="78"/>
    <x v="1"/>
    <x v="82"/>
  </r>
  <r>
    <x v="1"/>
    <x v="0"/>
    <x v="22"/>
    <x v="59"/>
    <x v="2"/>
    <x v="0"/>
    <x v="4"/>
    <x v="3"/>
    <x v="6"/>
    <x v="1"/>
    <x v="0"/>
    <x v="26"/>
    <x v="235"/>
    <x v="9"/>
    <x v="0"/>
    <x v="0"/>
    <x v="0"/>
    <x v="0"/>
    <x v="238"/>
    <x v="243"/>
    <x v="0"/>
    <x v="0"/>
    <x v="0"/>
    <x v="250"/>
    <x v="252"/>
    <x v="0"/>
    <x v="0"/>
    <x v="217"/>
    <x v="84"/>
    <x v="0"/>
    <x v="252"/>
    <x v="38"/>
    <x v="2"/>
    <x v="78"/>
    <x v="1"/>
    <x v="82"/>
  </r>
  <r>
    <x v="1"/>
    <x v="0"/>
    <x v="22"/>
    <x v="5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8"/>
    <x v="2"/>
    <x v="78"/>
    <x v="1"/>
    <x v="82"/>
  </r>
  <r>
    <x v="1"/>
    <x v="0"/>
    <x v="22"/>
    <x v="5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8"/>
    <x v="2"/>
    <x v="78"/>
    <x v="1"/>
    <x v="8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0"/>
    <x v="0"/>
    <x v="22"/>
    <x v="60"/>
    <x v="2"/>
    <x v="0"/>
    <x v="0"/>
    <x v="4"/>
    <x v="3"/>
    <x v="25"/>
    <x v="0"/>
    <x v="170"/>
    <x v="236"/>
    <x v="3"/>
    <x v="0"/>
    <x v="0"/>
    <x v="0"/>
    <x v="0"/>
    <x v="239"/>
    <x v="244"/>
    <x v="0"/>
    <x v="0"/>
    <x v="5"/>
    <x v="251"/>
    <x v="253"/>
    <x v="52"/>
    <x v="0"/>
    <x v="218"/>
    <x v="85"/>
    <x v="0"/>
    <x v="253"/>
    <x v="3"/>
    <x v="2"/>
    <x v="79"/>
    <x v="0"/>
    <x v="83"/>
  </r>
  <r>
    <x v="1"/>
    <x v="0"/>
    <x v="22"/>
    <x v="60"/>
    <x v="2"/>
    <x v="0"/>
    <x v="1"/>
    <x v="0"/>
    <x v="5"/>
    <x v="26"/>
    <x v="0"/>
    <x v="171"/>
    <x v="237"/>
    <x v="64"/>
    <x v="0"/>
    <x v="0"/>
    <x v="0"/>
    <x v="0"/>
    <x v="240"/>
    <x v="245"/>
    <x v="0"/>
    <x v="0"/>
    <x v="37"/>
    <x v="252"/>
    <x v="254"/>
    <x v="49"/>
    <x v="0"/>
    <x v="219"/>
    <x v="85"/>
    <x v="0"/>
    <x v="254"/>
    <x v="3"/>
    <x v="2"/>
    <x v="79"/>
    <x v="1"/>
    <x v="83"/>
  </r>
  <r>
    <x v="1"/>
    <x v="0"/>
    <x v="22"/>
    <x v="60"/>
    <x v="2"/>
    <x v="0"/>
    <x v="2"/>
    <x v="0"/>
    <x v="5"/>
    <x v="26"/>
    <x v="0"/>
    <x v="171"/>
    <x v="237"/>
    <x v="64"/>
    <x v="0"/>
    <x v="0"/>
    <x v="0"/>
    <x v="0"/>
    <x v="240"/>
    <x v="245"/>
    <x v="0"/>
    <x v="0"/>
    <x v="37"/>
    <x v="252"/>
    <x v="254"/>
    <x v="49"/>
    <x v="0"/>
    <x v="219"/>
    <x v="85"/>
    <x v="0"/>
    <x v="254"/>
    <x v="3"/>
    <x v="2"/>
    <x v="79"/>
    <x v="1"/>
    <x v="83"/>
  </r>
  <r>
    <x v="1"/>
    <x v="0"/>
    <x v="22"/>
    <x v="60"/>
    <x v="2"/>
    <x v="0"/>
    <x v="3"/>
    <x v="1"/>
    <x v="2"/>
    <x v="25"/>
    <x v="0"/>
    <x v="172"/>
    <x v="238"/>
    <x v="86"/>
    <x v="0"/>
    <x v="0"/>
    <x v="0"/>
    <x v="0"/>
    <x v="241"/>
    <x v="246"/>
    <x v="0"/>
    <x v="0"/>
    <x v="0"/>
    <x v="253"/>
    <x v="255"/>
    <x v="48"/>
    <x v="0"/>
    <x v="220"/>
    <x v="85"/>
    <x v="0"/>
    <x v="255"/>
    <x v="3"/>
    <x v="2"/>
    <x v="79"/>
    <x v="1"/>
    <x v="83"/>
  </r>
  <r>
    <x v="1"/>
    <x v="0"/>
    <x v="22"/>
    <x v="60"/>
    <x v="2"/>
    <x v="0"/>
    <x v="4"/>
    <x v="3"/>
    <x v="6"/>
    <x v="25"/>
    <x v="0"/>
    <x v="162"/>
    <x v="239"/>
    <x v="15"/>
    <x v="0"/>
    <x v="0"/>
    <x v="0"/>
    <x v="0"/>
    <x v="242"/>
    <x v="247"/>
    <x v="0"/>
    <x v="0"/>
    <x v="0"/>
    <x v="254"/>
    <x v="256"/>
    <x v="49"/>
    <x v="0"/>
    <x v="209"/>
    <x v="85"/>
    <x v="0"/>
    <x v="242"/>
    <x v="3"/>
    <x v="2"/>
    <x v="79"/>
    <x v="1"/>
    <x v="83"/>
  </r>
  <r>
    <x v="1"/>
    <x v="0"/>
    <x v="22"/>
    <x v="60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2"/>
    <x v="79"/>
    <x v="1"/>
    <x v="83"/>
  </r>
  <r>
    <x v="1"/>
    <x v="0"/>
    <x v="22"/>
    <x v="6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2"/>
    <x v="79"/>
    <x v="1"/>
    <x v="8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1"/>
    <x v="0"/>
    <x v="21"/>
    <x v="61"/>
    <x v="2"/>
    <x v="0"/>
    <x v="0"/>
    <x v="0"/>
    <x v="9"/>
    <x v="25"/>
    <x v="0"/>
    <x v="173"/>
    <x v="240"/>
    <x v="45"/>
    <x v="0"/>
    <x v="0"/>
    <x v="0"/>
    <x v="0"/>
    <x v="243"/>
    <x v="248"/>
    <x v="0"/>
    <x v="0"/>
    <x v="19"/>
    <x v="255"/>
    <x v="257"/>
    <x v="47"/>
    <x v="0"/>
    <x v="221"/>
    <x v="86"/>
    <x v="0"/>
    <x v="256"/>
    <x v="23"/>
    <x v="2"/>
    <x v="80"/>
    <x v="0"/>
    <x v="84"/>
  </r>
  <r>
    <x v="1"/>
    <x v="0"/>
    <x v="21"/>
    <x v="61"/>
    <x v="2"/>
    <x v="0"/>
    <x v="1"/>
    <x v="0"/>
    <x v="9"/>
    <x v="2"/>
    <x v="0"/>
    <x v="2"/>
    <x v="2"/>
    <x v="45"/>
    <x v="0"/>
    <x v="0"/>
    <x v="0"/>
    <x v="0"/>
    <x v="2"/>
    <x v="2"/>
    <x v="0"/>
    <x v="0"/>
    <x v="0"/>
    <x v="2"/>
    <x v="2"/>
    <x v="2"/>
    <x v="1"/>
    <x v="221"/>
    <x v="1"/>
    <x v="0"/>
    <x v="2"/>
    <x v="23"/>
    <x v="2"/>
    <x v="80"/>
    <x v="1"/>
    <x v="84"/>
  </r>
  <r>
    <x v="1"/>
    <x v="0"/>
    <x v="21"/>
    <x v="61"/>
    <x v="2"/>
    <x v="0"/>
    <x v="2"/>
    <x v="1"/>
    <x v="2"/>
    <x v="25"/>
    <x v="0"/>
    <x v="174"/>
    <x v="241"/>
    <x v="87"/>
    <x v="0"/>
    <x v="0"/>
    <x v="0"/>
    <x v="0"/>
    <x v="244"/>
    <x v="249"/>
    <x v="0"/>
    <x v="0"/>
    <x v="0"/>
    <x v="256"/>
    <x v="258"/>
    <x v="48"/>
    <x v="0"/>
    <x v="222"/>
    <x v="86"/>
    <x v="0"/>
    <x v="257"/>
    <x v="23"/>
    <x v="2"/>
    <x v="80"/>
    <x v="1"/>
    <x v="84"/>
  </r>
  <r>
    <x v="1"/>
    <x v="0"/>
    <x v="21"/>
    <x v="61"/>
    <x v="2"/>
    <x v="0"/>
    <x v="3"/>
    <x v="3"/>
    <x v="11"/>
    <x v="25"/>
    <x v="0"/>
    <x v="175"/>
    <x v="242"/>
    <x v="39"/>
    <x v="0"/>
    <x v="0"/>
    <x v="0"/>
    <x v="0"/>
    <x v="245"/>
    <x v="250"/>
    <x v="0"/>
    <x v="0"/>
    <x v="0"/>
    <x v="257"/>
    <x v="259"/>
    <x v="49"/>
    <x v="0"/>
    <x v="223"/>
    <x v="86"/>
    <x v="0"/>
    <x v="258"/>
    <x v="23"/>
    <x v="2"/>
    <x v="80"/>
    <x v="1"/>
    <x v="84"/>
  </r>
  <r>
    <x v="1"/>
    <x v="0"/>
    <x v="21"/>
    <x v="61"/>
    <x v="2"/>
    <x v="0"/>
    <x v="4"/>
    <x v="3"/>
    <x v="11"/>
    <x v="25"/>
    <x v="0"/>
    <x v="176"/>
    <x v="243"/>
    <x v="32"/>
    <x v="0"/>
    <x v="0"/>
    <x v="0"/>
    <x v="0"/>
    <x v="246"/>
    <x v="251"/>
    <x v="0"/>
    <x v="0"/>
    <x v="0"/>
    <x v="258"/>
    <x v="260"/>
    <x v="49"/>
    <x v="0"/>
    <x v="224"/>
    <x v="86"/>
    <x v="0"/>
    <x v="259"/>
    <x v="23"/>
    <x v="2"/>
    <x v="80"/>
    <x v="1"/>
    <x v="84"/>
  </r>
  <r>
    <x v="1"/>
    <x v="0"/>
    <x v="21"/>
    <x v="6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80"/>
    <x v="1"/>
    <x v="84"/>
  </r>
  <r>
    <x v="1"/>
    <x v="0"/>
    <x v="21"/>
    <x v="6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80"/>
    <x v="1"/>
    <x v="8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2"/>
    <x v="0"/>
    <x v="23"/>
    <x v="59"/>
    <x v="8"/>
    <x v="0"/>
    <x v="0"/>
    <x v="3"/>
    <x v="27"/>
    <x v="0"/>
    <x v="0"/>
    <x v="169"/>
    <x v="233"/>
    <x v="45"/>
    <x v="0"/>
    <x v="0"/>
    <x v="0"/>
    <x v="0"/>
    <x v="247"/>
    <x v="252"/>
    <x v="0"/>
    <x v="0"/>
    <x v="0"/>
    <x v="259"/>
    <x v="261"/>
    <x v="51"/>
    <x v="0"/>
    <x v="213"/>
    <x v="87"/>
    <x v="0"/>
    <x v="260"/>
    <x v="4"/>
    <x v="2"/>
    <x v="81"/>
    <x v="0"/>
    <x v="85"/>
  </r>
  <r>
    <x v="1"/>
    <x v="0"/>
    <x v="23"/>
    <x v="59"/>
    <x v="8"/>
    <x v="0"/>
    <x v="1"/>
    <x v="3"/>
    <x v="27"/>
    <x v="0"/>
    <x v="0"/>
    <x v="169"/>
    <x v="233"/>
    <x v="45"/>
    <x v="0"/>
    <x v="0"/>
    <x v="0"/>
    <x v="0"/>
    <x v="247"/>
    <x v="252"/>
    <x v="0"/>
    <x v="0"/>
    <x v="0"/>
    <x v="259"/>
    <x v="261"/>
    <x v="51"/>
    <x v="0"/>
    <x v="213"/>
    <x v="87"/>
    <x v="0"/>
    <x v="260"/>
    <x v="4"/>
    <x v="2"/>
    <x v="81"/>
    <x v="1"/>
    <x v="85"/>
  </r>
  <r>
    <x v="1"/>
    <x v="0"/>
    <x v="23"/>
    <x v="59"/>
    <x v="8"/>
    <x v="0"/>
    <x v="2"/>
    <x v="1"/>
    <x v="2"/>
    <x v="1"/>
    <x v="0"/>
    <x v="70"/>
    <x v="234"/>
    <x v="43"/>
    <x v="0"/>
    <x v="0"/>
    <x v="0"/>
    <x v="0"/>
    <x v="248"/>
    <x v="253"/>
    <x v="0"/>
    <x v="0"/>
    <x v="0"/>
    <x v="260"/>
    <x v="262"/>
    <x v="1"/>
    <x v="0"/>
    <x v="225"/>
    <x v="87"/>
    <x v="0"/>
    <x v="261"/>
    <x v="4"/>
    <x v="2"/>
    <x v="81"/>
    <x v="1"/>
    <x v="85"/>
  </r>
  <r>
    <x v="1"/>
    <x v="0"/>
    <x v="23"/>
    <x v="59"/>
    <x v="8"/>
    <x v="0"/>
    <x v="3"/>
    <x v="3"/>
    <x v="6"/>
    <x v="1"/>
    <x v="0"/>
    <x v="26"/>
    <x v="235"/>
    <x v="9"/>
    <x v="0"/>
    <x v="0"/>
    <x v="0"/>
    <x v="0"/>
    <x v="249"/>
    <x v="254"/>
    <x v="0"/>
    <x v="0"/>
    <x v="0"/>
    <x v="261"/>
    <x v="263"/>
    <x v="0"/>
    <x v="0"/>
    <x v="226"/>
    <x v="87"/>
    <x v="0"/>
    <x v="262"/>
    <x v="4"/>
    <x v="2"/>
    <x v="81"/>
    <x v="1"/>
    <x v="85"/>
  </r>
  <r>
    <x v="1"/>
    <x v="0"/>
    <x v="23"/>
    <x v="59"/>
    <x v="8"/>
    <x v="0"/>
    <x v="4"/>
    <x v="3"/>
    <x v="6"/>
    <x v="1"/>
    <x v="0"/>
    <x v="26"/>
    <x v="235"/>
    <x v="9"/>
    <x v="0"/>
    <x v="0"/>
    <x v="0"/>
    <x v="0"/>
    <x v="249"/>
    <x v="254"/>
    <x v="0"/>
    <x v="0"/>
    <x v="0"/>
    <x v="261"/>
    <x v="263"/>
    <x v="0"/>
    <x v="0"/>
    <x v="226"/>
    <x v="87"/>
    <x v="0"/>
    <x v="262"/>
    <x v="4"/>
    <x v="2"/>
    <x v="81"/>
    <x v="1"/>
    <x v="85"/>
  </r>
  <r>
    <x v="1"/>
    <x v="0"/>
    <x v="23"/>
    <x v="59"/>
    <x v="8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81"/>
    <x v="1"/>
    <x v="85"/>
  </r>
  <r>
    <x v="1"/>
    <x v="0"/>
    <x v="23"/>
    <x v="59"/>
    <x v="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81"/>
    <x v="1"/>
    <x v="8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3"/>
    <x v="0"/>
    <x v="24"/>
    <x v="62"/>
    <x v="2"/>
    <x v="0"/>
    <x v="0"/>
    <x v="3"/>
    <x v="11"/>
    <x v="28"/>
    <x v="0"/>
    <x v="177"/>
    <x v="244"/>
    <x v="20"/>
    <x v="0"/>
    <x v="0"/>
    <x v="0"/>
    <x v="0"/>
    <x v="250"/>
    <x v="255"/>
    <x v="0"/>
    <x v="0"/>
    <x v="0"/>
    <x v="262"/>
    <x v="264"/>
    <x v="53"/>
    <x v="0"/>
    <x v="227"/>
    <x v="88"/>
    <x v="0"/>
    <x v="263"/>
    <x v="4"/>
    <x v="2"/>
    <x v="82"/>
    <x v="0"/>
    <x v="86"/>
  </r>
  <r>
    <x v="1"/>
    <x v="0"/>
    <x v="24"/>
    <x v="62"/>
    <x v="2"/>
    <x v="0"/>
    <x v="1"/>
    <x v="3"/>
    <x v="11"/>
    <x v="28"/>
    <x v="0"/>
    <x v="177"/>
    <x v="244"/>
    <x v="20"/>
    <x v="0"/>
    <x v="0"/>
    <x v="0"/>
    <x v="0"/>
    <x v="250"/>
    <x v="255"/>
    <x v="0"/>
    <x v="0"/>
    <x v="0"/>
    <x v="262"/>
    <x v="264"/>
    <x v="53"/>
    <x v="0"/>
    <x v="227"/>
    <x v="88"/>
    <x v="0"/>
    <x v="263"/>
    <x v="4"/>
    <x v="2"/>
    <x v="82"/>
    <x v="1"/>
    <x v="86"/>
  </r>
  <r>
    <x v="1"/>
    <x v="0"/>
    <x v="24"/>
    <x v="62"/>
    <x v="2"/>
    <x v="0"/>
    <x v="2"/>
    <x v="1"/>
    <x v="2"/>
    <x v="25"/>
    <x v="0"/>
    <x v="178"/>
    <x v="245"/>
    <x v="72"/>
    <x v="0"/>
    <x v="0"/>
    <x v="0"/>
    <x v="0"/>
    <x v="251"/>
    <x v="256"/>
    <x v="0"/>
    <x v="0"/>
    <x v="0"/>
    <x v="263"/>
    <x v="265"/>
    <x v="48"/>
    <x v="0"/>
    <x v="228"/>
    <x v="88"/>
    <x v="0"/>
    <x v="256"/>
    <x v="4"/>
    <x v="2"/>
    <x v="82"/>
    <x v="1"/>
    <x v="86"/>
  </r>
  <r>
    <x v="1"/>
    <x v="0"/>
    <x v="24"/>
    <x v="62"/>
    <x v="2"/>
    <x v="0"/>
    <x v="3"/>
    <x v="3"/>
    <x v="6"/>
    <x v="25"/>
    <x v="0"/>
    <x v="161"/>
    <x v="246"/>
    <x v="14"/>
    <x v="0"/>
    <x v="0"/>
    <x v="0"/>
    <x v="0"/>
    <x v="252"/>
    <x v="257"/>
    <x v="0"/>
    <x v="0"/>
    <x v="0"/>
    <x v="264"/>
    <x v="266"/>
    <x v="49"/>
    <x v="0"/>
    <x v="229"/>
    <x v="88"/>
    <x v="0"/>
    <x v="264"/>
    <x v="4"/>
    <x v="2"/>
    <x v="82"/>
    <x v="1"/>
    <x v="86"/>
  </r>
  <r>
    <x v="1"/>
    <x v="0"/>
    <x v="24"/>
    <x v="62"/>
    <x v="2"/>
    <x v="0"/>
    <x v="4"/>
    <x v="3"/>
    <x v="6"/>
    <x v="25"/>
    <x v="0"/>
    <x v="161"/>
    <x v="246"/>
    <x v="14"/>
    <x v="0"/>
    <x v="0"/>
    <x v="0"/>
    <x v="0"/>
    <x v="252"/>
    <x v="257"/>
    <x v="0"/>
    <x v="0"/>
    <x v="0"/>
    <x v="264"/>
    <x v="266"/>
    <x v="49"/>
    <x v="0"/>
    <x v="229"/>
    <x v="88"/>
    <x v="0"/>
    <x v="264"/>
    <x v="4"/>
    <x v="2"/>
    <x v="82"/>
    <x v="1"/>
    <x v="86"/>
  </r>
  <r>
    <x v="1"/>
    <x v="0"/>
    <x v="24"/>
    <x v="6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82"/>
    <x v="1"/>
    <x v="86"/>
  </r>
  <r>
    <x v="1"/>
    <x v="0"/>
    <x v="24"/>
    <x v="6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82"/>
    <x v="1"/>
    <x v="8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4"/>
    <x v="0"/>
    <x v="2"/>
    <x v="63"/>
    <x v="17"/>
    <x v="0"/>
    <x v="0"/>
    <x v="0"/>
    <x v="28"/>
    <x v="0"/>
    <x v="0"/>
    <x v="15"/>
    <x v="247"/>
    <x v="14"/>
    <x v="0"/>
    <x v="0"/>
    <x v="0"/>
    <x v="0"/>
    <x v="253"/>
    <x v="258"/>
    <x v="0"/>
    <x v="0"/>
    <x v="0"/>
    <x v="265"/>
    <x v="267"/>
    <x v="0"/>
    <x v="0"/>
    <x v="230"/>
    <x v="89"/>
    <x v="0"/>
    <x v="265"/>
    <x v="39"/>
    <x v="2"/>
    <x v="83"/>
    <x v="2"/>
    <x v="87"/>
  </r>
  <r>
    <x v="1"/>
    <x v="0"/>
    <x v="2"/>
    <x v="63"/>
    <x v="17"/>
    <x v="0"/>
    <x v="1"/>
    <x v="0"/>
    <x v="28"/>
    <x v="0"/>
    <x v="0"/>
    <x v="15"/>
    <x v="247"/>
    <x v="14"/>
    <x v="0"/>
    <x v="0"/>
    <x v="0"/>
    <x v="0"/>
    <x v="253"/>
    <x v="258"/>
    <x v="0"/>
    <x v="0"/>
    <x v="0"/>
    <x v="265"/>
    <x v="267"/>
    <x v="0"/>
    <x v="0"/>
    <x v="230"/>
    <x v="89"/>
    <x v="0"/>
    <x v="265"/>
    <x v="39"/>
    <x v="3"/>
    <x v="83"/>
    <x v="2"/>
    <x v="87"/>
  </r>
  <r>
    <x v="1"/>
    <x v="0"/>
    <x v="2"/>
    <x v="63"/>
    <x v="17"/>
    <x v="1"/>
    <x v="2"/>
    <x v="0"/>
    <x v="2"/>
    <x v="0"/>
    <x v="0"/>
    <x v="179"/>
    <x v="248"/>
    <x v="56"/>
    <x v="0"/>
    <x v="0"/>
    <x v="0"/>
    <x v="0"/>
    <x v="254"/>
    <x v="259"/>
    <x v="0"/>
    <x v="0"/>
    <x v="0"/>
    <x v="266"/>
    <x v="268"/>
    <x v="0"/>
    <x v="0"/>
    <x v="231"/>
    <x v="89"/>
    <x v="0"/>
    <x v="266"/>
    <x v="39"/>
    <x v="3"/>
    <x v="83"/>
    <x v="2"/>
    <x v="87"/>
  </r>
  <r>
    <x v="1"/>
    <x v="0"/>
    <x v="2"/>
    <x v="63"/>
    <x v="17"/>
    <x v="0"/>
    <x v="3"/>
    <x v="13"/>
    <x v="29"/>
    <x v="0"/>
    <x v="0"/>
    <x v="180"/>
    <x v="249"/>
    <x v="56"/>
    <x v="0"/>
    <x v="0"/>
    <x v="0"/>
    <x v="0"/>
    <x v="254"/>
    <x v="260"/>
    <x v="0"/>
    <x v="0"/>
    <x v="0"/>
    <x v="266"/>
    <x v="269"/>
    <x v="54"/>
    <x v="0"/>
    <x v="231"/>
    <x v="89"/>
    <x v="0"/>
    <x v="267"/>
    <x v="39"/>
    <x v="3"/>
    <x v="83"/>
    <x v="2"/>
    <x v="87"/>
  </r>
  <r>
    <x v="1"/>
    <x v="0"/>
    <x v="2"/>
    <x v="63"/>
    <x v="17"/>
    <x v="2"/>
    <x v="4"/>
    <x v="0"/>
    <x v="29"/>
    <x v="1"/>
    <x v="0"/>
    <x v="181"/>
    <x v="250"/>
    <x v="59"/>
    <x v="0"/>
    <x v="0"/>
    <x v="0"/>
    <x v="0"/>
    <x v="255"/>
    <x v="261"/>
    <x v="0"/>
    <x v="0"/>
    <x v="0"/>
    <x v="267"/>
    <x v="270"/>
    <x v="6"/>
    <x v="0"/>
    <x v="232"/>
    <x v="89"/>
    <x v="0"/>
    <x v="268"/>
    <x v="39"/>
    <x v="3"/>
    <x v="83"/>
    <x v="2"/>
    <x v="87"/>
  </r>
  <r>
    <x v="1"/>
    <x v="0"/>
    <x v="2"/>
    <x v="63"/>
    <x v="17"/>
    <x v="0"/>
    <x v="5"/>
    <x v="0"/>
    <x v="0"/>
    <x v="1"/>
    <x v="0"/>
    <x v="5"/>
    <x v="251"/>
    <x v="9"/>
    <x v="0"/>
    <x v="0"/>
    <x v="0"/>
    <x v="0"/>
    <x v="256"/>
    <x v="262"/>
    <x v="0"/>
    <x v="0"/>
    <x v="0"/>
    <x v="268"/>
    <x v="271"/>
    <x v="6"/>
    <x v="0"/>
    <x v="233"/>
    <x v="89"/>
    <x v="0"/>
    <x v="5"/>
    <x v="39"/>
    <x v="3"/>
    <x v="83"/>
    <x v="2"/>
    <x v="87"/>
  </r>
  <r>
    <x v="1"/>
    <x v="0"/>
    <x v="2"/>
    <x v="63"/>
    <x v="17"/>
    <x v="0"/>
    <x v="6"/>
    <x v="3"/>
    <x v="0"/>
    <x v="1"/>
    <x v="0"/>
    <x v="65"/>
    <x v="252"/>
    <x v="32"/>
    <x v="0"/>
    <x v="0"/>
    <x v="0"/>
    <x v="0"/>
    <x v="257"/>
    <x v="263"/>
    <x v="0"/>
    <x v="0"/>
    <x v="0"/>
    <x v="269"/>
    <x v="272"/>
    <x v="0"/>
    <x v="0"/>
    <x v="48"/>
    <x v="89"/>
    <x v="0"/>
    <x v="269"/>
    <x v="39"/>
    <x v="3"/>
    <x v="83"/>
    <x v="2"/>
    <x v="8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5"/>
    <x v="0"/>
    <x v="2"/>
    <x v="64"/>
    <x v="18"/>
    <x v="0"/>
    <x v="0"/>
    <x v="5"/>
    <x v="12"/>
    <x v="26"/>
    <x v="0"/>
    <x v="182"/>
    <x v="253"/>
    <x v="0"/>
    <x v="0"/>
    <x v="0"/>
    <x v="0"/>
    <x v="0"/>
    <x v="258"/>
    <x v="264"/>
    <x v="0"/>
    <x v="0"/>
    <x v="0"/>
    <x v="270"/>
    <x v="273"/>
    <x v="52"/>
    <x v="0"/>
    <x v="68"/>
    <x v="90"/>
    <x v="0"/>
    <x v="270"/>
    <x v="40"/>
    <x v="2"/>
    <x v="84"/>
    <x v="2"/>
    <x v="88"/>
  </r>
  <r>
    <x v="1"/>
    <x v="0"/>
    <x v="2"/>
    <x v="64"/>
    <x v="18"/>
    <x v="0"/>
    <x v="1"/>
    <x v="5"/>
    <x v="4"/>
    <x v="26"/>
    <x v="0"/>
    <x v="182"/>
    <x v="253"/>
    <x v="0"/>
    <x v="0"/>
    <x v="0"/>
    <x v="0"/>
    <x v="0"/>
    <x v="258"/>
    <x v="264"/>
    <x v="0"/>
    <x v="0"/>
    <x v="0"/>
    <x v="270"/>
    <x v="273"/>
    <x v="52"/>
    <x v="0"/>
    <x v="68"/>
    <x v="90"/>
    <x v="0"/>
    <x v="270"/>
    <x v="40"/>
    <x v="3"/>
    <x v="84"/>
    <x v="2"/>
    <x v="88"/>
  </r>
  <r>
    <x v="1"/>
    <x v="0"/>
    <x v="2"/>
    <x v="64"/>
    <x v="18"/>
    <x v="1"/>
    <x v="2"/>
    <x v="7"/>
    <x v="4"/>
    <x v="29"/>
    <x v="0"/>
    <x v="183"/>
    <x v="254"/>
    <x v="68"/>
    <x v="0"/>
    <x v="0"/>
    <x v="0"/>
    <x v="0"/>
    <x v="259"/>
    <x v="265"/>
    <x v="0"/>
    <x v="0"/>
    <x v="0"/>
    <x v="271"/>
    <x v="274"/>
    <x v="55"/>
    <x v="0"/>
    <x v="167"/>
    <x v="90"/>
    <x v="0"/>
    <x v="271"/>
    <x v="40"/>
    <x v="3"/>
    <x v="84"/>
    <x v="2"/>
    <x v="88"/>
  </r>
  <r>
    <x v="1"/>
    <x v="0"/>
    <x v="2"/>
    <x v="64"/>
    <x v="18"/>
    <x v="0"/>
    <x v="3"/>
    <x v="1"/>
    <x v="2"/>
    <x v="25"/>
    <x v="0"/>
    <x v="184"/>
    <x v="255"/>
    <x v="88"/>
    <x v="0"/>
    <x v="0"/>
    <x v="0"/>
    <x v="0"/>
    <x v="260"/>
    <x v="266"/>
    <x v="0"/>
    <x v="0"/>
    <x v="0"/>
    <x v="272"/>
    <x v="275"/>
    <x v="48"/>
    <x v="0"/>
    <x v="234"/>
    <x v="90"/>
    <x v="0"/>
    <x v="272"/>
    <x v="40"/>
    <x v="3"/>
    <x v="84"/>
    <x v="2"/>
    <x v="88"/>
  </r>
  <r>
    <x v="1"/>
    <x v="0"/>
    <x v="2"/>
    <x v="64"/>
    <x v="18"/>
    <x v="2"/>
    <x v="4"/>
    <x v="0"/>
    <x v="18"/>
    <x v="25"/>
    <x v="0"/>
    <x v="185"/>
    <x v="256"/>
    <x v="89"/>
    <x v="0"/>
    <x v="0"/>
    <x v="0"/>
    <x v="0"/>
    <x v="261"/>
    <x v="267"/>
    <x v="0"/>
    <x v="0"/>
    <x v="0"/>
    <x v="273"/>
    <x v="276"/>
    <x v="47"/>
    <x v="0"/>
    <x v="235"/>
    <x v="90"/>
    <x v="0"/>
    <x v="273"/>
    <x v="40"/>
    <x v="3"/>
    <x v="84"/>
    <x v="2"/>
    <x v="88"/>
  </r>
  <r>
    <x v="1"/>
    <x v="0"/>
    <x v="2"/>
    <x v="64"/>
    <x v="18"/>
    <x v="0"/>
    <x v="5"/>
    <x v="4"/>
    <x v="18"/>
    <x v="25"/>
    <x v="0"/>
    <x v="186"/>
    <x v="257"/>
    <x v="45"/>
    <x v="0"/>
    <x v="0"/>
    <x v="0"/>
    <x v="0"/>
    <x v="262"/>
    <x v="268"/>
    <x v="0"/>
    <x v="0"/>
    <x v="0"/>
    <x v="274"/>
    <x v="277"/>
    <x v="52"/>
    <x v="0"/>
    <x v="236"/>
    <x v="90"/>
    <x v="0"/>
    <x v="274"/>
    <x v="40"/>
    <x v="3"/>
    <x v="84"/>
    <x v="2"/>
    <x v="88"/>
  </r>
  <r>
    <x v="1"/>
    <x v="0"/>
    <x v="2"/>
    <x v="64"/>
    <x v="1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0"/>
    <x v="3"/>
    <x v="84"/>
    <x v="2"/>
    <x v="8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6"/>
    <x v="0"/>
    <x v="5"/>
    <x v="65"/>
    <x v="11"/>
    <x v="0"/>
    <x v="0"/>
    <x v="7"/>
    <x v="30"/>
    <x v="30"/>
    <x v="2"/>
    <x v="187"/>
    <x v="258"/>
    <x v="30"/>
    <x v="0"/>
    <x v="0"/>
    <x v="0"/>
    <x v="0"/>
    <x v="263"/>
    <x v="269"/>
    <x v="0"/>
    <x v="0"/>
    <x v="0"/>
    <x v="275"/>
    <x v="278"/>
    <x v="56"/>
    <x v="0"/>
    <x v="237"/>
    <x v="91"/>
    <x v="0"/>
    <x v="275"/>
    <x v="41"/>
    <x v="2"/>
    <x v="85"/>
    <x v="2"/>
    <x v="89"/>
  </r>
  <r>
    <x v="1"/>
    <x v="0"/>
    <x v="5"/>
    <x v="65"/>
    <x v="11"/>
    <x v="0"/>
    <x v="1"/>
    <x v="7"/>
    <x v="30"/>
    <x v="30"/>
    <x v="2"/>
    <x v="188"/>
    <x v="259"/>
    <x v="77"/>
    <x v="0"/>
    <x v="0"/>
    <x v="0"/>
    <x v="0"/>
    <x v="264"/>
    <x v="270"/>
    <x v="0"/>
    <x v="0"/>
    <x v="0"/>
    <x v="276"/>
    <x v="279"/>
    <x v="56"/>
    <x v="0"/>
    <x v="238"/>
    <x v="91"/>
    <x v="0"/>
    <x v="276"/>
    <x v="41"/>
    <x v="3"/>
    <x v="85"/>
    <x v="2"/>
    <x v="89"/>
  </r>
  <r>
    <x v="1"/>
    <x v="0"/>
    <x v="5"/>
    <x v="65"/>
    <x v="11"/>
    <x v="1"/>
    <x v="2"/>
    <x v="5"/>
    <x v="31"/>
    <x v="31"/>
    <x v="2"/>
    <x v="189"/>
    <x v="260"/>
    <x v="44"/>
    <x v="0"/>
    <x v="0"/>
    <x v="0"/>
    <x v="0"/>
    <x v="265"/>
    <x v="271"/>
    <x v="0"/>
    <x v="0"/>
    <x v="0"/>
    <x v="277"/>
    <x v="280"/>
    <x v="57"/>
    <x v="0"/>
    <x v="239"/>
    <x v="91"/>
    <x v="0"/>
    <x v="277"/>
    <x v="41"/>
    <x v="3"/>
    <x v="85"/>
    <x v="2"/>
    <x v="89"/>
  </r>
  <r>
    <x v="1"/>
    <x v="0"/>
    <x v="5"/>
    <x v="65"/>
    <x v="11"/>
    <x v="0"/>
    <x v="3"/>
    <x v="5"/>
    <x v="31"/>
    <x v="31"/>
    <x v="2"/>
    <x v="189"/>
    <x v="260"/>
    <x v="44"/>
    <x v="0"/>
    <x v="0"/>
    <x v="0"/>
    <x v="0"/>
    <x v="265"/>
    <x v="271"/>
    <x v="0"/>
    <x v="0"/>
    <x v="0"/>
    <x v="277"/>
    <x v="280"/>
    <x v="57"/>
    <x v="0"/>
    <x v="239"/>
    <x v="91"/>
    <x v="0"/>
    <x v="277"/>
    <x v="41"/>
    <x v="3"/>
    <x v="85"/>
    <x v="2"/>
    <x v="89"/>
  </r>
  <r>
    <x v="1"/>
    <x v="0"/>
    <x v="5"/>
    <x v="65"/>
    <x v="11"/>
    <x v="2"/>
    <x v="4"/>
    <x v="14"/>
    <x v="32"/>
    <x v="31"/>
    <x v="2"/>
    <x v="190"/>
    <x v="261"/>
    <x v="90"/>
    <x v="0"/>
    <x v="0"/>
    <x v="0"/>
    <x v="0"/>
    <x v="266"/>
    <x v="272"/>
    <x v="0"/>
    <x v="0"/>
    <x v="0"/>
    <x v="278"/>
    <x v="281"/>
    <x v="58"/>
    <x v="0"/>
    <x v="85"/>
    <x v="91"/>
    <x v="0"/>
    <x v="278"/>
    <x v="41"/>
    <x v="3"/>
    <x v="85"/>
    <x v="2"/>
    <x v="89"/>
  </r>
  <r>
    <x v="1"/>
    <x v="0"/>
    <x v="5"/>
    <x v="65"/>
    <x v="11"/>
    <x v="0"/>
    <x v="5"/>
    <x v="14"/>
    <x v="32"/>
    <x v="31"/>
    <x v="2"/>
    <x v="190"/>
    <x v="261"/>
    <x v="90"/>
    <x v="0"/>
    <x v="0"/>
    <x v="0"/>
    <x v="0"/>
    <x v="266"/>
    <x v="272"/>
    <x v="3"/>
    <x v="0"/>
    <x v="0"/>
    <x v="278"/>
    <x v="281"/>
    <x v="58"/>
    <x v="0"/>
    <x v="85"/>
    <x v="91"/>
    <x v="0"/>
    <x v="278"/>
    <x v="41"/>
    <x v="3"/>
    <x v="85"/>
    <x v="2"/>
    <x v="89"/>
  </r>
  <r>
    <x v="1"/>
    <x v="0"/>
    <x v="5"/>
    <x v="65"/>
    <x v="11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1"/>
    <x v="3"/>
    <x v="85"/>
    <x v="2"/>
    <x v="8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7"/>
    <x v="0"/>
    <x v="5"/>
    <x v="66"/>
    <x v="4"/>
    <x v="0"/>
    <x v="0"/>
    <x v="7"/>
    <x v="16"/>
    <x v="32"/>
    <x v="2"/>
    <x v="191"/>
    <x v="262"/>
    <x v="91"/>
    <x v="0"/>
    <x v="0"/>
    <x v="0"/>
    <x v="0"/>
    <x v="267"/>
    <x v="273"/>
    <x v="0"/>
    <x v="0"/>
    <x v="38"/>
    <x v="279"/>
    <x v="282"/>
    <x v="59"/>
    <x v="0"/>
    <x v="240"/>
    <x v="92"/>
    <x v="0"/>
    <x v="279"/>
    <x v="42"/>
    <x v="2"/>
    <x v="86"/>
    <x v="2"/>
    <x v="90"/>
  </r>
  <r>
    <x v="1"/>
    <x v="0"/>
    <x v="5"/>
    <x v="66"/>
    <x v="4"/>
    <x v="0"/>
    <x v="1"/>
    <x v="4"/>
    <x v="3"/>
    <x v="33"/>
    <x v="2"/>
    <x v="192"/>
    <x v="263"/>
    <x v="92"/>
    <x v="0"/>
    <x v="0"/>
    <x v="0"/>
    <x v="0"/>
    <x v="268"/>
    <x v="274"/>
    <x v="0"/>
    <x v="0"/>
    <x v="26"/>
    <x v="280"/>
    <x v="283"/>
    <x v="60"/>
    <x v="0"/>
    <x v="241"/>
    <x v="92"/>
    <x v="0"/>
    <x v="280"/>
    <x v="42"/>
    <x v="3"/>
    <x v="86"/>
    <x v="2"/>
    <x v="90"/>
  </r>
  <r>
    <x v="1"/>
    <x v="0"/>
    <x v="5"/>
    <x v="66"/>
    <x v="4"/>
    <x v="1"/>
    <x v="2"/>
    <x v="7"/>
    <x v="16"/>
    <x v="32"/>
    <x v="2"/>
    <x v="191"/>
    <x v="262"/>
    <x v="91"/>
    <x v="0"/>
    <x v="0"/>
    <x v="0"/>
    <x v="0"/>
    <x v="267"/>
    <x v="273"/>
    <x v="0"/>
    <x v="0"/>
    <x v="38"/>
    <x v="279"/>
    <x v="282"/>
    <x v="59"/>
    <x v="0"/>
    <x v="240"/>
    <x v="92"/>
    <x v="0"/>
    <x v="279"/>
    <x v="42"/>
    <x v="3"/>
    <x v="86"/>
    <x v="2"/>
    <x v="90"/>
  </r>
  <r>
    <x v="1"/>
    <x v="0"/>
    <x v="5"/>
    <x v="66"/>
    <x v="4"/>
    <x v="0"/>
    <x v="3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3"/>
    <x v="86"/>
    <x v="2"/>
    <x v="90"/>
  </r>
  <r>
    <x v="1"/>
    <x v="0"/>
    <x v="5"/>
    <x v="66"/>
    <x v="4"/>
    <x v="2"/>
    <x v="4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3"/>
    <x v="86"/>
    <x v="2"/>
    <x v="90"/>
  </r>
  <r>
    <x v="1"/>
    <x v="0"/>
    <x v="5"/>
    <x v="66"/>
    <x v="4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3"/>
    <x v="86"/>
    <x v="2"/>
    <x v="90"/>
  </r>
  <r>
    <x v="1"/>
    <x v="0"/>
    <x v="5"/>
    <x v="66"/>
    <x v="4"/>
    <x v="31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3"/>
    <x v="86"/>
    <x v="2"/>
    <x v="9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8"/>
    <x v="0"/>
    <x v="2"/>
    <x v="67"/>
    <x v="7"/>
    <x v="0"/>
    <x v="0"/>
    <x v="14"/>
    <x v="33"/>
    <x v="34"/>
    <x v="0"/>
    <x v="193"/>
    <x v="264"/>
    <x v="21"/>
    <x v="0"/>
    <x v="0"/>
    <x v="0"/>
    <x v="0"/>
    <x v="269"/>
    <x v="3"/>
    <x v="0"/>
    <x v="0"/>
    <x v="0"/>
    <x v="281"/>
    <x v="284"/>
    <x v="61"/>
    <x v="0"/>
    <x v="242"/>
    <x v="93"/>
    <x v="0"/>
    <x v="281"/>
    <x v="6"/>
    <x v="2"/>
    <x v="87"/>
    <x v="2"/>
    <x v="91"/>
  </r>
  <r>
    <x v="1"/>
    <x v="0"/>
    <x v="2"/>
    <x v="67"/>
    <x v="7"/>
    <x v="0"/>
    <x v="1"/>
    <x v="14"/>
    <x v="33"/>
    <x v="34"/>
    <x v="0"/>
    <x v="193"/>
    <x v="264"/>
    <x v="21"/>
    <x v="0"/>
    <x v="0"/>
    <x v="0"/>
    <x v="0"/>
    <x v="269"/>
    <x v="3"/>
    <x v="0"/>
    <x v="0"/>
    <x v="0"/>
    <x v="281"/>
    <x v="284"/>
    <x v="61"/>
    <x v="0"/>
    <x v="242"/>
    <x v="93"/>
    <x v="0"/>
    <x v="281"/>
    <x v="6"/>
    <x v="3"/>
    <x v="87"/>
    <x v="2"/>
    <x v="91"/>
  </r>
  <r>
    <x v="1"/>
    <x v="0"/>
    <x v="2"/>
    <x v="67"/>
    <x v="7"/>
    <x v="1"/>
    <x v="2"/>
    <x v="1"/>
    <x v="2"/>
    <x v="35"/>
    <x v="0"/>
    <x v="194"/>
    <x v="265"/>
    <x v="93"/>
    <x v="0"/>
    <x v="0"/>
    <x v="0"/>
    <x v="0"/>
    <x v="270"/>
    <x v="3"/>
    <x v="0"/>
    <x v="0"/>
    <x v="0"/>
    <x v="282"/>
    <x v="285"/>
    <x v="62"/>
    <x v="0"/>
    <x v="243"/>
    <x v="93"/>
    <x v="0"/>
    <x v="282"/>
    <x v="6"/>
    <x v="3"/>
    <x v="87"/>
    <x v="2"/>
    <x v="91"/>
  </r>
  <r>
    <x v="1"/>
    <x v="0"/>
    <x v="2"/>
    <x v="67"/>
    <x v="7"/>
    <x v="0"/>
    <x v="3"/>
    <x v="0"/>
    <x v="5"/>
    <x v="34"/>
    <x v="0"/>
    <x v="195"/>
    <x v="266"/>
    <x v="3"/>
    <x v="0"/>
    <x v="0"/>
    <x v="0"/>
    <x v="0"/>
    <x v="271"/>
    <x v="3"/>
    <x v="0"/>
    <x v="0"/>
    <x v="0"/>
    <x v="283"/>
    <x v="286"/>
    <x v="63"/>
    <x v="0"/>
    <x v="4"/>
    <x v="93"/>
    <x v="0"/>
    <x v="283"/>
    <x v="6"/>
    <x v="3"/>
    <x v="87"/>
    <x v="2"/>
    <x v="91"/>
  </r>
  <r>
    <x v="1"/>
    <x v="0"/>
    <x v="2"/>
    <x v="67"/>
    <x v="7"/>
    <x v="2"/>
    <x v="4"/>
    <x v="0"/>
    <x v="5"/>
    <x v="34"/>
    <x v="0"/>
    <x v="195"/>
    <x v="266"/>
    <x v="3"/>
    <x v="0"/>
    <x v="0"/>
    <x v="0"/>
    <x v="0"/>
    <x v="271"/>
    <x v="3"/>
    <x v="0"/>
    <x v="0"/>
    <x v="0"/>
    <x v="283"/>
    <x v="286"/>
    <x v="63"/>
    <x v="0"/>
    <x v="4"/>
    <x v="93"/>
    <x v="0"/>
    <x v="283"/>
    <x v="6"/>
    <x v="3"/>
    <x v="87"/>
    <x v="2"/>
    <x v="91"/>
  </r>
  <r>
    <x v="1"/>
    <x v="0"/>
    <x v="2"/>
    <x v="67"/>
    <x v="7"/>
    <x v="0"/>
    <x v="5"/>
    <x v="2"/>
    <x v="0"/>
    <x v="2"/>
    <x v="0"/>
    <x v="2"/>
    <x v="2"/>
    <x v="2"/>
    <x v="0"/>
    <x v="0"/>
    <x v="0"/>
    <x v="0"/>
    <x v="2"/>
    <x v="3"/>
    <x v="0"/>
    <x v="0"/>
    <x v="0"/>
    <x v="2"/>
    <x v="2"/>
    <x v="2"/>
    <x v="1"/>
    <x v="2"/>
    <x v="1"/>
    <x v="0"/>
    <x v="2"/>
    <x v="6"/>
    <x v="3"/>
    <x v="87"/>
    <x v="2"/>
    <x v="91"/>
  </r>
  <r>
    <x v="1"/>
    <x v="0"/>
    <x v="2"/>
    <x v="67"/>
    <x v="7"/>
    <x v="0"/>
    <x v="6"/>
    <x v="2"/>
    <x v="0"/>
    <x v="2"/>
    <x v="0"/>
    <x v="2"/>
    <x v="2"/>
    <x v="2"/>
    <x v="0"/>
    <x v="0"/>
    <x v="0"/>
    <x v="0"/>
    <x v="2"/>
    <x v="3"/>
    <x v="0"/>
    <x v="0"/>
    <x v="0"/>
    <x v="2"/>
    <x v="2"/>
    <x v="2"/>
    <x v="1"/>
    <x v="2"/>
    <x v="1"/>
    <x v="0"/>
    <x v="2"/>
    <x v="6"/>
    <x v="3"/>
    <x v="87"/>
    <x v="2"/>
    <x v="9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9"/>
    <x v="0"/>
    <x v="9"/>
    <x v="68"/>
    <x v="19"/>
    <x v="0"/>
    <x v="0"/>
    <x v="7"/>
    <x v="30"/>
    <x v="36"/>
    <x v="0"/>
    <x v="196"/>
    <x v="267"/>
    <x v="94"/>
    <x v="0"/>
    <x v="0"/>
    <x v="0"/>
    <x v="0"/>
    <x v="272"/>
    <x v="275"/>
    <x v="0"/>
    <x v="0"/>
    <x v="0"/>
    <x v="284"/>
    <x v="287"/>
    <x v="64"/>
    <x v="0"/>
    <x v="244"/>
    <x v="94"/>
    <x v="0"/>
    <x v="284"/>
    <x v="43"/>
    <x v="2"/>
    <x v="88"/>
    <x v="2"/>
    <x v="92"/>
  </r>
  <r>
    <x v="1"/>
    <x v="0"/>
    <x v="9"/>
    <x v="68"/>
    <x v="19"/>
    <x v="0"/>
    <x v="1"/>
    <x v="7"/>
    <x v="30"/>
    <x v="36"/>
    <x v="0"/>
    <x v="196"/>
    <x v="267"/>
    <x v="94"/>
    <x v="0"/>
    <x v="0"/>
    <x v="0"/>
    <x v="0"/>
    <x v="272"/>
    <x v="275"/>
    <x v="0"/>
    <x v="0"/>
    <x v="0"/>
    <x v="284"/>
    <x v="287"/>
    <x v="64"/>
    <x v="0"/>
    <x v="244"/>
    <x v="94"/>
    <x v="0"/>
    <x v="284"/>
    <x v="43"/>
    <x v="3"/>
    <x v="88"/>
    <x v="2"/>
    <x v="92"/>
  </r>
  <r>
    <x v="1"/>
    <x v="0"/>
    <x v="9"/>
    <x v="68"/>
    <x v="19"/>
    <x v="0"/>
    <x v="2"/>
    <x v="0"/>
    <x v="34"/>
    <x v="37"/>
    <x v="0"/>
    <x v="197"/>
    <x v="268"/>
    <x v="95"/>
    <x v="0"/>
    <x v="0"/>
    <x v="0"/>
    <x v="0"/>
    <x v="273"/>
    <x v="276"/>
    <x v="0"/>
    <x v="0"/>
    <x v="0"/>
    <x v="285"/>
    <x v="288"/>
    <x v="64"/>
    <x v="0"/>
    <x v="245"/>
    <x v="94"/>
    <x v="0"/>
    <x v="285"/>
    <x v="43"/>
    <x v="3"/>
    <x v="88"/>
    <x v="2"/>
    <x v="92"/>
  </r>
  <r>
    <x v="1"/>
    <x v="0"/>
    <x v="9"/>
    <x v="68"/>
    <x v="19"/>
    <x v="0"/>
    <x v="3"/>
    <x v="7"/>
    <x v="30"/>
    <x v="36"/>
    <x v="0"/>
    <x v="196"/>
    <x v="267"/>
    <x v="94"/>
    <x v="0"/>
    <x v="0"/>
    <x v="0"/>
    <x v="0"/>
    <x v="272"/>
    <x v="275"/>
    <x v="0"/>
    <x v="0"/>
    <x v="0"/>
    <x v="284"/>
    <x v="287"/>
    <x v="64"/>
    <x v="0"/>
    <x v="244"/>
    <x v="94"/>
    <x v="0"/>
    <x v="284"/>
    <x v="43"/>
    <x v="3"/>
    <x v="88"/>
    <x v="2"/>
    <x v="92"/>
  </r>
  <r>
    <x v="1"/>
    <x v="0"/>
    <x v="9"/>
    <x v="68"/>
    <x v="19"/>
    <x v="0"/>
    <x v="4"/>
    <x v="7"/>
    <x v="30"/>
    <x v="36"/>
    <x v="0"/>
    <x v="196"/>
    <x v="267"/>
    <x v="94"/>
    <x v="0"/>
    <x v="0"/>
    <x v="0"/>
    <x v="0"/>
    <x v="272"/>
    <x v="275"/>
    <x v="0"/>
    <x v="0"/>
    <x v="0"/>
    <x v="284"/>
    <x v="287"/>
    <x v="64"/>
    <x v="0"/>
    <x v="244"/>
    <x v="94"/>
    <x v="0"/>
    <x v="284"/>
    <x v="43"/>
    <x v="3"/>
    <x v="88"/>
    <x v="2"/>
    <x v="92"/>
  </r>
  <r>
    <x v="1"/>
    <x v="0"/>
    <x v="9"/>
    <x v="68"/>
    <x v="19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3"/>
    <x v="3"/>
    <x v="88"/>
    <x v="2"/>
    <x v="92"/>
  </r>
  <r>
    <x v="1"/>
    <x v="0"/>
    <x v="9"/>
    <x v="68"/>
    <x v="19"/>
    <x v="0"/>
    <x v="6"/>
    <x v="2"/>
    <x v="0"/>
    <x v="2"/>
    <x v="0"/>
    <x v="2"/>
    <x v="2"/>
    <x v="2"/>
    <x v="0"/>
    <x v="0"/>
    <x v="0"/>
    <x v="0"/>
    <x v="2"/>
    <x v="3"/>
    <x v="0"/>
    <x v="0"/>
    <x v="0"/>
    <x v="2"/>
    <x v="2"/>
    <x v="2"/>
    <x v="1"/>
    <x v="2"/>
    <x v="1"/>
    <x v="0"/>
    <x v="2"/>
    <x v="43"/>
    <x v="3"/>
    <x v="88"/>
    <x v="2"/>
    <x v="9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0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3"/>
    <x v="2"/>
    <x v="89"/>
    <x v="0"/>
    <x v="93"/>
  </r>
  <r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3"/>
    <x v="3"/>
    <x v="89"/>
    <x v="0"/>
    <x v="93"/>
  </r>
  <r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3"/>
    <x v="3"/>
    <x v="89"/>
    <x v="0"/>
    <x v="93"/>
  </r>
  <r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3"/>
    <x v="3"/>
    <x v="89"/>
    <x v="0"/>
    <x v="93"/>
  </r>
  <r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1"/>
    <x v="0"/>
    <x v="20"/>
    <x v="15"/>
    <x v="8"/>
    <x v="0"/>
    <x v="0"/>
    <x v="14"/>
    <x v="35"/>
    <x v="21"/>
    <x v="0"/>
    <x v="198"/>
    <x v="269"/>
    <x v="94"/>
    <x v="0"/>
    <x v="0"/>
    <x v="0"/>
    <x v="0"/>
    <x v="274"/>
    <x v="277"/>
    <x v="0"/>
    <x v="0"/>
    <x v="39"/>
    <x v="286"/>
    <x v="289"/>
    <x v="65"/>
    <x v="0"/>
    <x v="163"/>
    <x v="95"/>
    <x v="0"/>
    <x v="286"/>
    <x v="17"/>
    <x v="2"/>
    <x v="90"/>
    <x v="2"/>
    <x v="94"/>
  </r>
  <r>
    <x v="1"/>
    <x v="0"/>
    <x v="20"/>
    <x v="15"/>
    <x v="8"/>
    <x v="0"/>
    <x v="1"/>
    <x v="7"/>
    <x v="19"/>
    <x v="21"/>
    <x v="0"/>
    <x v="199"/>
    <x v="270"/>
    <x v="96"/>
    <x v="0"/>
    <x v="0"/>
    <x v="0"/>
    <x v="0"/>
    <x v="275"/>
    <x v="278"/>
    <x v="0"/>
    <x v="0"/>
    <x v="39"/>
    <x v="287"/>
    <x v="290"/>
    <x v="23"/>
    <x v="0"/>
    <x v="246"/>
    <x v="95"/>
    <x v="0"/>
    <x v="287"/>
    <x v="17"/>
    <x v="3"/>
    <x v="90"/>
    <x v="2"/>
    <x v="94"/>
  </r>
  <r>
    <x v="1"/>
    <x v="0"/>
    <x v="20"/>
    <x v="15"/>
    <x v="8"/>
    <x v="1"/>
    <x v="2"/>
    <x v="6"/>
    <x v="10"/>
    <x v="21"/>
    <x v="0"/>
    <x v="200"/>
    <x v="271"/>
    <x v="41"/>
    <x v="0"/>
    <x v="0"/>
    <x v="0"/>
    <x v="0"/>
    <x v="276"/>
    <x v="279"/>
    <x v="0"/>
    <x v="0"/>
    <x v="0"/>
    <x v="288"/>
    <x v="291"/>
    <x v="15"/>
    <x v="0"/>
    <x v="247"/>
    <x v="95"/>
    <x v="0"/>
    <x v="288"/>
    <x v="17"/>
    <x v="3"/>
    <x v="90"/>
    <x v="2"/>
    <x v="94"/>
  </r>
  <r>
    <x v="1"/>
    <x v="0"/>
    <x v="20"/>
    <x v="15"/>
    <x v="8"/>
    <x v="0"/>
    <x v="3"/>
    <x v="4"/>
    <x v="18"/>
    <x v="9"/>
    <x v="0"/>
    <x v="201"/>
    <x v="272"/>
    <x v="45"/>
    <x v="0"/>
    <x v="0"/>
    <x v="0"/>
    <x v="0"/>
    <x v="277"/>
    <x v="280"/>
    <x v="0"/>
    <x v="2"/>
    <x v="40"/>
    <x v="289"/>
    <x v="292"/>
    <x v="45"/>
    <x v="0"/>
    <x v="61"/>
    <x v="95"/>
    <x v="0"/>
    <x v="289"/>
    <x v="17"/>
    <x v="3"/>
    <x v="90"/>
    <x v="2"/>
    <x v="94"/>
  </r>
  <r>
    <x v="1"/>
    <x v="0"/>
    <x v="20"/>
    <x v="15"/>
    <x v="8"/>
    <x v="2"/>
    <x v="4"/>
    <x v="0"/>
    <x v="9"/>
    <x v="9"/>
    <x v="0"/>
    <x v="202"/>
    <x v="273"/>
    <x v="29"/>
    <x v="0"/>
    <x v="0"/>
    <x v="0"/>
    <x v="0"/>
    <x v="278"/>
    <x v="281"/>
    <x v="0"/>
    <x v="0"/>
    <x v="41"/>
    <x v="290"/>
    <x v="293"/>
    <x v="23"/>
    <x v="0"/>
    <x v="94"/>
    <x v="95"/>
    <x v="0"/>
    <x v="105"/>
    <x v="17"/>
    <x v="3"/>
    <x v="90"/>
    <x v="2"/>
    <x v="94"/>
  </r>
  <r>
    <x v="1"/>
    <x v="0"/>
    <x v="20"/>
    <x v="15"/>
    <x v="8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7"/>
    <x v="3"/>
    <x v="90"/>
    <x v="2"/>
    <x v="94"/>
  </r>
  <r>
    <x v="1"/>
    <x v="0"/>
    <x v="20"/>
    <x v="15"/>
    <x v="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7"/>
    <x v="3"/>
    <x v="90"/>
    <x v="2"/>
    <x v="9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2"/>
    <x v="0"/>
    <x v="2"/>
    <x v="69"/>
    <x v="2"/>
    <x v="0"/>
    <x v="0"/>
    <x v="5"/>
    <x v="13"/>
    <x v="9"/>
    <x v="0"/>
    <x v="203"/>
    <x v="274"/>
    <x v="37"/>
    <x v="0"/>
    <x v="0"/>
    <x v="0"/>
    <x v="0"/>
    <x v="279"/>
    <x v="282"/>
    <x v="0"/>
    <x v="0"/>
    <x v="0"/>
    <x v="291"/>
    <x v="294"/>
    <x v="66"/>
    <x v="0"/>
    <x v="248"/>
    <x v="96"/>
    <x v="0"/>
    <x v="290"/>
    <x v="5"/>
    <x v="2"/>
    <x v="91"/>
    <x v="0"/>
    <x v="95"/>
  </r>
  <r>
    <x v="1"/>
    <x v="0"/>
    <x v="2"/>
    <x v="69"/>
    <x v="2"/>
    <x v="0"/>
    <x v="1"/>
    <x v="5"/>
    <x v="13"/>
    <x v="2"/>
    <x v="0"/>
    <x v="2"/>
    <x v="2"/>
    <x v="37"/>
    <x v="0"/>
    <x v="0"/>
    <x v="0"/>
    <x v="0"/>
    <x v="2"/>
    <x v="2"/>
    <x v="0"/>
    <x v="0"/>
    <x v="0"/>
    <x v="2"/>
    <x v="2"/>
    <x v="2"/>
    <x v="1"/>
    <x v="248"/>
    <x v="1"/>
    <x v="0"/>
    <x v="2"/>
    <x v="5"/>
    <x v="3"/>
    <x v="91"/>
    <x v="0"/>
    <x v="95"/>
  </r>
  <r>
    <x v="1"/>
    <x v="0"/>
    <x v="2"/>
    <x v="69"/>
    <x v="2"/>
    <x v="1"/>
    <x v="2"/>
    <x v="5"/>
    <x v="13"/>
    <x v="38"/>
    <x v="0"/>
    <x v="204"/>
    <x v="275"/>
    <x v="42"/>
    <x v="0"/>
    <x v="0"/>
    <x v="0"/>
    <x v="0"/>
    <x v="280"/>
    <x v="283"/>
    <x v="0"/>
    <x v="0"/>
    <x v="0"/>
    <x v="292"/>
    <x v="295"/>
    <x v="67"/>
    <x v="0"/>
    <x v="249"/>
    <x v="96"/>
    <x v="0"/>
    <x v="291"/>
    <x v="5"/>
    <x v="3"/>
    <x v="91"/>
    <x v="0"/>
    <x v="95"/>
  </r>
  <r>
    <x v="1"/>
    <x v="0"/>
    <x v="2"/>
    <x v="69"/>
    <x v="2"/>
    <x v="0"/>
    <x v="3"/>
    <x v="5"/>
    <x v="13"/>
    <x v="38"/>
    <x v="0"/>
    <x v="204"/>
    <x v="275"/>
    <x v="42"/>
    <x v="0"/>
    <x v="0"/>
    <x v="0"/>
    <x v="0"/>
    <x v="280"/>
    <x v="283"/>
    <x v="0"/>
    <x v="0"/>
    <x v="0"/>
    <x v="292"/>
    <x v="295"/>
    <x v="67"/>
    <x v="0"/>
    <x v="249"/>
    <x v="96"/>
    <x v="0"/>
    <x v="291"/>
    <x v="5"/>
    <x v="3"/>
    <x v="91"/>
    <x v="0"/>
    <x v="95"/>
  </r>
  <r>
    <x v="1"/>
    <x v="0"/>
    <x v="2"/>
    <x v="69"/>
    <x v="2"/>
    <x v="2"/>
    <x v="4"/>
    <x v="1"/>
    <x v="2"/>
    <x v="9"/>
    <x v="0"/>
    <x v="205"/>
    <x v="276"/>
    <x v="97"/>
    <x v="0"/>
    <x v="0"/>
    <x v="0"/>
    <x v="0"/>
    <x v="281"/>
    <x v="284"/>
    <x v="0"/>
    <x v="0"/>
    <x v="0"/>
    <x v="293"/>
    <x v="296"/>
    <x v="15"/>
    <x v="0"/>
    <x v="250"/>
    <x v="96"/>
    <x v="0"/>
    <x v="292"/>
    <x v="5"/>
    <x v="3"/>
    <x v="91"/>
    <x v="0"/>
    <x v="95"/>
  </r>
  <r>
    <x v="1"/>
    <x v="0"/>
    <x v="2"/>
    <x v="69"/>
    <x v="2"/>
    <x v="0"/>
    <x v="5"/>
    <x v="3"/>
    <x v="6"/>
    <x v="9"/>
    <x v="0"/>
    <x v="73"/>
    <x v="277"/>
    <x v="5"/>
    <x v="0"/>
    <x v="0"/>
    <x v="0"/>
    <x v="0"/>
    <x v="282"/>
    <x v="285"/>
    <x v="0"/>
    <x v="0"/>
    <x v="0"/>
    <x v="294"/>
    <x v="297"/>
    <x v="16"/>
    <x v="0"/>
    <x v="6"/>
    <x v="96"/>
    <x v="0"/>
    <x v="222"/>
    <x v="5"/>
    <x v="3"/>
    <x v="91"/>
    <x v="0"/>
    <x v="95"/>
  </r>
  <r>
    <x v="1"/>
    <x v="0"/>
    <x v="2"/>
    <x v="6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91"/>
    <x v="0"/>
    <x v="9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3"/>
    <x v="0"/>
    <x v="8"/>
    <x v="70"/>
    <x v="4"/>
    <x v="0"/>
    <x v="0"/>
    <x v="7"/>
    <x v="19"/>
    <x v="0"/>
    <x v="0"/>
    <x v="206"/>
    <x v="278"/>
    <x v="26"/>
    <x v="0"/>
    <x v="0"/>
    <x v="0"/>
    <x v="0"/>
    <x v="283"/>
    <x v="286"/>
    <x v="0"/>
    <x v="0"/>
    <x v="0"/>
    <x v="295"/>
    <x v="298"/>
    <x v="6"/>
    <x v="0"/>
    <x v="251"/>
    <x v="97"/>
    <x v="0"/>
    <x v="293"/>
    <x v="26"/>
    <x v="2"/>
    <x v="92"/>
    <x v="2"/>
    <x v="96"/>
  </r>
  <r>
    <x v="1"/>
    <x v="0"/>
    <x v="8"/>
    <x v="70"/>
    <x v="4"/>
    <x v="0"/>
    <x v="1"/>
    <x v="5"/>
    <x v="13"/>
    <x v="0"/>
    <x v="0"/>
    <x v="207"/>
    <x v="279"/>
    <x v="98"/>
    <x v="0"/>
    <x v="0"/>
    <x v="0"/>
    <x v="0"/>
    <x v="284"/>
    <x v="287"/>
    <x v="0"/>
    <x v="0"/>
    <x v="0"/>
    <x v="296"/>
    <x v="299"/>
    <x v="5"/>
    <x v="0"/>
    <x v="252"/>
    <x v="97"/>
    <x v="0"/>
    <x v="294"/>
    <x v="26"/>
    <x v="3"/>
    <x v="92"/>
    <x v="2"/>
    <x v="96"/>
  </r>
  <r>
    <x v="1"/>
    <x v="0"/>
    <x v="8"/>
    <x v="70"/>
    <x v="4"/>
    <x v="1"/>
    <x v="2"/>
    <x v="5"/>
    <x v="13"/>
    <x v="0"/>
    <x v="0"/>
    <x v="207"/>
    <x v="279"/>
    <x v="98"/>
    <x v="0"/>
    <x v="0"/>
    <x v="0"/>
    <x v="0"/>
    <x v="284"/>
    <x v="287"/>
    <x v="0"/>
    <x v="0"/>
    <x v="0"/>
    <x v="296"/>
    <x v="299"/>
    <x v="5"/>
    <x v="0"/>
    <x v="252"/>
    <x v="97"/>
    <x v="0"/>
    <x v="294"/>
    <x v="26"/>
    <x v="3"/>
    <x v="92"/>
    <x v="2"/>
    <x v="96"/>
  </r>
  <r>
    <x v="1"/>
    <x v="0"/>
    <x v="8"/>
    <x v="70"/>
    <x v="4"/>
    <x v="0"/>
    <x v="3"/>
    <x v="8"/>
    <x v="17"/>
    <x v="1"/>
    <x v="0"/>
    <x v="208"/>
    <x v="280"/>
    <x v="99"/>
    <x v="0"/>
    <x v="0"/>
    <x v="0"/>
    <x v="0"/>
    <x v="285"/>
    <x v="288"/>
    <x v="0"/>
    <x v="0"/>
    <x v="0"/>
    <x v="297"/>
    <x v="300"/>
    <x v="43"/>
    <x v="0"/>
    <x v="253"/>
    <x v="98"/>
    <x v="0"/>
    <x v="295"/>
    <x v="26"/>
    <x v="3"/>
    <x v="92"/>
    <x v="2"/>
    <x v="96"/>
  </r>
  <r>
    <x v="1"/>
    <x v="0"/>
    <x v="8"/>
    <x v="70"/>
    <x v="4"/>
    <x v="2"/>
    <x v="4"/>
    <x v="5"/>
    <x v="13"/>
    <x v="0"/>
    <x v="0"/>
    <x v="209"/>
    <x v="281"/>
    <x v="100"/>
    <x v="0"/>
    <x v="0"/>
    <x v="0"/>
    <x v="0"/>
    <x v="286"/>
    <x v="289"/>
    <x v="0"/>
    <x v="0"/>
    <x v="0"/>
    <x v="298"/>
    <x v="301"/>
    <x v="5"/>
    <x v="0"/>
    <x v="254"/>
    <x v="97"/>
    <x v="0"/>
    <x v="296"/>
    <x v="26"/>
    <x v="3"/>
    <x v="92"/>
    <x v="2"/>
    <x v="96"/>
  </r>
  <r>
    <x v="1"/>
    <x v="0"/>
    <x v="8"/>
    <x v="70"/>
    <x v="4"/>
    <x v="0"/>
    <x v="5"/>
    <x v="5"/>
    <x v="13"/>
    <x v="0"/>
    <x v="0"/>
    <x v="209"/>
    <x v="281"/>
    <x v="100"/>
    <x v="0"/>
    <x v="0"/>
    <x v="0"/>
    <x v="0"/>
    <x v="286"/>
    <x v="289"/>
    <x v="0"/>
    <x v="0"/>
    <x v="0"/>
    <x v="298"/>
    <x v="301"/>
    <x v="5"/>
    <x v="0"/>
    <x v="254"/>
    <x v="97"/>
    <x v="0"/>
    <x v="296"/>
    <x v="26"/>
    <x v="3"/>
    <x v="92"/>
    <x v="2"/>
    <x v="96"/>
  </r>
  <r>
    <x v="1"/>
    <x v="0"/>
    <x v="8"/>
    <x v="70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6"/>
    <x v="3"/>
    <x v="92"/>
    <x v="2"/>
    <x v="9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4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3"/>
    <x v="2"/>
    <x v="89"/>
    <x v="0"/>
    <x v="93"/>
  </r>
  <r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3"/>
    <x v="3"/>
    <x v="89"/>
    <x v="0"/>
    <x v="93"/>
  </r>
  <r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3"/>
    <x v="3"/>
    <x v="89"/>
    <x v="0"/>
    <x v="93"/>
  </r>
  <r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1"/>
    <x v="0"/>
    <x v="0"/>
    <x v="6"/>
    <x v="6"/>
    <x v="0"/>
    <x v="0"/>
    <x v="6"/>
    <x v="3"/>
    <x v="0"/>
    <x v="6"/>
    <x v="3"/>
    <x v="3"/>
    <x v="89"/>
    <x v="0"/>
    <x v="93"/>
  </r>
  <r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1"/>
    <x v="0"/>
    <x v="2"/>
    <x v="7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5"/>
    <x v="0"/>
    <x v="19"/>
    <x v="72"/>
    <x v="2"/>
    <x v="0"/>
    <x v="0"/>
    <x v="3"/>
    <x v="11"/>
    <x v="0"/>
    <x v="0"/>
    <x v="210"/>
    <x v="282"/>
    <x v="32"/>
    <x v="0"/>
    <x v="0"/>
    <x v="0"/>
    <x v="0"/>
    <x v="102"/>
    <x v="290"/>
    <x v="0"/>
    <x v="0"/>
    <x v="42"/>
    <x v="299"/>
    <x v="302"/>
    <x v="51"/>
    <x v="0"/>
    <x v="255"/>
    <x v="99"/>
    <x v="0"/>
    <x v="297"/>
    <x v="21"/>
    <x v="2"/>
    <x v="93"/>
    <x v="0"/>
    <x v="97"/>
  </r>
  <r>
    <x v="1"/>
    <x v="0"/>
    <x v="19"/>
    <x v="72"/>
    <x v="2"/>
    <x v="0"/>
    <x v="1"/>
    <x v="3"/>
    <x v="11"/>
    <x v="0"/>
    <x v="0"/>
    <x v="210"/>
    <x v="282"/>
    <x v="32"/>
    <x v="0"/>
    <x v="0"/>
    <x v="0"/>
    <x v="0"/>
    <x v="102"/>
    <x v="290"/>
    <x v="0"/>
    <x v="0"/>
    <x v="42"/>
    <x v="299"/>
    <x v="302"/>
    <x v="51"/>
    <x v="0"/>
    <x v="255"/>
    <x v="99"/>
    <x v="0"/>
    <x v="297"/>
    <x v="21"/>
    <x v="3"/>
    <x v="93"/>
    <x v="0"/>
    <x v="97"/>
  </r>
  <r>
    <x v="1"/>
    <x v="0"/>
    <x v="19"/>
    <x v="72"/>
    <x v="2"/>
    <x v="1"/>
    <x v="2"/>
    <x v="1"/>
    <x v="2"/>
    <x v="0"/>
    <x v="0"/>
    <x v="77"/>
    <x v="98"/>
    <x v="47"/>
    <x v="0"/>
    <x v="0"/>
    <x v="0"/>
    <x v="0"/>
    <x v="103"/>
    <x v="103"/>
    <x v="0"/>
    <x v="0"/>
    <x v="43"/>
    <x v="300"/>
    <x v="303"/>
    <x v="25"/>
    <x v="0"/>
    <x v="256"/>
    <x v="99"/>
    <x v="0"/>
    <x v="298"/>
    <x v="21"/>
    <x v="3"/>
    <x v="93"/>
    <x v="0"/>
    <x v="97"/>
  </r>
  <r>
    <x v="1"/>
    <x v="0"/>
    <x v="19"/>
    <x v="72"/>
    <x v="2"/>
    <x v="0"/>
    <x v="3"/>
    <x v="1"/>
    <x v="2"/>
    <x v="0"/>
    <x v="0"/>
    <x v="77"/>
    <x v="98"/>
    <x v="47"/>
    <x v="0"/>
    <x v="0"/>
    <x v="0"/>
    <x v="0"/>
    <x v="103"/>
    <x v="103"/>
    <x v="0"/>
    <x v="0"/>
    <x v="43"/>
    <x v="300"/>
    <x v="303"/>
    <x v="25"/>
    <x v="0"/>
    <x v="256"/>
    <x v="99"/>
    <x v="0"/>
    <x v="298"/>
    <x v="21"/>
    <x v="3"/>
    <x v="93"/>
    <x v="0"/>
    <x v="97"/>
  </r>
  <r>
    <x v="1"/>
    <x v="0"/>
    <x v="19"/>
    <x v="72"/>
    <x v="2"/>
    <x v="2"/>
    <x v="4"/>
    <x v="3"/>
    <x v="6"/>
    <x v="1"/>
    <x v="0"/>
    <x v="37"/>
    <x v="99"/>
    <x v="6"/>
    <x v="0"/>
    <x v="0"/>
    <x v="0"/>
    <x v="0"/>
    <x v="104"/>
    <x v="104"/>
    <x v="0"/>
    <x v="0"/>
    <x v="0"/>
    <x v="107"/>
    <x v="106"/>
    <x v="0"/>
    <x v="0"/>
    <x v="257"/>
    <x v="99"/>
    <x v="0"/>
    <x v="299"/>
    <x v="21"/>
    <x v="3"/>
    <x v="93"/>
    <x v="0"/>
    <x v="97"/>
  </r>
  <r>
    <x v="1"/>
    <x v="0"/>
    <x v="19"/>
    <x v="72"/>
    <x v="2"/>
    <x v="0"/>
    <x v="5"/>
    <x v="3"/>
    <x v="6"/>
    <x v="1"/>
    <x v="0"/>
    <x v="37"/>
    <x v="99"/>
    <x v="6"/>
    <x v="0"/>
    <x v="0"/>
    <x v="0"/>
    <x v="0"/>
    <x v="104"/>
    <x v="104"/>
    <x v="0"/>
    <x v="0"/>
    <x v="0"/>
    <x v="107"/>
    <x v="106"/>
    <x v="0"/>
    <x v="0"/>
    <x v="257"/>
    <x v="99"/>
    <x v="0"/>
    <x v="299"/>
    <x v="21"/>
    <x v="3"/>
    <x v="93"/>
    <x v="0"/>
    <x v="97"/>
  </r>
  <r>
    <x v="1"/>
    <x v="0"/>
    <x v="19"/>
    <x v="7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93"/>
    <x v="0"/>
    <x v="9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6"/>
    <x v="0"/>
    <x v="2"/>
    <x v="73"/>
    <x v="2"/>
    <x v="0"/>
    <x v="0"/>
    <x v="0"/>
    <x v="5"/>
    <x v="8"/>
    <x v="0"/>
    <x v="211"/>
    <x v="283"/>
    <x v="101"/>
    <x v="0"/>
    <x v="0"/>
    <x v="0"/>
    <x v="0"/>
    <x v="287"/>
    <x v="291"/>
    <x v="0"/>
    <x v="0"/>
    <x v="0"/>
    <x v="301"/>
    <x v="304"/>
    <x v="68"/>
    <x v="0"/>
    <x v="258"/>
    <x v="100"/>
    <x v="0"/>
    <x v="300"/>
    <x v="24"/>
    <x v="2"/>
    <x v="94"/>
    <x v="2"/>
    <x v="98"/>
  </r>
  <r>
    <x v="1"/>
    <x v="0"/>
    <x v="2"/>
    <x v="73"/>
    <x v="2"/>
    <x v="0"/>
    <x v="1"/>
    <x v="0"/>
    <x v="5"/>
    <x v="8"/>
    <x v="0"/>
    <x v="211"/>
    <x v="283"/>
    <x v="101"/>
    <x v="0"/>
    <x v="0"/>
    <x v="0"/>
    <x v="0"/>
    <x v="287"/>
    <x v="291"/>
    <x v="0"/>
    <x v="0"/>
    <x v="0"/>
    <x v="301"/>
    <x v="304"/>
    <x v="68"/>
    <x v="0"/>
    <x v="258"/>
    <x v="100"/>
    <x v="0"/>
    <x v="300"/>
    <x v="24"/>
    <x v="3"/>
    <x v="94"/>
    <x v="2"/>
    <x v="98"/>
  </r>
  <r>
    <x v="1"/>
    <x v="0"/>
    <x v="2"/>
    <x v="73"/>
    <x v="2"/>
    <x v="1"/>
    <x v="2"/>
    <x v="1"/>
    <x v="2"/>
    <x v="9"/>
    <x v="0"/>
    <x v="212"/>
    <x v="284"/>
    <x v="102"/>
    <x v="0"/>
    <x v="0"/>
    <x v="0"/>
    <x v="0"/>
    <x v="288"/>
    <x v="292"/>
    <x v="0"/>
    <x v="0"/>
    <x v="0"/>
    <x v="302"/>
    <x v="305"/>
    <x v="15"/>
    <x v="0"/>
    <x v="259"/>
    <x v="100"/>
    <x v="0"/>
    <x v="301"/>
    <x v="24"/>
    <x v="3"/>
    <x v="94"/>
    <x v="2"/>
    <x v="98"/>
  </r>
  <r>
    <x v="1"/>
    <x v="0"/>
    <x v="2"/>
    <x v="73"/>
    <x v="2"/>
    <x v="0"/>
    <x v="3"/>
    <x v="3"/>
    <x v="6"/>
    <x v="9"/>
    <x v="0"/>
    <x v="213"/>
    <x v="285"/>
    <x v="103"/>
    <x v="0"/>
    <x v="0"/>
    <x v="0"/>
    <x v="0"/>
    <x v="289"/>
    <x v="293"/>
    <x v="0"/>
    <x v="0"/>
    <x v="0"/>
    <x v="303"/>
    <x v="306"/>
    <x v="16"/>
    <x v="0"/>
    <x v="260"/>
    <x v="100"/>
    <x v="0"/>
    <x v="302"/>
    <x v="24"/>
    <x v="3"/>
    <x v="94"/>
    <x v="2"/>
    <x v="98"/>
  </r>
  <r>
    <x v="1"/>
    <x v="0"/>
    <x v="2"/>
    <x v="73"/>
    <x v="2"/>
    <x v="2"/>
    <x v="4"/>
    <x v="3"/>
    <x v="6"/>
    <x v="9"/>
    <x v="0"/>
    <x v="213"/>
    <x v="285"/>
    <x v="103"/>
    <x v="0"/>
    <x v="0"/>
    <x v="0"/>
    <x v="0"/>
    <x v="289"/>
    <x v="293"/>
    <x v="0"/>
    <x v="0"/>
    <x v="0"/>
    <x v="303"/>
    <x v="306"/>
    <x v="16"/>
    <x v="0"/>
    <x v="260"/>
    <x v="100"/>
    <x v="0"/>
    <x v="302"/>
    <x v="24"/>
    <x v="3"/>
    <x v="94"/>
    <x v="2"/>
    <x v="98"/>
  </r>
  <r>
    <x v="1"/>
    <x v="0"/>
    <x v="2"/>
    <x v="7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4"/>
    <x v="3"/>
    <x v="94"/>
    <x v="2"/>
    <x v="98"/>
  </r>
  <r>
    <x v="1"/>
    <x v="0"/>
    <x v="2"/>
    <x v="7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4"/>
    <x v="3"/>
    <x v="94"/>
    <x v="2"/>
    <x v="9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7"/>
    <x v="0"/>
    <x v="19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203"/>
    <x v="101"/>
    <x v="0"/>
    <x v="303"/>
    <x v="2"/>
    <x v="2"/>
    <x v="95"/>
    <x v="2"/>
    <x v="99"/>
  </r>
  <r>
    <x v="1"/>
    <x v="0"/>
    <x v="19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203"/>
    <x v="101"/>
    <x v="0"/>
    <x v="303"/>
    <x v="2"/>
    <x v="3"/>
    <x v="95"/>
    <x v="2"/>
    <x v="99"/>
  </r>
  <r>
    <x v="1"/>
    <x v="0"/>
    <x v="19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261"/>
    <x v="101"/>
    <x v="0"/>
    <x v="252"/>
    <x v="2"/>
    <x v="3"/>
    <x v="95"/>
    <x v="2"/>
    <x v="99"/>
  </r>
  <r>
    <x v="1"/>
    <x v="0"/>
    <x v="19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193"/>
    <x v="101"/>
    <x v="0"/>
    <x v="224"/>
    <x v="2"/>
    <x v="3"/>
    <x v="95"/>
    <x v="2"/>
    <x v="99"/>
  </r>
  <r>
    <x v="1"/>
    <x v="0"/>
    <x v="19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95"/>
    <x v="2"/>
    <x v="99"/>
  </r>
  <r>
    <x v="1"/>
    <x v="0"/>
    <x v="19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95"/>
    <x v="2"/>
    <x v="99"/>
  </r>
  <r>
    <x v="1"/>
    <x v="0"/>
    <x v="19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95"/>
    <x v="2"/>
    <x v="9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8"/>
    <x v="0"/>
    <x v="8"/>
    <x v="15"/>
    <x v="2"/>
    <x v="0"/>
    <x v="0"/>
    <x v="5"/>
    <x v="8"/>
    <x v="0"/>
    <x v="0"/>
    <x v="40"/>
    <x v="42"/>
    <x v="29"/>
    <x v="0"/>
    <x v="0"/>
    <x v="0"/>
    <x v="0"/>
    <x v="42"/>
    <x v="42"/>
    <x v="0"/>
    <x v="0"/>
    <x v="0"/>
    <x v="45"/>
    <x v="45"/>
    <x v="5"/>
    <x v="0"/>
    <x v="88"/>
    <x v="102"/>
    <x v="0"/>
    <x v="304"/>
    <x v="6"/>
    <x v="2"/>
    <x v="96"/>
    <x v="2"/>
    <x v="100"/>
  </r>
  <r>
    <x v="1"/>
    <x v="0"/>
    <x v="8"/>
    <x v="15"/>
    <x v="2"/>
    <x v="0"/>
    <x v="1"/>
    <x v="5"/>
    <x v="8"/>
    <x v="0"/>
    <x v="0"/>
    <x v="41"/>
    <x v="43"/>
    <x v="30"/>
    <x v="0"/>
    <x v="0"/>
    <x v="0"/>
    <x v="0"/>
    <x v="43"/>
    <x v="43"/>
    <x v="0"/>
    <x v="0"/>
    <x v="0"/>
    <x v="46"/>
    <x v="46"/>
    <x v="5"/>
    <x v="0"/>
    <x v="262"/>
    <x v="102"/>
    <x v="0"/>
    <x v="305"/>
    <x v="6"/>
    <x v="3"/>
    <x v="96"/>
    <x v="2"/>
    <x v="100"/>
  </r>
  <r>
    <x v="1"/>
    <x v="0"/>
    <x v="8"/>
    <x v="15"/>
    <x v="2"/>
    <x v="1"/>
    <x v="2"/>
    <x v="6"/>
    <x v="10"/>
    <x v="0"/>
    <x v="0"/>
    <x v="5"/>
    <x v="44"/>
    <x v="4"/>
    <x v="0"/>
    <x v="0"/>
    <x v="0"/>
    <x v="0"/>
    <x v="44"/>
    <x v="44"/>
    <x v="0"/>
    <x v="0"/>
    <x v="0"/>
    <x v="47"/>
    <x v="47"/>
    <x v="1"/>
    <x v="0"/>
    <x v="171"/>
    <x v="102"/>
    <x v="0"/>
    <x v="197"/>
    <x v="6"/>
    <x v="3"/>
    <x v="96"/>
    <x v="2"/>
    <x v="100"/>
  </r>
  <r>
    <x v="1"/>
    <x v="0"/>
    <x v="8"/>
    <x v="15"/>
    <x v="2"/>
    <x v="0"/>
    <x v="3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263"/>
    <x v="102"/>
    <x v="0"/>
    <x v="306"/>
    <x v="6"/>
    <x v="3"/>
    <x v="96"/>
    <x v="2"/>
    <x v="100"/>
  </r>
  <r>
    <x v="1"/>
    <x v="0"/>
    <x v="8"/>
    <x v="15"/>
    <x v="2"/>
    <x v="2"/>
    <x v="4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263"/>
    <x v="102"/>
    <x v="0"/>
    <x v="306"/>
    <x v="6"/>
    <x v="3"/>
    <x v="96"/>
    <x v="2"/>
    <x v="100"/>
  </r>
  <r>
    <x v="1"/>
    <x v="0"/>
    <x v="8"/>
    <x v="1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96"/>
    <x v="2"/>
    <x v="100"/>
  </r>
  <r>
    <x v="1"/>
    <x v="0"/>
    <x v="8"/>
    <x v="1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96"/>
    <x v="2"/>
    <x v="10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9"/>
    <x v="0"/>
    <x v="25"/>
    <x v="56"/>
    <x v="4"/>
    <x v="0"/>
    <x v="0"/>
    <x v="7"/>
    <x v="30"/>
    <x v="14"/>
    <x v="0"/>
    <x v="214"/>
    <x v="286"/>
    <x v="12"/>
    <x v="0"/>
    <x v="0"/>
    <x v="0"/>
    <x v="0"/>
    <x v="290"/>
    <x v="294"/>
    <x v="0"/>
    <x v="0"/>
    <x v="18"/>
    <x v="304"/>
    <x v="307"/>
    <x v="69"/>
    <x v="0"/>
    <x v="264"/>
    <x v="103"/>
    <x v="0"/>
    <x v="307"/>
    <x v="3"/>
    <x v="2"/>
    <x v="97"/>
    <x v="0"/>
    <x v="101"/>
  </r>
  <r>
    <x v="1"/>
    <x v="0"/>
    <x v="25"/>
    <x v="56"/>
    <x v="4"/>
    <x v="0"/>
    <x v="1"/>
    <x v="7"/>
    <x v="30"/>
    <x v="14"/>
    <x v="0"/>
    <x v="214"/>
    <x v="286"/>
    <x v="12"/>
    <x v="0"/>
    <x v="0"/>
    <x v="0"/>
    <x v="0"/>
    <x v="290"/>
    <x v="294"/>
    <x v="0"/>
    <x v="0"/>
    <x v="18"/>
    <x v="304"/>
    <x v="307"/>
    <x v="69"/>
    <x v="0"/>
    <x v="264"/>
    <x v="103"/>
    <x v="0"/>
    <x v="307"/>
    <x v="3"/>
    <x v="2"/>
    <x v="97"/>
    <x v="1"/>
    <x v="101"/>
  </r>
  <r>
    <x v="1"/>
    <x v="0"/>
    <x v="25"/>
    <x v="56"/>
    <x v="4"/>
    <x v="0"/>
    <x v="2"/>
    <x v="7"/>
    <x v="30"/>
    <x v="14"/>
    <x v="0"/>
    <x v="214"/>
    <x v="286"/>
    <x v="12"/>
    <x v="0"/>
    <x v="0"/>
    <x v="0"/>
    <x v="0"/>
    <x v="290"/>
    <x v="294"/>
    <x v="0"/>
    <x v="0"/>
    <x v="18"/>
    <x v="304"/>
    <x v="307"/>
    <x v="69"/>
    <x v="0"/>
    <x v="264"/>
    <x v="103"/>
    <x v="0"/>
    <x v="307"/>
    <x v="3"/>
    <x v="2"/>
    <x v="97"/>
    <x v="1"/>
    <x v="101"/>
  </r>
  <r>
    <x v="1"/>
    <x v="0"/>
    <x v="25"/>
    <x v="56"/>
    <x v="4"/>
    <x v="0"/>
    <x v="3"/>
    <x v="7"/>
    <x v="30"/>
    <x v="14"/>
    <x v="0"/>
    <x v="214"/>
    <x v="286"/>
    <x v="12"/>
    <x v="0"/>
    <x v="0"/>
    <x v="0"/>
    <x v="0"/>
    <x v="290"/>
    <x v="294"/>
    <x v="0"/>
    <x v="0"/>
    <x v="18"/>
    <x v="304"/>
    <x v="307"/>
    <x v="69"/>
    <x v="0"/>
    <x v="264"/>
    <x v="103"/>
    <x v="0"/>
    <x v="307"/>
    <x v="3"/>
    <x v="2"/>
    <x v="97"/>
    <x v="1"/>
    <x v="101"/>
  </r>
  <r>
    <x v="1"/>
    <x v="0"/>
    <x v="25"/>
    <x v="56"/>
    <x v="4"/>
    <x v="0"/>
    <x v="4"/>
    <x v="1"/>
    <x v="2"/>
    <x v="11"/>
    <x v="0"/>
    <x v="215"/>
    <x v="287"/>
    <x v="104"/>
    <x v="0"/>
    <x v="0"/>
    <x v="0"/>
    <x v="0"/>
    <x v="291"/>
    <x v="295"/>
    <x v="0"/>
    <x v="0"/>
    <x v="0"/>
    <x v="305"/>
    <x v="308"/>
    <x v="26"/>
    <x v="0"/>
    <x v="265"/>
    <x v="104"/>
    <x v="0"/>
    <x v="308"/>
    <x v="3"/>
    <x v="2"/>
    <x v="97"/>
    <x v="1"/>
    <x v="101"/>
  </r>
  <r>
    <x v="1"/>
    <x v="0"/>
    <x v="25"/>
    <x v="56"/>
    <x v="4"/>
    <x v="0"/>
    <x v="5"/>
    <x v="3"/>
    <x v="6"/>
    <x v="11"/>
    <x v="0"/>
    <x v="216"/>
    <x v="288"/>
    <x v="5"/>
    <x v="0"/>
    <x v="0"/>
    <x v="0"/>
    <x v="0"/>
    <x v="292"/>
    <x v="296"/>
    <x v="0"/>
    <x v="0"/>
    <x v="44"/>
    <x v="306"/>
    <x v="309"/>
    <x v="20"/>
    <x v="0"/>
    <x v="266"/>
    <x v="104"/>
    <x v="0"/>
    <x v="309"/>
    <x v="3"/>
    <x v="2"/>
    <x v="97"/>
    <x v="1"/>
    <x v="101"/>
  </r>
  <r>
    <x v="1"/>
    <x v="0"/>
    <x v="25"/>
    <x v="74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2"/>
    <x v="97"/>
    <x v="1"/>
    <x v="10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0"/>
    <x v="0"/>
    <x v="0"/>
    <x v="75"/>
    <x v="2"/>
    <x v="0"/>
    <x v="0"/>
    <x v="3"/>
    <x v="6"/>
    <x v="39"/>
    <x v="0"/>
    <x v="217"/>
    <x v="289"/>
    <x v="3"/>
    <x v="0"/>
    <x v="0"/>
    <x v="0"/>
    <x v="0"/>
    <x v="293"/>
    <x v="297"/>
    <x v="0"/>
    <x v="0"/>
    <x v="0"/>
    <x v="307"/>
    <x v="310"/>
    <x v="70"/>
    <x v="0"/>
    <x v="99"/>
    <x v="105"/>
    <x v="0"/>
    <x v="310"/>
    <x v="44"/>
    <x v="2"/>
    <x v="98"/>
    <x v="0"/>
    <x v="102"/>
  </r>
  <r>
    <x v="1"/>
    <x v="0"/>
    <x v="0"/>
    <x v="75"/>
    <x v="2"/>
    <x v="0"/>
    <x v="1"/>
    <x v="3"/>
    <x v="6"/>
    <x v="39"/>
    <x v="0"/>
    <x v="217"/>
    <x v="289"/>
    <x v="3"/>
    <x v="0"/>
    <x v="0"/>
    <x v="0"/>
    <x v="0"/>
    <x v="293"/>
    <x v="297"/>
    <x v="0"/>
    <x v="0"/>
    <x v="0"/>
    <x v="307"/>
    <x v="310"/>
    <x v="70"/>
    <x v="0"/>
    <x v="99"/>
    <x v="105"/>
    <x v="0"/>
    <x v="310"/>
    <x v="44"/>
    <x v="2"/>
    <x v="98"/>
    <x v="1"/>
    <x v="102"/>
  </r>
  <r>
    <x v="1"/>
    <x v="0"/>
    <x v="0"/>
    <x v="75"/>
    <x v="2"/>
    <x v="0"/>
    <x v="2"/>
    <x v="1"/>
    <x v="2"/>
    <x v="11"/>
    <x v="0"/>
    <x v="218"/>
    <x v="290"/>
    <x v="57"/>
    <x v="0"/>
    <x v="0"/>
    <x v="0"/>
    <x v="0"/>
    <x v="294"/>
    <x v="298"/>
    <x v="0"/>
    <x v="0"/>
    <x v="0"/>
    <x v="308"/>
    <x v="311"/>
    <x v="26"/>
    <x v="0"/>
    <x v="267"/>
    <x v="105"/>
    <x v="0"/>
    <x v="311"/>
    <x v="44"/>
    <x v="2"/>
    <x v="98"/>
    <x v="1"/>
    <x v="102"/>
  </r>
  <r>
    <x v="1"/>
    <x v="0"/>
    <x v="0"/>
    <x v="75"/>
    <x v="2"/>
    <x v="0"/>
    <x v="3"/>
    <x v="3"/>
    <x v="6"/>
    <x v="11"/>
    <x v="0"/>
    <x v="219"/>
    <x v="291"/>
    <x v="105"/>
    <x v="0"/>
    <x v="0"/>
    <x v="0"/>
    <x v="0"/>
    <x v="295"/>
    <x v="299"/>
    <x v="0"/>
    <x v="0"/>
    <x v="0"/>
    <x v="309"/>
    <x v="312"/>
    <x v="20"/>
    <x v="0"/>
    <x v="268"/>
    <x v="105"/>
    <x v="0"/>
    <x v="312"/>
    <x v="44"/>
    <x v="2"/>
    <x v="98"/>
    <x v="1"/>
    <x v="102"/>
  </r>
  <r>
    <x v="1"/>
    <x v="0"/>
    <x v="0"/>
    <x v="75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4"/>
    <x v="2"/>
    <x v="98"/>
    <x v="1"/>
    <x v="102"/>
  </r>
  <r>
    <x v="1"/>
    <x v="0"/>
    <x v="0"/>
    <x v="7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4"/>
    <x v="2"/>
    <x v="98"/>
    <x v="1"/>
    <x v="102"/>
  </r>
  <r>
    <x v="1"/>
    <x v="0"/>
    <x v="0"/>
    <x v="7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4"/>
    <x v="2"/>
    <x v="98"/>
    <x v="1"/>
    <x v="10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1"/>
    <x v="0"/>
    <x v="25"/>
    <x v="76"/>
    <x v="2"/>
    <x v="0"/>
    <x v="0"/>
    <x v="0"/>
    <x v="5"/>
    <x v="26"/>
    <x v="0"/>
    <x v="220"/>
    <x v="292"/>
    <x v="9"/>
    <x v="0"/>
    <x v="0"/>
    <x v="0"/>
    <x v="0"/>
    <x v="296"/>
    <x v="300"/>
    <x v="0"/>
    <x v="0"/>
    <x v="0"/>
    <x v="310"/>
    <x v="313"/>
    <x v="49"/>
    <x v="0"/>
    <x v="269"/>
    <x v="106"/>
    <x v="0"/>
    <x v="313"/>
    <x v="30"/>
    <x v="2"/>
    <x v="99"/>
    <x v="2"/>
    <x v="103"/>
  </r>
  <r>
    <x v="1"/>
    <x v="0"/>
    <x v="25"/>
    <x v="76"/>
    <x v="2"/>
    <x v="0"/>
    <x v="1"/>
    <x v="0"/>
    <x v="5"/>
    <x v="26"/>
    <x v="0"/>
    <x v="220"/>
    <x v="292"/>
    <x v="9"/>
    <x v="0"/>
    <x v="0"/>
    <x v="0"/>
    <x v="0"/>
    <x v="296"/>
    <x v="300"/>
    <x v="0"/>
    <x v="0"/>
    <x v="0"/>
    <x v="310"/>
    <x v="313"/>
    <x v="49"/>
    <x v="0"/>
    <x v="269"/>
    <x v="106"/>
    <x v="0"/>
    <x v="313"/>
    <x v="30"/>
    <x v="2"/>
    <x v="99"/>
    <x v="1"/>
    <x v="103"/>
  </r>
  <r>
    <x v="1"/>
    <x v="0"/>
    <x v="25"/>
    <x v="76"/>
    <x v="2"/>
    <x v="0"/>
    <x v="2"/>
    <x v="1"/>
    <x v="2"/>
    <x v="25"/>
    <x v="0"/>
    <x v="221"/>
    <x v="293"/>
    <x v="106"/>
    <x v="0"/>
    <x v="0"/>
    <x v="0"/>
    <x v="0"/>
    <x v="297"/>
    <x v="301"/>
    <x v="0"/>
    <x v="0"/>
    <x v="0"/>
    <x v="311"/>
    <x v="314"/>
    <x v="48"/>
    <x v="0"/>
    <x v="270"/>
    <x v="106"/>
    <x v="0"/>
    <x v="314"/>
    <x v="30"/>
    <x v="2"/>
    <x v="99"/>
    <x v="1"/>
    <x v="103"/>
  </r>
  <r>
    <x v="1"/>
    <x v="0"/>
    <x v="25"/>
    <x v="76"/>
    <x v="2"/>
    <x v="0"/>
    <x v="3"/>
    <x v="3"/>
    <x v="6"/>
    <x v="25"/>
    <x v="0"/>
    <x v="222"/>
    <x v="294"/>
    <x v="23"/>
    <x v="0"/>
    <x v="0"/>
    <x v="0"/>
    <x v="0"/>
    <x v="298"/>
    <x v="302"/>
    <x v="0"/>
    <x v="0"/>
    <x v="0"/>
    <x v="312"/>
    <x v="315"/>
    <x v="49"/>
    <x v="0"/>
    <x v="271"/>
    <x v="106"/>
    <x v="0"/>
    <x v="315"/>
    <x v="30"/>
    <x v="2"/>
    <x v="99"/>
    <x v="1"/>
    <x v="103"/>
  </r>
  <r>
    <x v="1"/>
    <x v="0"/>
    <x v="25"/>
    <x v="76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0"/>
    <x v="2"/>
    <x v="99"/>
    <x v="1"/>
    <x v="103"/>
  </r>
  <r>
    <x v="1"/>
    <x v="0"/>
    <x v="25"/>
    <x v="7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45"/>
    <x v="2"/>
    <x v="2"/>
    <x v="2"/>
    <x v="1"/>
    <x v="2"/>
    <x v="1"/>
    <x v="0"/>
    <x v="2"/>
    <x v="30"/>
    <x v="2"/>
    <x v="99"/>
    <x v="1"/>
    <x v="103"/>
  </r>
  <r>
    <x v="1"/>
    <x v="0"/>
    <x v="25"/>
    <x v="7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45"/>
    <x v="2"/>
    <x v="2"/>
    <x v="2"/>
    <x v="1"/>
    <x v="2"/>
    <x v="1"/>
    <x v="0"/>
    <x v="2"/>
    <x v="30"/>
    <x v="2"/>
    <x v="99"/>
    <x v="1"/>
    <x v="10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2"/>
    <x v="0"/>
    <x v="25"/>
    <x v="77"/>
    <x v="2"/>
    <x v="0"/>
    <x v="0"/>
    <x v="4"/>
    <x v="3"/>
    <x v="25"/>
    <x v="0"/>
    <x v="170"/>
    <x v="236"/>
    <x v="3"/>
    <x v="0"/>
    <x v="0"/>
    <x v="0"/>
    <x v="0"/>
    <x v="239"/>
    <x v="244"/>
    <x v="0"/>
    <x v="0"/>
    <x v="5"/>
    <x v="251"/>
    <x v="253"/>
    <x v="52"/>
    <x v="0"/>
    <x v="158"/>
    <x v="107"/>
    <x v="0"/>
    <x v="316"/>
    <x v="23"/>
    <x v="2"/>
    <x v="100"/>
    <x v="0"/>
    <x v="104"/>
  </r>
  <r>
    <x v="1"/>
    <x v="0"/>
    <x v="25"/>
    <x v="77"/>
    <x v="2"/>
    <x v="0"/>
    <x v="1"/>
    <x v="0"/>
    <x v="5"/>
    <x v="26"/>
    <x v="0"/>
    <x v="171"/>
    <x v="237"/>
    <x v="64"/>
    <x v="0"/>
    <x v="0"/>
    <x v="0"/>
    <x v="0"/>
    <x v="240"/>
    <x v="245"/>
    <x v="0"/>
    <x v="0"/>
    <x v="5"/>
    <x v="313"/>
    <x v="316"/>
    <x v="49"/>
    <x v="0"/>
    <x v="272"/>
    <x v="107"/>
    <x v="0"/>
    <x v="317"/>
    <x v="23"/>
    <x v="2"/>
    <x v="100"/>
    <x v="1"/>
    <x v="104"/>
  </r>
  <r>
    <x v="1"/>
    <x v="0"/>
    <x v="25"/>
    <x v="77"/>
    <x v="2"/>
    <x v="0"/>
    <x v="2"/>
    <x v="0"/>
    <x v="5"/>
    <x v="26"/>
    <x v="0"/>
    <x v="171"/>
    <x v="237"/>
    <x v="64"/>
    <x v="0"/>
    <x v="0"/>
    <x v="0"/>
    <x v="0"/>
    <x v="240"/>
    <x v="245"/>
    <x v="0"/>
    <x v="0"/>
    <x v="5"/>
    <x v="313"/>
    <x v="316"/>
    <x v="49"/>
    <x v="0"/>
    <x v="272"/>
    <x v="107"/>
    <x v="0"/>
    <x v="317"/>
    <x v="23"/>
    <x v="2"/>
    <x v="100"/>
    <x v="1"/>
    <x v="104"/>
  </r>
  <r>
    <x v="1"/>
    <x v="0"/>
    <x v="25"/>
    <x v="77"/>
    <x v="2"/>
    <x v="0"/>
    <x v="3"/>
    <x v="1"/>
    <x v="2"/>
    <x v="25"/>
    <x v="0"/>
    <x v="172"/>
    <x v="238"/>
    <x v="86"/>
    <x v="0"/>
    <x v="0"/>
    <x v="0"/>
    <x v="0"/>
    <x v="241"/>
    <x v="246"/>
    <x v="0"/>
    <x v="0"/>
    <x v="0"/>
    <x v="253"/>
    <x v="255"/>
    <x v="48"/>
    <x v="0"/>
    <x v="273"/>
    <x v="107"/>
    <x v="0"/>
    <x v="318"/>
    <x v="23"/>
    <x v="2"/>
    <x v="100"/>
    <x v="1"/>
    <x v="104"/>
  </r>
  <r>
    <x v="1"/>
    <x v="0"/>
    <x v="25"/>
    <x v="77"/>
    <x v="2"/>
    <x v="0"/>
    <x v="4"/>
    <x v="3"/>
    <x v="6"/>
    <x v="25"/>
    <x v="0"/>
    <x v="162"/>
    <x v="239"/>
    <x v="15"/>
    <x v="0"/>
    <x v="0"/>
    <x v="0"/>
    <x v="0"/>
    <x v="242"/>
    <x v="247"/>
    <x v="0"/>
    <x v="0"/>
    <x v="0"/>
    <x v="254"/>
    <x v="256"/>
    <x v="49"/>
    <x v="0"/>
    <x v="274"/>
    <x v="107"/>
    <x v="0"/>
    <x v="319"/>
    <x v="23"/>
    <x v="2"/>
    <x v="100"/>
    <x v="1"/>
    <x v="104"/>
  </r>
  <r>
    <x v="1"/>
    <x v="0"/>
    <x v="25"/>
    <x v="77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100"/>
    <x v="1"/>
    <x v="104"/>
  </r>
  <r>
    <x v="1"/>
    <x v="0"/>
    <x v="25"/>
    <x v="77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100"/>
    <x v="1"/>
    <x v="10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0"/>
    <x v="26"/>
    <x v="78"/>
    <x v="11"/>
    <x v="0"/>
    <x v="0"/>
    <x v="0"/>
    <x v="5"/>
    <x v="40"/>
    <x v="0"/>
    <x v="223"/>
    <x v="295"/>
    <x v="89"/>
    <x v="0"/>
    <x v="0"/>
    <x v="0"/>
    <x v="0"/>
    <x v="299"/>
    <x v="303"/>
    <x v="0"/>
    <x v="0"/>
    <x v="46"/>
    <x v="314"/>
    <x v="317"/>
    <x v="71"/>
    <x v="0"/>
    <x v="275"/>
    <x v="108"/>
    <x v="0"/>
    <x v="320"/>
    <x v="45"/>
    <x v="2"/>
    <x v="101"/>
    <x v="0"/>
    <x v="105"/>
  </r>
  <r>
    <x v="1"/>
    <x v="0"/>
    <x v="26"/>
    <x v="78"/>
    <x v="11"/>
    <x v="0"/>
    <x v="1"/>
    <x v="0"/>
    <x v="5"/>
    <x v="40"/>
    <x v="0"/>
    <x v="223"/>
    <x v="295"/>
    <x v="89"/>
    <x v="0"/>
    <x v="0"/>
    <x v="0"/>
    <x v="0"/>
    <x v="299"/>
    <x v="303"/>
    <x v="0"/>
    <x v="0"/>
    <x v="46"/>
    <x v="314"/>
    <x v="317"/>
    <x v="71"/>
    <x v="0"/>
    <x v="275"/>
    <x v="108"/>
    <x v="0"/>
    <x v="320"/>
    <x v="45"/>
    <x v="2"/>
    <x v="101"/>
    <x v="1"/>
    <x v="105"/>
  </r>
  <r>
    <x v="1"/>
    <x v="0"/>
    <x v="26"/>
    <x v="78"/>
    <x v="11"/>
    <x v="0"/>
    <x v="2"/>
    <x v="1"/>
    <x v="2"/>
    <x v="25"/>
    <x v="0"/>
    <x v="224"/>
    <x v="296"/>
    <x v="91"/>
    <x v="0"/>
    <x v="0"/>
    <x v="0"/>
    <x v="0"/>
    <x v="300"/>
    <x v="304"/>
    <x v="0"/>
    <x v="0"/>
    <x v="0"/>
    <x v="315"/>
    <x v="318"/>
    <x v="48"/>
    <x v="0"/>
    <x v="276"/>
    <x v="108"/>
    <x v="0"/>
    <x v="321"/>
    <x v="45"/>
    <x v="2"/>
    <x v="101"/>
    <x v="1"/>
    <x v="105"/>
  </r>
  <r>
    <x v="1"/>
    <x v="0"/>
    <x v="26"/>
    <x v="78"/>
    <x v="11"/>
    <x v="0"/>
    <x v="3"/>
    <x v="3"/>
    <x v="6"/>
    <x v="25"/>
    <x v="0"/>
    <x v="225"/>
    <x v="297"/>
    <x v="3"/>
    <x v="0"/>
    <x v="0"/>
    <x v="0"/>
    <x v="0"/>
    <x v="301"/>
    <x v="305"/>
    <x v="0"/>
    <x v="0"/>
    <x v="0"/>
    <x v="316"/>
    <x v="319"/>
    <x v="72"/>
    <x v="0"/>
    <x v="101"/>
    <x v="108"/>
    <x v="0"/>
    <x v="322"/>
    <x v="45"/>
    <x v="2"/>
    <x v="101"/>
    <x v="1"/>
    <x v="105"/>
  </r>
  <r>
    <x v="1"/>
    <x v="0"/>
    <x v="26"/>
    <x v="78"/>
    <x v="11"/>
    <x v="0"/>
    <x v="4"/>
    <x v="3"/>
    <x v="6"/>
    <x v="25"/>
    <x v="0"/>
    <x v="226"/>
    <x v="298"/>
    <x v="89"/>
    <x v="0"/>
    <x v="0"/>
    <x v="0"/>
    <x v="0"/>
    <x v="299"/>
    <x v="306"/>
    <x v="0"/>
    <x v="0"/>
    <x v="0"/>
    <x v="317"/>
    <x v="320"/>
    <x v="72"/>
    <x v="0"/>
    <x v="275"/>
    <x v="108"/>
    <x v="0"/>
    <x v="323"/>
    <x v="45"/>
    <x v="2"/>
    <x v="101"/>
    <x v="1"/>
    <x v="105"/>
  </r>
  <r>
    <x v="1"/>
    <x v="0"/>
    <x v="26"/>
    <x v="78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5"/>
    <x v="2"/>
    <x v="101"/>
    <x v="1"/>
    <x v="105"/>
  </r>
  <r>
    <x v="1"/>
    <x v="0"/>
    <x v="26"/>
    <x v="78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5"/>
    <x v="2"/>
    <x v="101"/>
    <x v="1"/>
    <x v="10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4"/>
    <x v="0"/>
    <x v="26"/>
    <x v="59"/>
    <x v="2"/>
    <x v="0"/>
    <x v="0"/>
    <x v="3"/>
    <x v="27"/>
    <x v="1"/>
    <x v="0"/>
    <x v="119"/>
    <x v="299"/>
    <x v="45"/>
    <x v="0"/>
    <x v="0"/>
    <x v="0"/>
    <x v="0"/>
    <x v="236"/>
    <x v="307"/>
    <x v="0"/>
    <x v="0"/>
    <x v="0"/>
    <x v="248"/>
    <x v="321"/>
    <x v="0"/>
    <x v="0"/>
    <x v="277"/>
    <x v="109"/>
    <x v="0"/>
    <x v="324"/>
    <x v="9"/>
    <x v="2"/>
    <x v="102"/>
    <x v="0"/>
    <x v="106"/>
  </r>
  <r>
    <x v="1"/>
    <x v="0"/>
    <x v="26"/>
    <x v="59"/>
    <x v="2"/>
    <x v="0"/>
    <x v="1"/>
    <x v="3"/>
    <x v="27"/>
    <x v="2"/>
    <x v="0"/>
    <x v="2"/>
    <x v="2"/>
    <x v="45"/>
    <x v="0"/>
    <x v="0"/>
    <x v="0"/>
    <x v="0"/>
    <x v="2"/>
    <x v="2"/>
    <x v="0"/>
    <x v="0"/>
    <x v="0"/>
    <x v="2"/>
    <x v="2"/>
    <x v="2"/>
    <x v="1"/>
    <x v="277"/>
    <x v="1"/>
    <x v="0"/>
    <x v="2"/>
    <x v="9"/>
    <x v="2"/>
    <x v="102"/>
    <x v="1"/>
    <x v="106"/>
  </r>
  <r>
    <x v="1"/>
    <x v="0"/>
    <x v="26"/>
    <x v="59"/>
    <x v="2"/>
    <x v="0"/>
    <x v="2"/>
    <x v="1"/>
    <x v="2"/>
    <x v="1"/>
    <x v="0"/>
    <x v="70"/>
    <x v="234"/>
    <x v="43"/>
    <x v="0"/>
    <x v="0"/>
    <x v="0"/>
    <x v="0"/>
    <x v="237"/>
    <x v="242"/>
    <x v="0"/>
    <x v="0"/>
    <x v="0"/>
    <x v="249"/>
    <x v="251"/>
    <x v="1"/>
    <x v="0"/>
    <x v="278"/>
    <x v="109"/>
    <x v="0"/>
    <x v="325"/>
    <x v="9"/>
    <x v="2"/>
    <x v="102"/>
    <x v="1"/>
    <x v="106"/>
  </r>
  <r>
    <x v="1"/>
    <x v="0"/>
    <x v="26"/>
    <x v="59"/>
    <x v="2"/>
    <x v="0"/>
    <x v="3"/>
    <x v="3"/>
    <x v="6"/>
    <x v="1"/>
    <x v="0"/>
    <x v="26"/>
    <x v="235"/>
    <x v="9"/>
    <x v="0"/>
    <x v="0"/>
    <x v="0"/>
    <x v="0"/>
    <x v="238"/>
    <x v="243"/>
    <x v="0"/>
    <x v="0"/>
    <x v="0"/>
    <x v="250"/>
    <x v="252"/>
    <x v="0"/>
    <x v="0"/>
    <x v="279"/>
    <x v="109"/>
    <x v="0"/>
    <x v="326"/>
    <x v="9"/>
    <x v="2"/>
    <x v="102"/>
    <x v="1"/>
    <x v="106"/>
  </r>
  <r>
    <x v="1"/>
    <x v="0"/>
    <x v="26"/>
    <x v="59"/>
    <x v="2"/>
    <x v="0"/>
    <x v="4"/>
    <x v="3"/>
    <x v="6"/>
    <x v="1"/>
    <x v="0"/>
    <x v="26"/>
    <x v="235"/>
    <x v="9"/>
    <x v="0"/>
    <x v="0"/>
    <x v="0"/>
    <x v="0"/>
    <x v="238"/>
    <x v="243"/>
    <x v="0"/>
    <x v="0"/>
    <x v="0"/>
    <x v="250"/>
    <x v="252"/>
    <x v="0"/>
    <x v="0"/>
    <x v="279"/>
    <x v="109"/>
    <x v="0"/>
    <x v="326"/>
    <x v="9"/>
    <x v="2"/>
    <x v="102"/>
    <x v="1"/>
    <x v="106"/>
  </r>
  <r>
    <x v="1"/>
    <x v="0"/>
    <x v="26"/>
    <x v="5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2"/>
    <x v="102"/>
    <x v="1"/>
    <x v="106"/>
  </r>
  <r>
    <x v="1"/>
    <x v="0"/>
    <x v="26"/>
    <x v="5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2"/>
    <x v="102"/>
    <x v="1"/>
    <x v="10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5"/>
    <x v="0"/>
    <x v="26"/>
    <x v="79"/>
    <x v="2"/>
    <x v="0"/>
    <x v="0"/>
    <x v="15"/>
    <x v="36"/>
    <x v="41"/>
    <x v="0"/>
    <x v="227"/>
    <x v="300"/>
    <x v="73"/>
    <x v="0"/>
    <x v="0"/>
    <x v="0"/>
    <x v="0"/>
    <x v="302"/>
    <x v="308"/>
    <x v="0"/>
    <x v="0"/>
    <x v="0"/>
    <x v="318"/>
    <x v="322"/>
    <x v="73"/>
    <x v="0"/>
    <x v="280"/>
    <x v="110"/>
    <x v="0"/>
    <x v="327"/>
    <x v="42"/>
    <x v="2"/>
    <x v="103"/>
    <x v="0"/>
    <x v="107"/>
  </r>
  <r>
    <x v="1"/>
    <x v="0"/>
    <x v="26"/>
    <x v="79"/>
    <x v="2"/>
    <x v="0"/>
    <x v="1"/>
    <x v="15"/>
    <x v="36"/>
    <x v="41"/>
    <x v="0"/>
    <x v="227"/>
    <x v="300"/>
    <x v="73"/>
    <x v="0"/>
    <x v="0"/>
    <x v="0"/>
    <x v="0"/>
    <x v="302"/>
    <x v="308"/>
    <x v="0"/>
    <x v="0"/>
    <x v="0"/>
    <x v="318"/>
    <x v="322"/>
    <x v="73"/>
    <x v="0"/>
    <x v="280"/>
    <x v="110"/>
    <x v="0"/>
    <x v="327"/>
    <x v="42"/>
    <x v="2"/>
    <x v="103"/>
    <x v="1"/>
    <x v="107"/>
  </r>
  <r>
    <x v="1"/>
    <x v="0"/>
    <x v="26"/>
    <x v="79"/>
    <x v="2"/>
    <x v="0"/>
    <x v="2"/>
    <x v="1"/>
    <x v="2"/>
    <x v="25"/>
    <x v="0"/>
    <x v="228"/>
    <x v="301"/>
    <x v="107"/>
    <x v="0"/>
    <x v="0"/>
    <x v="0"/>
    <x v="0"/>
    <x v="303"/>
    <x v="309"/>
    <x v="0"/>
    <x v="0"/>
    <x v="0"/>
    <x v="319"/>
    <x v="323"/>
    <x v="48"/>
    <x v="0"/>
    <x v="1"/>
    <x v="110"/>
    <x v="0"/>
    <x v="328"/>
    <x v="42"/>
    <x v="2"/>
    <x v="103"/>
    <x v="1"/>
    <x v="107"/>
  </r>
  <r>
    <x v="1"/>
    <x v="0"/>
    <x v="26"/>
    <x v="79"/>
    <x v="2"/>
    <x v="0"/>
    <x v="3"/>
    <x v="15"/>
    <x v="36"/>
    <x v="25"/>
    <x v="0"/>
    <x v="229"/>
    <x v="302"/>
    <x v="81"/>
    <x v="0"/>
    <x v="0"/>
    <x v="0"/>
    <x v="0"/>
    <x v="304"/>
    <x v="310"/>
    <x v="0"/>
    <x v="0"/>
    <x v="0"/>
    <x v="320"/>
    <x v="324"/>
    <x v="74"/>
    <x v="0"/>
    <x v="281"/>
    <x v="110"/>
    <x v="0"/>
    <x v="329"/>
    <x v="42"/>
    <x v="2"/>
    <x v="103"/>
    <x v="1"/>
    <x v="107"/>
  </r>
  <r>
    <x v="1"/>
    <x v="0"/>
    <x v="26"/>
    <x v="79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2"/>
    <x v="103"/>
    <x v="1"/>
    <x v="107"/>
  </r>
  <r>
    <x v="1"/>
    <x v="0"/>
    <x v="26"/>
    <x v="7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2"/>
    <x v="103"/>
    <x v="1"/>
    <x v="107"/>
  </r>
  <r>
    <x v="1"/>
    <x v="0"/>
    <x v="26"/>
    <x v="7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2"/>
    <x v="103"/>
    <x v="1"/>
    <x v="10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6"/>
    <x v="0"/>
    <x v="24"/>
    <x v="80"/>
    <x v="2"/>
    <x v="0"/>
    <x v="0"/>
    <x v="5"/>
    <x v="31"/>
    <x v="26"/>
    <x v="0"/>
    <x v="186"/>
    <x v="303"/>
    <x v="45"/>
    <x v="0"/>
    <x v="0"/>
    <x v="0"/>
    <x v="0"/>
    <x v="305"/>
    <x v="311"/>
    <x v="0"/>
    <x v="0"/>
    <x v="0"/>
    <x v="321"/>
    <x v="325"/>
    <x v="52"/>
    <x v="0"/>
    <x v="282"/>
    <x v="111"/>
    <x v="0"/>
    <x v="330"/>
    <x v="46"/>
    <x v="2"/>
    <x v="104"/>
    <x v="0"/>
    <x v="108"/>
  </r>
  <r>
    <x v="1"/>
    <x v="0"/>
    <x v="24"/>
    <x v="80"/>
    <x v="2"/>
    <x v="0"/>
    <x v="1"/>
    <x v="5"/>
    <x v="31"/>
    <x v="26"/>
    <x v="0"/>
    <x v="186"/>
    <x v="303"/>
    <x v="45"/>
    <x v="0"/>
    <x v="0"/>
    <x v="0"/>
    <x v="0"/>
    <x v="305"/>
    <x v="311"/>
    <x v="0"/>
    <x v="0"/>
    <x v="0"/>
    <x v="321"/>
    <x v="325"/>
    <x v="52"/>
    <x v="0"/>
    <x v="282"/>
    <x v="111"/>
    <x v="0"/>
    <x v="330"/>
    <x v="46"/>
    <x v="2"/>
    <x v="104"/>
    <x v="1"/>
    <x v="108"/>
  </r>
  <r>
    <x v="1"/>
    <x v="0"/>
    <x v="24"/>
    <x v="80"/>
    <x v="2"/>
    <x v="0"/>
    <x v="2"/>
    <x v="3"/>
    <x v="27"/>
    <x v="25"/>
    <x v="0"/>
    <x v="230"/>
    <x v="304"/>
    <x v="5"/>
    <x v="0"/>
    <x v="0"/>
    <x v="0"/>
    <x v="0"/>
    <x v="306"/>
    <x v="312"/>
    <x v="0"/>
    <x v="0"/>
    <x v="0"/>
    <x v="322"/>
    <x v="326"/>
    <x v="49"/>
    <x v="0"/>
    <x v="283"/>
    <x v="111"/>
    <x v="0"/>
    <x v="331"/>
    <x v="46"/>
    <x v="2"/>
    <x v="104"/>
    <x v="1"/>
    <x v="108"/>
  </r>
  <r>
    <x v="1"/>
    <x v="0"/>
    <x v="24"/>
    <x v="80"/>
    <x v="2"/>
    <x v="0"/>
    <x v="3"/>
    <x v="1"/>
    <x v="2"/>
    <x v="26"/>
    <x v="0"/>
    <x v="231"/>
    <x v="305"/>
    <x v="108"/>
    <x v="0"/>
    <x v="0"/>
    <x v="0"/>
    <x v="0"/>
    <x v="307"/>
    <x v="313"/>
    <x v="0"/>
    <x v="0"/>
    <x v="0"/>
    <x v="323"/>
    <x v="327"/>
    <x v="75"/>
    <x v="0"/>
    <x v="284"/>
    <x v="111"/>
    <x v="0"/>
    <x v="332"/>
    <x v="46"/>
    <x v="2"/>
    <x v="104"/>
    <x v="1"/>
    <x v="108"/>
  </r>
  <r>
    <x v="1"/>
    <x v="0"/>
    <x v="24"/>
    <x v="80"/>
    <x v="2"/>
    <x v="0"/>
    <x v="4"/>
    <x v="3"/>
    <x v="27"/>
    <x v="25"/>
    <x v="0"/>
    <x v="220"/>
    <x v="306"/>
    <x v="9"/>
    <x v="0"/>
    <x v="0"/>
    <x v="0"/>
    <x v="0"/>
    <x v="308"/>
    <x v="314"/>
    <x v="0"/>
    <x v="0"/>
    <x v="0"/>
    <x v="324"/>
    <x v="328"/>
    <x v="49"/>
    <x v="0"/>
    <x v="213"/>
    <x v="111"/>
    <x v="0"/>
    <x v="246"/>
    <x v="46"/>
    <x v="2"/>
    <x v="104"/>
    <x v="1"/>
    <x v="108"/>
  </r>
  <r>
    <x v="1"/>
    <x v="0"/>
    <x v="24"/>
    <x v="80"/>
    <x v="2"/>
    <x v="0"/>
    <x v="5"/>
    <x v="3"/>
    <x v="27"/>
    <x v="25"/>
    <x v="0"/>
    <x v="220"/>
    <x v="306"/>
    <x v="9"/>
    <x v="0"/>
    <x v="0"/>
    <x v="0"/>
    <x v="0"/>
    <x v="308"/>
    <x v="314"/>
    <x v="0"/>
    <x v="0"/>
    <x v="0"/>
    <x v="324"/>
    <x v="328"/>
    <x v="49"/>
    <x v="0"/>
    <x v="213"/>
    <x v="111"/>
    <x v="0"/>
    <x v="246"/>
    <x v="46"/>
    <x v="2"/>
    <x v="104"/>
    <x v="1"/>
    <x v="108"/>
  </r>
  <r>
    <x v="1"/>
    <x v="0"/>
    <x v="24"/>
    <x v="8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6"/>
    <x v="2"/>
    <x v="104"/>
    <x v="1"/>
    <x v="10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7"/>
    <x v="0"/>
    <x v="24"/>
    <x v="81"/>
    <x v="2"/>
    <x v="0"/>
    <x v="0"/>
    <x v="5"/>
    <x v="8"/>
    <x v="1"/>
    <x v="0"/>
    <x v="13"/>
    <x v="13"/>
    <x v="12"/>
    <x v="0"/>
    <x v="0"/>
    <x v="0"/>
    <x v="0"/>
    <x v="13"/>
    <x v="13"/>
    <x v="0"/>
    <x v="0"/>
    <x v="47"/>
    <x v="325"/>
    <x v="329"/>
    <x v="8"/>
    <x v="0"/>
    <x v="285"/>
    <x v="112"/>
    <x v="0"/>
    <x v="333"/>
    <x v="10"/>
    <x v="2"/>
    <x v="105"/>
    <x v="2"/>
    <x v="109"/>
  </r>
  <r>
    <x v="1"/>
    <x v="0"/>
    <x v="24"/>
    <x v="81"/>
    <x v="2"/>
    <x v="0"/>
    <x v="1"/>
    <x v="5"/>
    <x v="8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285"/>
    <x v="1"/>
    <x v="0"/>
    <x v="2"/>
    <x v="10"/>
    <x v="2"/>
    <x v="105"/>
    <x v="1"/>
    <x v="109"/>
  </r>
  <r>
    <x v="1"/>
    <x v="0"/>
    <x v="24"/>
    <x v="81"/>
    <x v="2"/>
    <x v="0"/>
    <x v="2"/>
    <x v="1"/>
    <x v="2"/>
    <x v="1"/>
    <x v="0"/>
    <x v="14"/>
    <x v="14"/>
    <x v="13"/>
    <x v="0"/>
    <x v="0"/>
    <x v="0"/>
    <x v="0"/>
    <x v="14"/>
    <x v="14"/>
    <x v="0"/>
    <x v="0"/>
    <x v="0"/>
    <x v="17"/>
    <x v="17"/>
    <x v="1"/>
    <x v="0"/>
    <x v="286"/>
    <x v="112"/>
    <x v="0"/>
    <x v="334"/>
    <x v="10"/>
    <x v="2"/>
    <x v="105"/>
    <x v="1"/>
    <x v="109"/>
  </r>
  <r>
    <x v="1"/>
    <x v="0"/>
    <x v="24"/>
    <x v="81"/>
    <x v="2"/>
    <x v="0"/>
    <x v="3"/>
    <x v="3"/>
    <x v="6"/>
    <x v="1"/>
    <x v="0"/>
    <x v="15"/>
    <x v="15"/>
    <x v="14"/>
    <x v="0"/>
    <x v="0"/>
    <x v="0"/>
    <x v="0"/>
    <x v="15"/>
    <x v="15"/>
    <x v="0"/>
    <x v="0"/>
    <x v="0"/>
    <x v="18"/>
    <x v="18"/>
    <x v="0"/>
    <x v="0"/>
    <x v="229"/>
    <x v="112"/>
    <x v="0"/>
    <x v="335"/>
    <x v="10"/>
    <x v="2"/>
    <x v="105"/>
    <x v="1"/>
    <x v="109"/>
  </r>
  <r>
    <x v="1"/>
    <x v="0"/>
    <x v="24"/>
    <x v="81"/>
    <x v="2"/>
    <x v="0"/>
    <x v="4"/>
    <x v="3"/>
    <x v="6"/>
    <x v="1"/>
    <x v="0"/>
    <x v="16"/>
    <x v="16"/>
    <x v="3"/>
    <x v="0"/>
    <x v="0"/>
    <x v="0"/>
    <x v="0"/>
    <x v="16"/>
    <x v="16"/>
    <x v="0"/>
    <x v="0"/>
    <x v="0"/>
    <x v="19"/>
    <x v="19"/>
    <x v="0"/>
    <x v="0"/>
    <x v="287"/>
    <x v="112"/>
    <x v="0"/>
    <x v="336"/>
    <x v="10"/>
    <x v="2"/>
    <x v="105"/>
    <x v="1"/>
    <x v="109"/>
  </r>
  <r>
    <x v="1"/>
    <x v="0"/>
    <x v="24"/>
    <x v="8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2"/>
    <x v="105"/>
    <x v="1"/>
    <x v="109"/>
  </r>
  <r>
    <x v="1"/>
    <x v="0"/>
    <x v="24"/>
    <x v="8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2"/>
    <x v="105"/>
    <x v="1"/>
    <x v="10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8"/>
    <x v="0"/>
    <x v="3"/>
    <x v="82"/>
    <x v="2"/>
    <x v="0"/>
    <x v="0"/>
    <x v="4"/>
    <x v="3"/>
    <x v="9"/>
    <x v="0"/>
    <x v="151"/>
    <x v="214"/>
    <x v="80"/>
    <x v="0"/>
    <x v="0"/>
    <x v="0"/>
    <x v="0"/>
    <x v="217"/>
    <x v="222"/>
    <x v="0"/>
    <x v="0"/>
    <x v="48"/>
    <x v="326"/>
    <x v="330"/>
    <x v="45"/>
    <x v="0"/>
    <x v="34"/>
    <x v="113"/>
    <x v="0"/>
    <x v="337"/>
    <x v="23"/>
    <x v="2"/>
    <x v="106"/>
    <x v="0"/>
    <x v="110"/>
  </r>
  <r>
    <x v="1"/>
    <x v="0"/>
    <x v="3"/>
    <x v="82"/>
    <x v="2"/>
    <x v="0"/>
    <x v="1"/>
    <x v="4"/>
    <x v="3"/>
    <x v="2"/>
    <x v="0"/>
    <x v="2"/>
    <x v="2"/>
    <x v="80"/>
    <x v="0"/>
    <x v="0"/>
    <x v="0"/>
    <x v="0"/>
    <x v="2"/>
    <x v="2"/>
    <x v="0"/>
    <x v="0"/>
    <x v="0"/>
    <x v="2"/>
    <x v="2"/>
    <x v="2"/>
    <x v="1"/>
    <x v="34"/>
    <x v="1"/>
    <x v="0"/>
    <x v="2"/>
    <x v="23"/>
    <x v="2"/>
    <x v="106"/>
    <x v="1"/>
    <x v="110"/>
  </r>
  <r>
    <x v="1"/>
    <x v="0"/>
    <x v="3"/>
    <x v="82"/>
    <x v="2"/>
    <x v="1"/>
    <x v="2"/>
    <x v="0"/>
    <x v="5"/>
    <x v="9"/>
    <x v="0"/>
    <x v="152"/>
    <x v="215"/>
    <x v="45"/>
    <x v="0"/>
    <x v="0"/>
    <x v="0"/>
    <x v="0"/>
    <x v="218"/>
    <x v="223"/>
    <x v="0"/>
    <x v="0"/>
    <x v="5"/>
    <x v="327"/>
    <x v="331"/>
    <x v="23"/>
    <x v="0"/>
    <x v="288"/>
    <x v="113"/>
    <x v="0"/>
    <x v="338"/>
    <x v="23"/>
    <x v="2"/>
    <x v="106"/>
    <x v="1"/>
    <x v="110"/>
  </r>
  <r>
    <x v="1"/>
    <x v="0"/>
    <x v="3"/>
    <x v="82"/>
    <x v="2"/>
    <x v="0"/>
    <x v="3"/>
    <x v="1"/>
    <x v="2"/>
    <x v="9"/>
    <x v="0"/>
    <x v="153"/>
    <x v="216"/>
    <x v="55"/>
    <x v="0"/>
    <x v="0"/>
    <x v="0"/>
    <x v="0"/>
    <x v="219"/>
    <x v="224"/>
    <x v="0"/>
    <x v="0"/>
    <x v="0"/>
    <x v="231"/>
    <x v="233"/>
    <x v="15"/>
    <x v="0"/>
    <x v="289"/>
    <x v="113"/>
    <x v="0"/>
    <x v="339"/>
    <x v="23"/>
    <x v="2"/>
    <x v="106"/>
    <x v="1"/>
    <x v="110"/>
  </r>
  <r>
    <x v="1"/>
    <x v="0"/>
    <x v="3"/>
    <x v="82"/>
    <x v="2"/>
    <x v="0"/>
    <x v="4"/>
    <x v="0"/>
    <x v="9"/>
    <x v="9"/>
    <x v="0"/>
    <x v="154"/>
    <x v="217"/>
    <x v="3"/>
    <x v="0"/>
    <x v="0"/>
    <x v="0"/>
    <x v="0"/>
    <x v="220"/>
    <x v="225"/>
    <x v="0"/>
    <x v="0"/>
    <x v="5"/>
    <x v="328"/>
    <x v="332"/>
    <x v="23"/>
    <x v="0"/>
    <x v="20"/>
    <x v="113"/>
    <x v="0"/>
    <x v="340"/>
    <x v="23"/>
    <x v="2"/>
    <x v="106"/>
    <x v="1"/>
    <x v="110"/>
  </r>
  <r>
    <x v="1"/>
    <x v="0"/>
    <x v="3"/>
    <x v="82"/>
    <x v="2"/>
    <x v="0"/>
    <x v="5"/>
    <x v="0"/>
    <x v="9"/>
    <x v="9"/>
    <x v="0"/>
    <x v="155"/>
    <x v="218"/>
    <x v="56"/>
    <x v="0"/>
    <x v="0"/>
    <x v="0"/>
    <x v="0"/>
    <x v="221"/>
    <x v="226"/>
    <x v="0"/>
    <x v="0"/>
    <x v="2"/>
    <x v="329"/>
    <x v="333"/>
    <x v="23"/>
    <x v="0"/>
    <x v="290"/>
    <x v="113"/>
    <x v="0"/>
    <x v="341"/>
    <x v="23"/>
    <x v="2"/>
    <x v="106"/>
    <x v="1"/>
    <x v="110"/>
  </r>
  <r>
    <x v="1"/>
    <x v="0"/>
    <x v="3"/>
    <x v="82"/>
    <x v="2"/>
    <x v="0"/>
    <x v="6"/>
    <x v="0"/>
    <x v="9"/>
    <x v="2"/>
    <x v="0"/>
    <x v="2"/>
    <x v="2"/>
    <x v="56"/>
    <x v="0"/>
    <x v="0"/>
    <x v="0"/>
    <x v="0"/>
    <x v="2"/>
    <x v="2"/>
    <x v="0"/>
    <x v="0"/>
    <x v="0"/>
    <x v="2"/>
    <x v="2"/>
    <x v="2"/>
    <x v="1"/>
    <x v="290"/>
    <x v="1"/>
    <x v="0"/>
    <x v="2"/>
    <x v="23"/>
    <x v="2"/>
    <x v="106"/>
    <x v="1"/>
    <x v="11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9"/>
    <x v="0"/>
    <x v="27"/>
    <x v="83"/>
    <x v="2"/>
    <x v="0"/>
    <x v="0"/>
    <x v="3"/>
    <x v="11"/>
    <x v="1"/>
    <x v="0"/>
    <x v="119"/>
    <x v="307"/>
    <x v="45"/>
    <x v="0"/>
    <x v="0"/>
    <x v="0"/>
    <x v="0"/>
    <x v="309"/>
    <x v="315"/>
    <x v="0"/>
    <x v="0"/>
    <x v="0"/>
    <x v="330"/>
    <x v="334"/>
    <x v="0"/>
    <x v="0"/>
    <x v="291"/>
    <x v="114"/>
    <x v="0"/>
    <x v="342"/>
    <x v="5"/>
    <x v="2"/>
    <x v="107"/>
    <x v="0"/>
    <x v="111"/>
  </r>
  <r>
    <x v="1"/>
    <x v="0"/>
    <x v="27"/>
    <x v="83"/>
    <x v="2"/>
    <x v="0"/>
    <x v="1"/>
    <x v="3"/>
    <x v="11"/>
    <x v="2"/>
    <x v="0"/>
    <x v="2"/>
    <x v="2"/>
    <x v="45"/>
    <x v="0"/>
    <x v="0"/>
    <x v="0"/>
    <x v="0"/>
    <x v="2"/>
    <x v="2"/>
    <x v="0"/>
    <x v="0"/>
    <x v="0"/>
    <x v="2"/>
    <x v="2"/>
    <x v="2"/>
    <x v="1"/>
    <x v="291"/>
    <x v="1"/>
    <x v="0"/>
    <x v="2"/>
    <x v="5"/>
    <x v="2"/>
    <x v="51"/>
    <x v="1"/>
    <x v="111"/>
  </r>
  <r>
    <x v="1"/>
    <x v="0"/>
    <x v="27"/>
    <x v="83"/>
    <x v="2"/>
    <x v="1"/>
    <x v="2"/>
    <x v="4"/>
    <x v="18"/>
    <x v="0"/>
    <x v="0"/>
    <x v="232"/>
    <x v="308"/>
    <x v="109"/>
    <x v="0"/>
    <x v="0"/>
    <x v="0"/>
    <x v="0"/>
    <x v="310"/>
    <x v="316"/>
    <x v="0"/>
    <x v="0"/>
    <x v="1"/>
    <x v="331"/>
    <x v="335"/>
    <x v="13"/>
    <x v="0"/>
    <x v="292"/>
    <x v="114"/>
    <x v="0"/>
    <x v="343"/>
    <x v="5"/>
    <x v="2"/>
    <x v="107"/>
    <x v="1"/>
    <x v="111"/>
  </r>
  <r>
    <x v="1"/>
    <x v="0"/>
    <x v="27"/>
    <x v="83"/>
    <x v="2"/>
    <x v="0"/>
    <x v="3"/>
    <x v="4"/>
    <x v="18"/>
    <x v="0"/>
    <x v="0"/>
    <x v="232"/>
    <x v="308"/>
    <x v="109"/>
    <x v="0"/>
    <x v="0"/>
    <x v="0"/>
    <x v="0"/>
    <x v="310"/>
    <x v="316"/>
    <x v="0"/>
    <x v="0"/>
    <x v="1"/>
    <x v="331"/>
    <x v="335"/>
    <x v="13"/>
    <x v="0"/>
    <x v="292"/>
    <x v="114"/>
    <x v="0"/>
    <x v="343"/>
    <x v="5"/>
    <x v="2"/>
    <x v="107"/>
    <x v="1"/>
    <x v="111"/>
  </r>
  <r>
    <x v="1"/>
    <x v="0"/>
    <x v="27"/>
    <x v="83"/>
    <x v="2"/>
    <x v="0"/>
    <x v="4"/>
    <x v="8"/>
    <x v="17"/>
    <x v="1"/>
    <x v="0"/>
    <x v="233"/>
    <x v="309"/>
    <x v="70"/>
    <x v="0"/>
    <x v="0"/>
    <x v="0"/>
    <x v="0"/>
    <x v="311"/>
    <x v="317"/>
    <x v="0"/>
    <x v="0"/>
    <x v="0"/>
    <x v="332"/>
    <x v="336"/>
    <x v="43"/>
    <x v="0"/>
    <x v="293"/>
    <x v="114"/>
    <x v="0"/>
    <x v="344"/>
    <x v="5"/>
    <x v="2"/>
    <x v="107"/>
    <x v="1"/>
    <x v="111"/>
  </r>
  <r>
    <x v="1"/>
    <x v="0"/>
    <x v="27"/>
    <x v="83"/>
    <x v="2"/>
    <x v="0"/>
    <x v="5"/>
    <x v="3"/>
    <x v="6"/>
    <x v="1"/>
    <x v="0"/>
    <x v="139"/>
    <x v="310"/>
    <x v="25"/>
    <x v="0"/>
    <x v="0"/>
    <x v="0"/>
    <x v="0"/>
    <x v="312"/>
    <x v="318"/>
    <x v="0"/>
    <x v="0"/>
    <x v="0"/>
    <x v="333"/>
    <x v="337"/>
    <x v="0"/>
    <x v="0"/>
    <x v="154"/>
    <x v="114"/>
    <x v="0"/>
    <x v="345"/>
    <x v="5"/>
    <x v="2"/>
    <x v="107"/>
    <x v="1"/>
    <x v="111"/>
  </r>
  <r>
    <x v="1"/>
    <x v="0"/>
    <x v="27"/>
    <x v="8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51"/>
    <x v="1"/>
    <x v="11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0"/>
    <x v="0"/>
    <x v="26"/>
    <x v="84"/>
    <x v="4"/>
    <x v="0"/>
    <x v="0"/>
    <x v="3"/>
    <x v="6"/>
    <x v="1"/>
    <x v="0"/>
    <x v="23"/>
    <x v="311"/>
    <x v="20"/>
    <x v="0"/>
    <x v="0"/>
    <x v="0"/>
    <x v="0"/>
    <x v="313"/>
    <x v="319"/>
    <x v="0"/>
    <x v="0"/>
    <x v="0"/>
    <x v="334"/>
    <x v="338"/>
    <x v="0"/>
    <x v="0"/>
    <x v="294"/>
    <x v="115"/>
    <x v="0"/>
    <x v="346"/>
    <x v="5"/>
    <x v="2"/>
    <x v="108"/>
    <x v="0"/>
    <x v="112"/>
  </r>
  <r>
    <x v="1"/>
    <x v="0"/>
    <x v="26"/>
    <x v="84"/>
    <x v="4"/>
    <x v="0"/>
    <x v="1"/>
    <x v="3"/>
    <x v="6"/>
    <x v="1"/>
    <x v="0"/>
    <x v="65"/>
    <x v="312"/>
    <x v="32"/>
    <x v="0"/>
    <x v="0"/>
    <x v="0"/>
    <x v="0"/>
    <x v="314"/>
    <x v="320"/>
    <x v="0"/>
    <x v="0"/>
    <x v="0"/>
    <x v="335"/>
    <x v="339"/>
    <x v="0"/>
    <x v="0"/>
    <x v="127"/>
    <x v="115"/>
    <x v="0"/>
    <x v="347"/>
    <x v="5"/>
    <x v="2"/>
    <x v="108"/>
    <x v="1"/>
    <x v="112"/>
  </r>
  <r>
    <x v="1"/>
    <x v="0"/>
    <x v="26"/>
    <x v="84"/>
    <x v="4"/>
    <x v="0"/>
    <x v="2"/>
    <x v="1"/>
    <x v="2"/>
    <x v="1"/>
    <x v="0"/>
    <x v="234"/>
    <x v="313"/>
    <x v="110"/>
    <x v="0"/>
    <x v="0"/>
    <x v="0"/>
    <x v="0"/>
    <x v="315"/>
    <x v="321"/>
    <x v="0"/>
    <x v="3"/>
    <x v="0"/>
    <x v="336"/>
    <x v="340"/>
    <x v="1"/>
    <x v="0"/>
    <x v="295"/>
    <x v="116"/>
    <x v="0"/>
    <x v="348"/>
    <x v="5"/>
    <x v="2"/>
    <x v="108"/>
    <x v="1"/>
    <x v="112"/>
  </r>
  <r>
    <x v="1"/>
    <x v="0"/>
    <x v="26"/>
    <x v="84"/>
    <x v="4"/>
    <x v="0"/>
    <x v="3"/>
    <x v="0"/>
    <x v="5"/>
    <x v="3"/>
    <x v="0"/>
    <x v="39"/>
    <x v="314"/>
    <x v="6"/>
    <x v="0"/>
    <x v="0"/>
    <x v="0"/>
    <x v="0"/>
    <x v="316"/>
    <x v="322"/>
    <x v="0"/>
    <x v="0"/>
    <x v="0"/>
    <x v="337"/>
    <x v="341"/>
    <x v="76"/>
    <x v="0"/>
    <x v="296"/>
    <x v="115"/>
    <x v="0"/>
    <x v="349"/>
    <x v="5"/>
    <x v="2"/>
    <x v="108"/>
    <x v="1"/>
    <x v="112"/>
  </r>
  <r>
    <x v="1"/>
    <x v="0"/>
    <x v="26"/>
    <x v="84"/>
    <x v="4"/>
    <x v="0"/>
    <x v="4"/>
    <x v="0"/>
    <x v="5"/>
    <x v="3"/>
    <x v="0"/>
    <x v="39"/>
    <x v="314"/>
    <x v="6"/>
    <x v="0"/>
    <x v="0"/>
    <x v="0"/>
    <x v="0"/>
    <x v="316"/>
    <x v="322"/>
    <x v="0"/>
    <x v="0"/>
    <x v="0"/>
    <x v="337"/>
    <x v="341"/>
    <x v="76"/>
    <x v="0"/>
    <x v="296"/>
    <x v="115"/>
    <x v="0"/>
    <x v="349"/>
    <x v="5"/>
    <x v="2"/>
    <x v="108"/>
    <x v="1"/>
    <x v="112"/>
  </r>
  <r>
    <x v="1"/>
    <x v="0"/>
    <x v="26"/>
    <x v="84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08"/>
    <x v="1"/>
    <x v="112"/>
  </r>
  <r>
    <x v="1"/>
    <x v="0"/>
    <x v="26"/>
    <x v="84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08"/>
    <x v="1"/>
    <x v="11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1"/>
    <x v="0"/>
    <x v="27"/>
    <x v="85"/>
    <x v="20"/>
    <x v="0"/>
    <x v="0"/>
    <x v="4"/>
    <x v="37"/>
    <x v="42"/>
    <x v="0"/>
    <x v="235"/>
    <x v="315"/>
    <x v="64"/>
    <x v="0"/>
    <x v="0"/>
    <x v="0"/>
    <x v="0"/>
    <x v="317"/>
    <x v="323"/>
    <x v="0"/>
    <x v="0"/>
    <x v="0"/>
    <x v="338"/>
    <x v="342"/>
    <x v="77"/>
    <x v="0"/>
    <x v="297"/>
    <x v="117"/>
    <x v="0"/>
    <x v="350"/>
    <x v="14"/>
    <x v="2"/>
    <x v="109"/>
    <x v="2"/>
    <x v="113"/>
  </r>
  <r>
    <x v="1"/>
    <x v="0"/>
    <x v="27"/>
    <x v="85"/>
    <x v="20"/>
    <x v="0"/>
    <x v="1"/>
    <x v="4"/>
    <x v="37"/>
    <x v="42"/>
    <x v="0"/>
    <x v="236"/>
    <x v="316"/>
    <x v="35"/>
    <x v="0"/>
    <x v="0"/>
    <x v="0"/>
    <x v="0"/>
    <x v="318"/>
    <x v="324"/>
    <x v="0"/>
    <x v="0"/>
    <x v="0"/>
    <x v="339"/>
    <x v="343"/>
    <x v="77"/>
    <x v="0"/>
    <x v="127"/>
    <x v="117"/>
    <x v="0"/>
    <x v="351"/>
    <x v="14"/>
    <x v="2"/>
    <x v="109"/>
    <x v="1"/>
    <x v="113"/>
  </r>
  <r>
    <x v="1"/>
    <x v="0"/>
    <x v="27"/>
    <x v="85"/>
    <x v="20"/>
    <x v="0"/>
    <x v="2"/>
    <x v="0"/>
    <x v="38"/>
    <x v="31"/>
    <x v="0"/>
    <x v="237"/>
    <x v="317"/>
    <x v="8"/>
    <x v="0"/>
    <x v="0"/>
    <x v="0"/>
    <x v="0"/>
    <x v="319"/>
    <x v="325"/>
    <x v="0"/>
    <x v="0"/>
    <x v="0"/>
    <x v="340"/>
    <x v="344"/>
    <x v="78"/>
    <x v="0"/>
    <x v="208"/>
    <x v="117"/>
    <x v="0"/>
    <x v="352"/>
    <x v="14"/>
    <x v="2"/>
    <x v="109"/>
    <x v="1"/>
    <x v="113"/>
  </r>
  <r>
    <x v="1"/>
    <x v="0"/>
    <x v="27"/>
    <x v="85"/>
    <x v="20"/>
    <x v="0"/>
    <x v="3"/>
    <x v="0"/>
    <x v="38"/>
    <x v="31"/>
    <x v="0"/>
    <x v="237"/>
    <x v="317"/>
    <x v="8"/>
    <x v="0"/>
    <x v="0"/>
    <x v="0"/>
    <x v="0"/>
    <x v="319"/>
    <x v="325"/>
    <x v="0"/>
    <x v="0"/>
    <x v="0"/>
    <x v="340"/>
    <x v="344"/>
    <x v="78"/>
    <x v="0"/>
    <x v="208"/>
    <x v="117"/>
    <x v="0"/>
    <x v="352"/>
    <x v="14"/>
    <x v="2"/>
    <x v="109"/>
    <x v="1"/>
    <x v="113"/>
  </r>
  <r>
    <x v="1"/>
    <x v="0"/>
    <x v="27"/>
    <x v="85"/>
    <x v="20"/>
    <x v="0"/>
    <x v="4"/>
    <x v="0"/>
    <x v="38"/>
    <x v="43"/>
    <x v="0"/>
    <x v="238"/>
    <x v="318"/>
    <x v="14"/>
    <x v="0"/>
    <x v="0"/>
    <x v="0"/>
    <x v="0"/>
    <x v="320"/>
    <x v="326"/>
    <x v="0"/>
    <x v="2"/>
    <x v="0"/>
    <x v="341"/>
    <x v="345"/>
    <x v="79"/>
    <x v="0"/>
    <x v="48"/>
    <x v="117"/>
    <x v="0"/>
    <x v="353"/>
    <x v="14"/>
    <x v="2"/>
    <x v="109"/>
    <x v="1"/>
    <x v="113"/>
  </r>
  <r>
    <x v="1"/>
    <x v="0"/>
    <x v="27"/>
    <x v="85"/>
    <x v="20"/>
    <x v="0"/>
    <x v="5"/>
    <x v="0"/>
    <x v="38"/>
    <x v="44"/>
    <x v="0"/>
    <x v="239"/>
    <x v="319"/>
    <x v="39"/>
    <x v="0"/>
    <x v="0"/>
    <x v="0"/>
    <x v="0"/>
    <x v="321"/>
    <x v="327"/>
    <x v="0"/>
    <x v="0"/>
    <x v="0"/>
    <x v="342"/>
    <x v="346"/>
    <x v="80"/>
    <x v="0"/>
    <x v="298"/>
    <x v="117"/>
    <x v="0"/>
    <x v="354"/>
    <x v="14"/>
    <x v="2"/>
    <x v="109"/>
    <x v="1"/>
    <x v="113"/>
  </r>
  <r>
    <x v="1"/>
    <x v="0"/>
    <x v="27"/>
    <x v="85"/>
    <x v="20"/>
    <x v="0"/>
    <x v="6"/>
    <x v="0"/>
    <x v="38"/>
    <x v="44"/>
    <x v="0"/>
    <x v="239"/>
    <x v="319"/>
    <x v="39"/>
    <x v="0"/>
    <x v="0"/>
    <x v="0"/>
    <x v="0"/>
    <x v="321"/>
    <x v="327"/>
    <x v="0"/>
    <x v="0"/>
    <x v="0"/>
    <x v="342"/>
    <x v="346"/>
    <x v="80"/>
    <x v="0"/>
    <x v="298"/>
    <x v="117"/>
    <x v="0"/>
    <x v="354"/>
    <x v="14"/>
    <x v="2"/>
    <x v="109"/>
    <x v="1"/>
    <x v="11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2"/>
    <x v="0"/>
    <x v="28"/>
    <x v="86"/>
    <x v="2"/>
    <x v="0"/>
    <x v="0"/>
    <x v="4"/>
    <x v="18"/>
    <x v="9"/>
    <x v="0"/>
    <x v="240"/>
    <x v="320"/>
    <x v="12"/>
    <x v="0"/>
    <x v="0"/>
    <x v="0"/>
    <x v="0"/>
    <x v="322"/>
    <x v="328"/>
    <x v="0"/>
    <x v="0"/>
    <x v="5"/>
    <x v="343"/>
    <x v="347"/>
    <x v="45"/>
    <x v="0"/>
    <x v="299"/>
    <x v="118"/>
    <x v="0"/>
    <x v="355"/>
    <x v="47"/>
    <x v="2"/>
    <x v="110"/>
    <x v="2"/>
    <x v="114"/>
  </r>
  <r>
    <x v="1"/>
    <x v="0"/>
    <x v="28"/>
    <x v="86"/>
    <x v="2"/>
    <x v="0"/>
    <x v="1"/>
    <x v="4"/>
    <x v="18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299"/>
    <x v="1"/>
    <x v="0"/>
    <x v="2"/>
    <x v="47"/>
    <x v="2"/>
    <x v="110"/>
    <x v="1"/>
    <x v="114"/>
  </r>
  <r>
    <x v="1"/>
    <x v="0"/>
    <x v="28"/>
    <x v="86"/>
    <x v="2"/>
    <x v="0"/>
    <x v="2"/>
    <x v="1"/>
    <x v="2"/>
    <x v="9"/>
    <x v="0"/>
    <x v="241"/>
    <x v="321"/>
    <x v="24"/>
    <x v="0"/>
    <x v="0"/>
    <x v="0"/>
    <x v="0"/>
    <x v="323"/>
    <x v="329"/>
    <x v="0"/>
    <x v="0"/>
    <x v="0"/>
    <x v="344"/>
    <x v="348"/>
    <x v="15"/>
    <x v="0"/>
    <x v="300"/>
    <x v="118"/>
    <x v="0"/>
    <x v="338"/>
    <x v="47"/>
    <x v="2"/>
    <x v="110"/>
    <x v="1"/>
    <x v="114"/>
  </r>
  <r>
    <x v="1"/>
    <x v="0"/>
    <x v="28"/>
    <x v="86"/>
    <x v="2"/>
    <x v="0"/>
    <x v="3"/>
    <x v="3"/>
    <x v="6"/>
    <x v="9"/>
    <x v="0"/>
    <x v="146"/>
    <x v="322"/>
    <x v="25"/>
    <x v="0"/>
    <x v="0"/>
    <x v="0"/>
    <x v="0"/>
    <x v="324"/>
    <x v="330"/>
    <x v="0"/>
    <x v="0"/>
    <x v="1"/>
    <x v="345"/>
    <x v="349"/>
    <x v="16"/>
    <x v="0"/>
    <x v="145"/>
    <x v="118"/>
    <x v="0"/>
    <x v="356"/>
    <x v="47"/>
    <x v="2"/>
    <x v="110"/>
    <x v="1"/>
    <x v="114"/>
  </r>
  <r>
    <x v="1"/>
    <x v="0"/>
    <x v="28"/>
    <x v="86"/>
    <x v="2"/>
    <x v="0"/>
    <x v="4"/>
    <x v="3"/>
    <x v="6"/>
    <x v="9"/>
    <x v="0"/>
    <x v="146"/>
    <x v="322"/>
    <x v="25"/>
    <x v="0"/>
    <x v="0"/>
    <x v="0"/>
    <x v="0"/>
    <x v="324"/>
    <x v="330"/>
    <x v="0"/>
    <x v="0"/>
    <x v="1"/>
    <x v="345"/>
    <x v="349"/>
    <x v="16"/>
    <x v="0"/>
    <x v="145"/>
    <x v="118"/>
    <x v="0"/>
    <x v="356"/>
    <x v="47"/>
    <x v="2"/>
    <x v="110"/>
    <x v="1"/>
    <x v="114"/>
  </r>
  <r>
    <x v="1"/>
    <x v="0"/>
    <x v="28"/>
    <x v="8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7"/>
    <x v="2"/>
    <x v="110"/>
    <x v="1"/>
    <x v="114"/>
  </r>
  <r>
    <x v="1"/>
    <x v="0"/>
    <x v="28"/>
    <x v="8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7"/>
    <x v="2"/>
    <x v="110"/>
    <x v="1"/>
    <x v="11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3"/>
    <x v="0"/>
    <x v="27"/>
    <x v="87"/>
    <x v="4"/>
    <x v="0"/>
    <x v="0"/>
    <x v="4"/>
    <x v="39"/>
    <x v="1"/>
    <x v="0"/>
    <x v="206"/>
    <x v="323"/>
    <x v="12"/>
    <x v="0"/>
    <x v="0"/>
    <x v="0"/>
    <x v="0"/>
    <x v="325"/>
    <x v="331"/>
    <x v="0"/>
    <x v="0"/>
    <x v="0"/>
    <x v="346"/>
    <x v="350"/>
    <x v="5"/>
    <x v="0"/>
    <x v="85"/>
    <x v="119"/>
    <x v="0"/>
    <x v="179"/>
    <x v="13"/>
    <x v="2"/>
    <x v="111"/>
    <x v="2"/>
    <x v="115"/>
  </r>
  <r>
    <x v="1"/>
    <x v="0"/>
    <x v="27"/>
    <x v="87"/>
    <x v="4"/>
    <x v="0"/>
    <x v="1"/>
    <x v="4"/>
    <x v="39"/>
    <x v="1"/>
    <x v="0"/>
    <x v="242"/>
    <x v="324"/>
    <x v="37"/>
    <x v="0"/>
    <x v="0"/>
    <x v="0"/>
    <x v="0"/>
    <x v="326"/>
    <x v="332"/>
    <x v="0"/>
    <x v="0"/>
    <x v="0"/>
    <x v="347"/>
    <x v="351"/>
    <x v="5"/>
    <x v="0"/>
    <x v="301"/>
    <x v="119"/>
    <x v="0"/>
    <x v="357"/>
    <x v="13"/>
    <x v="2"/>
    <x v="111"/>
    <x v="1"/>
    <x v="115"/>
  </r>
  <r>
    <x v="1"/>
    <x v="0"/>
    <x v="27"/>
    <x v="87"/>
    <x v="4"/>
    <x v="0"/>
    <x v="2"/>
    <x v="0"/>
    <x v="4"/>
    <x v="20"/>
    <x v="0"/>
    <x v="243"/>
    <x v="325"/>
    <x v="43"/>
    <x v="0"/>
    <x v="0"/>
    <x v="0"/>
    <x v="0"/>
    <x v="327"/>
    <x v="333"/>
    <x v="0"/>
    <x v="0"/>
    <x v="0"/>
    <x v="348"/>
    <x v="352"/>
    <x v="51"/>
    <x v="0"/>
    <x v="302"/>
    <x v="119"/>
    <x v="0"/>
    <x v="358"/>
    <x v="13"/>
    <x v="2"/>
    <x v="111"/>
    <x v="1"/>
    <x v="115"/>
  </r>
  <r>
    <x v="1"/>
    <x v="0"/>
    <x v="27"/>
    <x v="87"/>
    <x v="4"/>
    <x v="0"/>
    <x v="3"/>
    <x v="0"/>
    <x v="4"/>
    <x v="20"/>
    <x v="0"/>
    <x v="243"/>
    <x v="325"/>
    <x v="43"/>
    <x v="0"/>
    <x v="0"/>
    <x v="0"/>
    <x v="0"/>
    <x v="327"/>
    <x v="333"/>
    <x v="0"/>
    <x v="2"/>
    <x v="0"/>
    <x v="348"/>
    <x v="352"/>
    <x v="51"/>
    <x v="0"/>
    <x v="302"/>
    <x v="119"/>
    <x v="0"/>
    <x v="358"/>
    <x v="13"/>
    <x v="2"/>
    <x v="111"/>
    <x v="1"/>
    <x v="115"/>
  </r>
  <r>
    <x v="1"/>
    <x v="0"/>
    <x v="27"/>
    <x v="87"/>
    <x v="4"/>
    <x v="0"/>
    <x v="4"/>
    <x v="0"/>
    <x v="5"/>
    <x v="1"/>
    <x v="0"/>
    <x v="5"/>
    <x v="326"/>
    <x v="9"/>
    <x v="0"/>
    <x v="0"/>
    <x v="0"/>
    <x v="0"/>
    <x v="328"/>
    <x v="334"/>
    <x v="0"/>
    <x v="0"/>
    <x v="0"/>
    <x v="349"/>
    <x v="353"/>
    <x v="6"/>
    <x v="0"/>
    <x v="192"/>
    <x v="119"/>
    <x v="0"/>
    <x v="223"/>
    <x v="13"/>
    <x v="2"/>
    <x v="111"/>
    <x v="1"/>
    <x v="115"/>
  </r>
  <r>
    <x v="1"/>
    <x v="0"/>
    <x v="27"/>
    <x v="87"/>
    <x v="4"/>
    <x v="0"/>
    <x v="5"/>
    <x v="0"/>
    <x v="5"/>
    <x v="1"/>
    <x v="0"/>
    <x v="64"/>
    <x v="327"/>
    <x v="3"/>
    <x v="0"/>
    <x v="0"/>
    <x v="0"/>
    <x v="0"/>
    <x v="329"/>
    <x v="335"/>
    <x v="0"/>
    <x v="0"/>
    <x v="0"/>
    <x v="350"/>
    <x v="354"/>
    <x v="6"/>
    <x v="0"/>
    <x v="303"/>
    <x v="119"/>
    <x v="0"/>
    <x v="359"/>
    <x v="13"/>
    <x v="2"/>
    <x v="111"/>
    <x v="1"/>
    <x v="115"/>
  </r>
  <r>
    <x v="1"/>
    <x v="0"/>
    <x v="27"/>
    <x v="87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11"/>
    <x v="1"/>
    <x v="11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4"/>
    <x v="0"/>
    <x v="27"/>
    <x v="88"/>
    <x v="2"/>
    <x v="0"/>
    <x v="0"/>
    <x v="3"/>
    <x v="11"/>
    <x v="1"/>
    <x v="0"/>
    <x v="68"/>
    <x v="328"/>
    <x v="39"/>
    <x v="0"/>
    <x v="0"/>
    <x v="0"/>
    <x v="0"/>
    <x v="330"/>
    <x v="336"/>
    <x v="0"/>
    <x v="0"/>
    <x v="0"/>
    <x v="351"/>
    <x v="355"/>
    <x v="0"/>
    <x v="0"/>
    <x v="298"/>
    <x v="120"/>
    <x v="0"/>
    <x v="360"/>
    <x v="11"/>
    <x v="2"/>
    <x v="112"/>
    <x v="0"/>
    <x v="116"/>
  </r>
  <r>
    <x v="1"/>
    <x v="0"/>
    <x v="27"/>
    <x v="88"/>
    <x v="2"/>
    <x v="0"/>
    <x v="1"/>
    <x v="3"/>
    <x v="11"/>
    <x v="2"/>
    <x v="0"/>
    <x v="2"/>
    <x v="2"/>
    <x v="25"/>
    <x v="0"/>
    <x v="0"/>
    <x v="0"/>
    <x v="0"/>
    <x v="2"/>
    <x v="2"/>
    <x v="0"/>
    <x v="0"/>
    <x v="0"/>
    <x v="2"/>
    <x v="2"/>
    <x v="2"/>
    <x v="1"/>
    <x v="154"/>
    <x v="1"/>
    <x v="0"/>
    <x v="2"/>
    <x v="11"/>
    <x v="2"/>
    <x v="112"/>
    <x v="1"/>
    <x v="116"/>
  </r>
  <r>
    <x v="1"/>
    <x v="0"/>
    <x v="27"/>
    <x v="88"/>
    <x v="2"/>
    <x v="0"/>
    <x v="2"/>
    <x v="3"/>
    <x v="6"/>
    <x v="0"/>
    <x v="0"/>
    <x v="244"/>
    <x v="329"/>
    <x v="0"/>
    <x v="0"/>
    <x v="0"/>
    <x v="0"/>
    <x v="0"/>
    <x v="331"/>
    <x v="337"/>
    <x v="0"/>
    <x v="0"/>
    <x v="34"/>
    <x v="352"/>
    <x v="356"/>
    <x v="51"/>
    <x v="0"/>
    <x v="304"/>
    <x v="120"/>
    <x v="0"/>
    <x v="361"/>
    <x v="11"/>
    <x v="2"/>
    <x v="112"/>
    <x v="1"/>
    <x v="116"/>
  </r>
  <r>
    <x v="1"/>
    <x v="0"/>
    <x v="27"/>
    <x v="88"/>
    <x v="2"/>
    <x v="0"/>
    <x v="3"/>
    <x v="3"/>
    <x v="6"/>
    <x v="0"/>
    <x v="0"/>
    <x v="244"/>
    <x v="329"/>
    <x v="0"/>
    <x v="0"/>
    <x v="0"/>
    <x v="0"/>
    <x v="0"/>
    <x v="331"/>
    <x v="337"/>
    <x v="0"/>
    <x v="0"/>
    <x v="34"/>
    <x v="352"/>
    <x v="356"/>
    <x v="51"/>
    <x v="0"/>
    <x v="304"/>
    <x v="120"/>
    <x v="0"/>
    <x v="361"/>
    <x v="11"/>
    <x v="2"/>
    <x v="112"/>
    <x v="1"/>
    <x v="116"/>
  </r>
  <r>
    <x v="1"/>
    <x v="0"/>
    <x v="27"/>
    <x v="88"/>
    <x v="2"/>
    <x v="0"/>
    <x v="4"/>
    <x v="1"/>
    <x v="2"/>
    <x v="1"/>
    <x v="0"/>
    <x v="245"/>
    <x v="330"/>
    <x v="40"/>
    <x v="0"/>
    <x v="0"/>
    <x v="0"/>
    <x v="0"/>
    <x v="332"/>
    <x v="338"/>
    <x v="0"/>
    <x v="0"/>
    <x v="0"/>
    <x v="353"/>
    <x v="357"/>
    <x v="1"/>
    <x v="0"/>
    <x v="305"/>
    <x v="120"/>
    <x v="0"/>
    <x v="362"/>
    <x v="11"/>
    <x v="2"/>
    <x v="112"/>
    <x v="1"/>
    <x v="116"/>
  </r>
  <r>
    <x v="1"/>
    <x v="0"/>
    <x v="27"/>
    <x v="88"/>
    <x v="2"/>
    <x v="0"/>
    <x v="5"/>
    <x v="3"/>
    <x v="6"/>
    <x v="1"/>
    <x v="0"/>
    <x v="15"/>
    <x v="331"/>
    <x v="14"/>
    <x v="0"/>
    <x v="0"/>
    <x v="0"/>
    <x v="0"/>
    <x v="333"/>
    <x v="339"/>
    <x v="0"/>
    <x v="0"/>
    <x v="5"/>
    <x v="354"/>
    <x v="358"/>
    <x v="0"/>
    <x v="0"/>
    <x v="48"/>
    <x v="120"/>
    <x v="0"/>
    <x v="269"/>
    <x v="11"/>
    <x v="2"/>
    <x v="112"/>
    <x v="1"/>
    <x v="116"/>
  </r>
  <r>
    <x v="1"/>
    <x v="0"/>
    <x v="27"/>
    <x v="88"/>
    <x v="2"/>
    <x v="0"/>
    <x v="6"/>
    <x v="3"/>
    <x v="6"/>
    <x v="2"/>
    <x v="0"/>
    <x v="2"/>
    <x v="2"/>
    <x v="14"/>
    <x v="0"/>
    <x v="0"/>
    <x v="0"/>
    <x v="0"/>
    <x v="2"/>
    <x v="2"/>
    <x v="0"/>
    <x v="0"/>
    <x v="0"/>
    <x v="2"/>
    <x v="2"/>
    <x v="2"/>
    <x v="1"/>
    <x v="48"/>
    <x v="1"/>
    <x v="0"/>
    <x v="2"/>
    <x v="11"/>
    <x v="2"/>
    <x v="112"/>
    <x v="1"/>
    <x v="11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5"/>
    <x v="0"/>
    <x v="12"/>
    <x v="89"/>
    <x v="2"/>
    <x v="0"/>
    <x v="0"/>
    <x v="3"/>
    <x v="11"/>
    <x v="1"/>
    <x v="0"/>
    <x v="119"/>
    <x v="147"/>
    <x v="45"/>
    <x v="0"/>
    <x v="0"/>
    <x v="0"/>
    <x v="0"/>
    <x v="334"/>
    <x v="340"/>
    <x v="0"/>
    <x v="0"/>
    <x v="0"/>
    <x v="355"/>
    <x v="359"/>
    <x v="0"/>
    <x v="0"/>
    <x v="306"/>
    <x v="121"/>
    <x v="0"/>
    <x v="363"/>
    <x v="5"/>
    <x v="2"/>
    <x v="113"/>
    <x v="0"/>
    <x v="117"/>
  </r>
  <r>
    <x v="1"/>
    <x v="0"/>
    <x v="12"/>
    <x v="89"/>
    <x v="2"/>
    <x v="0"/>
    <x v="1"/>
    <x v="3"/>
    <x v="11"/>
    <x v="1"/>
    <x v="0"/>
    <x v="119"/>
    <x v="147"/>
    <x v="45"/>
    <x v="0"/>
    <x v="0"/>
    <x v="0"/>
    <x v="0"/>
    <x v="334"/>
    <x v="340"/>
    <x v="0"/>
    <x v="0"/>
    <x v="0"/>
    <x v="355"/>
    <x v="359"/>
    <x v="0"/>
    <x v="0"/>
    <x v="306"/>
    <x v="121"/>
    <x v="0"/>
    <x v="363"/>
    <x v="5"/>
    <x v="2"/>
    <x v="113"/>
    <x v="1"/>
    <x v="117"/>
  </r>
  <r>
    <x v="1"/>
    <x v="0"/>
    <x v="12"/>
    <x v="89"/>
    <x v="2"/>
    <x v="0"/>
    <x v="2"/>
    <x v="1"/>
    <x v="2"/>
    <x v="1"/>
    <x v="0"/>
    <x v="120"/>
    <x v="148"/>
    <x v="63"/>
    <x v="0"/>
    <x v="0"/>
    <x v="0"/>
    <x v="0"/>
    <x v="335"/>
    <x v="341"/>
    <x v="0"/>
    <x v="0"/>
    <x v="0"/>
    <x v="356"/>
    <x v="360"/>
    <x v="1"/>
    <x v="0"/>
    <x v="307"/>
    <x v="121"/>
    <x v="0"/>
    <x v="364"/>
    <x v="5"/>
    <x v="2"/>
    <x v="113"/>
    <x v="1"/>
    <x v="117"/>
  </r>
  <r>
    <x v="1"/>
    <x v="0"/>
    <x v="12"/>
    <x v="89"/>
    <x v="2"/>
    <x v="0"/>
    <x v="3"/>
    <x v="3"/>
    <x v="6"/>
    <x v="1"/>
    <x v="0"/>
    <x v="119"/>
    <x v="147"/>
    <x v="45"/>
    <x v="0"/>
    <x v="0"/>
    <x v="0"/>
    <x v="0"/>
    <x v="334"/>
    <x v="340"/>
    <x v="0"/>
    <x v="0"/>
    <x v="0"/>
    <x v="355"/>
    <x v="359"/>
    <x v="0"/>
    <x v="0"/>
    <x v="306"/>
    <x v="121"/>
    <x v="0"/>
    <x v="363"/>
    <x v="5"/>
    <x v="2"/>
    <x v="113"/>
    <x v="1"/>
    <x v="117"/>
  </r>
  <r>
    <x v="1"/>
    <x v="0"/>
    <x v="12"/>
    <x v="89"/>
    <x v="2"/>
    <x v="0"/>
    <x v="4"/>
    <x v="3"/>
    <x v="6"/>
    <x v="1"/>
    <x v="0"/>
    <x v="119"/>
    <x v="147"/>
    <x v="45"/>
    <x v="0"/>
    <x v="0"/>
    <x v="0"/>
    <x v="0"/>
    <x v="334"/>
    <x v="340"/>
    <x v="0"/>
    <x v="0"/>
    <x v="0"/>
    <x v="355"/>
    <x v="359"/>
    <x v="0"/>
    <x v="0"/>
    <x v="306"/>
    <x v="121"/>
    <x v="0"/>
    <x v="363"/>
    <x v="5"/>
    <x v="2"/>
    <x v="113"/>
    <x v="1"/>
    <x v="117"/>
  </r>
  <r>
    <x v="1"/>
    <x v="0"/>
    <x v="12"/>
    <x v="8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13"/>
    <x v="1"/>
    <x v="117"/>
  </r>
  <r>
    <x v="1"/>
    <x v="0"/>
    <x v="12"/>
    <x v="8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13"/>
    <x v="1"/>
    <x v="11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6"/>
    <x v="0"/>
    <x v="27"/>
    <x v="90"/>
    <x v="2"/>
    <x v="0"/>
    <x v="0"/>
    <x v="0"/>
    <x v="9"/>
    <x v="9"/>
    <x v="0"/>
    <x v="123"/>
    <x v="153"/>
    <x v="32"/>
    <x v="0"/>
    <x v="0"/>
    <x v="0"/>
    <x v="0"/>
    <x v="159"/>
    <x v="161"/>
    <x v="0"/>
    <x v="0"/>
    <x v="5"/>
    <x v="357"/>
    <x v="361"/>
    <x v="23"/>
    <x v="0"/>
    <x v="308"/>
    <x v="122"/>
    <x v="0"/>
    <x v="365"/>
    <x v="4"/>
    <x v="2"/>
    <x v="114"/>
    <x v="0"/>
    <x v="118"/>
  </r>
  <r>
    <x v="1"/>
    <x v="0"/>
    <x v="27"/>
    <x v="90"/>
    <x v="2"/>
    <x v="0"/>
    <x v="1"/>
    <x v="0"/>
    <x v="9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308"/>
    <x v="1"/>
    <x v="0"/>
    <x v="2"/>
    <x v="4"/>
    <x v="2"/>
    <x v="114"/>
    <x v="1"/>
    <x v="118"/>
  </r>
  <r>
    <x v="1"/>
    <x v="0"/>
    <x v="27"/>
    <x v="90"/>
    <x v="2"/>
    <x v="0"/>
    <x v="2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309"/>
    <x v="122"/>
    <x v="0"/>
    <x v="366"/>
    <x v="4"/>
    <x v="2"/>
    <x v="114"/>
    <x v="1"/>
    <x v="118"/>
  </r>
  <r>
    <x v="1"/>
    <x v="0"/>
    <x v="27"/>
    <x v="90"/>
    <x v="2"/>
    <x v="0"/>
    <x v="3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309"/>
    <x v="122"/>
    <x v="0"/>
    <x v="366"/>
    <x v="4"/>
    <x v="2"/>
    <x v="114"/>
    <x v="1"/>
    <x v="118"/>
  </r>
  <r>
    <x v="1"/>
    <x v="0"/>
    <x v="27"/>
    <x v="90"/>
    <x v="2"/>
    <x v="0"/>
    <x v="4"/>
    <x v="3"/>
    <x v="6"/>
    <x v="9"/>
    <x v="0"/>
    <x v="73"/>
    <x v="155"/>
    <x v="5"/>
    <x v="0"/>
    <x v="0"/>
    <x v="0"/>
    <x v="0"/>
    <x v="161"/>
    <x v="163"/>
    <x v="0"/>
    <x v="0"/>
    <x v="49"/>
    <x v="358"/>
    <x v="362"/>
    <x v="16"/>
    <x v="0"/>
    <x v="310"/>
    <x v="122"/>
    <x v="0"/>
    <x v="367"/>
    <x v="4"/>
    <x v="2"/>
    <x v="114"/>
    <x v="1"/>
    <x v="118"/>
  </r>
  <r>
    <x v="1"/>
    <x v="0"/>
    <x v="27"/>
    <x v="90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114"/>
    <x v="1"/>
    <x v="118"/>
  </r>
  <r>
    <x v="1"/>
    <x v="0"/>
    <x v="27"/>
    <x v="9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114"/>
    <x v="1"/>
    <x v="11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7"/>
    <x v="0"/>
    <x v="0"/>
    <x v="91"/>
    <x v="21"/>
    <x v="0"/>
    <x v="0"/>
    <x v="0"/>
    <x v="5"/>
    <x v="1"/>
    <x v="0"/>
    <x v="119"/>
    <x v="332"/>
    <x v="111"/>
    <x v="0"/>
    <x v="0"/>
    <x v="0"/>
    <x v="0"/>
    <x v="336"/>
    <x v="342"/>
    <x v="0"/>
    <x v="0"/>
    <x v="5"/>
    <x v="359"/>
    <x v="363"/>
    <x v="6"/>
    <x v="0"/>
    <x v="311"/>
    <x v="123"/>
    <x v="0"/>
    <x v="180"/>
    <x v="13"/>
    <x v="2"/>
    <x v="115"/>
    <x v="0"/>
    <x v="119"/>
  </r>
  <r>
    <x v="1"/>
    <x v="0"/>
    <x v="0"/>
    <x v="91"/>
    <x v="21"/>
    <x v="0"/>
    <x v="1"/>
    <x v="0"/>
    <x v="5"/>
    <x v="2"/>
    <x v="0"/>
    <x v="2"/>
    <x v="2"/>
    <x v="111"/>
    <x v="0"/>
    <x v="0"/>
    <x v="0"/>
    <x v="0"/>
    <x v="2"/>
    <x v="2"/>
    <x v="0"/>
    <x v="0"/>
    <x v="0"/>
    <x v="2"/>
    <x v="2"/>
    <x v="2"/>
    <x v="1"/>
    <x v="311"/>
    <x v="1"/>
    <x v="0"/>
    <x v="2"/>
    <x v="13"/>
    <x v="2"/>
    <x v="115"/>
    <x v="1"/>
    <x v="119"/>
  </r>
  <r>
    <x v="1"/>
    <x v="0"/>
    <x v="0"/>
    <x v="91"/>
    <x v="21"/>
    <x v="0"/>
    <x v="2"/>
    <x v="0"/>
    <x v="14"/>
    <x v="1"/>
    <x v="0"/>
    <x v="128"/>
    <x v="333"/>
    <x v="12"/>
    <x v="0"/>
    <x v="0"/>
    <x v="0"/>
    <x v="0"/>
    <x v="337"/>
    <x v="343"/>
    <x v="0"/>
    <x v="0"/>
    <x v="5"/>
    <x v="360"/>
    <x v="364"/>
    <x v="6"/>
    <x v="0"/>
    <x v="157"/>
    <x v="123"/>
    <x v="0"/>
    <x v="178"/>
    <x v="13"/>
    <x v="2"/>
    <x v="115"/>
    <x v="1"/>
    <x v="119"/>
  </r>
  <r>
    <x v="1"/>
    <x v="0"/>
    <x v="0"/>
    <x v="91"/>
    <x v="21"/>
    <x v="0"/>
    <x v="3"/>
    <x v="1"/>
    <x v="2"/>
    <x v="1"/>
    <x v="0"/>
    <x v="48"/>
    <x v="334"/>
    <x v="112"/>
    <x v="0"/>
    <x v="0"/>
    <x v="0"/>
    <x v="0"/>
    <x v="338"/>
    <x v="344"/>
    <x v="0"/>
    <x v="2"/>
    <x v="0"/>
    <x v="361"/>
    <x v="365"/>
    <x v="1"/>
    <x v="0"/>
    <x v="312"/>
    <x v="123"/>
    <x v="0"/>
    <x v="368"/>
    <x v="13"/>
    <x v="2"/>
    <x v="115"/>
    <x v="1"/>
    <x v="119"/>
  </r>
  <r>
    <x v="1"/>
    <x v="0"/>
    <x v="0"/>
    <x v="91"/>
    <x v="21"/>
    <x v="0"/>
    <x v="4"/>
    <x v="7"/>
    <x v="40"/>
    <x v="1"/>
    <x v="0"/>
    <x v="76"/>
    <x v="335"/>
    <x v="3"/>
    <x v="0"/>
    <x v="0"/>
    <x v="0"/>
    <x v="0"/>
    <x v="339"/>
    <x v="345"/>
    <x v="0"/>
    <x v="0"/>
    <x v="39"/>
    <x v="362"/>
    <x v="366"/>
    <x v="24"/>
    <x v="0"/>
    <x v="99"/>
    <x v="124"/>
    <x v="0"/>
    <x v="110"/>
    <x v="13"/>
    <x v="2"/>
    <x v="115"/>
    <x v="1"/>
    <x v="119"/>
  </r>
  <r>
    <x v="1"/>
    <x v="0"/>
    <x v="0"/>
    <x v="91"/>
    <x v="21"/>
    <x v="0"/>
    <x v="5"/>
    <x v="7"/>
    <x v="40"/>
    <x v="2"/>
    <x v="0"/>
    <x v="2"/>
    <x v="2"/>
    <x v="3"/>
    <x v="0"/>
    <x v="0"/>
    <x v="0"/>
    <x v="0"/>
    <x v="2"/>
    <x v="2"/>
    <x v="0"/>
    <x v="0"/>
    <x v="0"/>
    <x v="2"/>
    <x v="2"/>
    <x v="2"/>
    <x v="1"/>
    <x v="99"/>
    <x v="1"/>
    <x v="0"/>
    <x v="2"/>
    <x v="13"/>
    <x v="2"/>
    <x v="115"/>
    <x v="1"/>
    <x v="119"/>
  </r>
  <r>
    <x v="1"/>
    <x v="0"/>
    <x v="0"/>
    <x v="91"/>
    <x v="2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15"/>
    <x v="1"/>
    <x v="11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8"/>
    <x v="0"/>
    <x v="0"/>
    <x v="92"/>
    <x v="15"/>
    <x v="0"/>
    <x v="0"/>
    <x v="0"/>
    <x v="9"/>
    <x v="0"/>
    <x v="0"/>
    <x v="51"/>
    <x v="336"/>
    <x v="8"/>
    <x v="0"/>
    <x v="0"/>
    <x v="0"/>
    <x v="0"/>
    <x v="340"/>
    <x v="346"/>
    <x v="0"/>
    <x v="0"/>
    <x v="0"/>
    <x v="363"/>
    <x v="367"/>
    <x v="0"/>
    <x v="0"/>
    <x v="313"/>
    <x v="125"/>
    <x v="0"/>
    <x v="369"/>
    <x v="35"/>
    <x v="2"/>
    <x v="116"/>
    <x v="2"/>
    <x v="120"/>
  </r>
  <r>
    <x v="1"/>
    <x v="0"/>
    <x v="0"/>
    <x v="92"/>
    <x v="15"/>
    <x v="0"/>
    <x v="1"/>
    <x v="0"/>
    <x v="9"/>
    <x v="0"/>
    <x v="0"/>
    <x v="51"/>
    <x v="336"/>
    <x v="8"/>
    <x v="0"/>
    <x v="0"/>
    <x v="0"/>
    <x v="0"/>
    <x v="340"/>
    <x v="346"/>
    <x v="0"/>
    <x v="0"/>
    <x v="0"/>
    <x v="363"/>
    <x v="367"/>
    <x v="0"/>
    <x v="0"/>
    <x v="313"/>
    <x v="125"/>
    <x v="0"/>
    <x v="369"/>
    <x v="35"/>
    <x v="2"/>
    <x v="116"/>
    <x v="1"/>
    <x v="120"/>
  </r>
  <r>
    <x v="1"/>
    <x v="0"/>
    <x v="0"/>
    <x v="92"/>
    <x v="15"/>
    <x v="0"/>
    <x v="2"/>
    <x v="1"/>
    <x v="2"/>
    <x v="1"/>
    <x v="0"/>
    <x v="246"/>
    <x v="337"/>
    <x v="97"/>
    <x v="0"/>
    <x v="0"/>
    <x v="0"/>
    <x v="0"/>
    <x v="341"/>
    <x v="347"/>
    <x v="0"/>
    <x v="0"/>
    <x v="0"/>
    <x v="364"/>
    <x v="368"/>
    <x v="1"/>
    <x v="0"/>
    <x v="314"/>
    <x v="126"/>
    <x v="0"/>
    <x v="370"/>
    <x v="35"/>
    <x v="2"/>
    <x v="116"/>
    <x v="1"/>
    <x v="120"/>
  </r>
  <r>
    <x v="1"/>
    <x v="0"/>
    <x v="0"/>
    <x v="92"/>
    <x v="15"/>
    <x v="0"/>
    <x v="3"/>
    <x v="3"/>
    <x v="6"/>
    <x v="1"/>
    <x v="0"/>
    <x v="15"/>
    <x v="338"/>
    <x v="14"/>
    <x v="0"/>
    <x v="0"/>
    <x v="0"/>
    <x v="0"/>
    <x v="342"/>
    <x v="348"/>
    <x v="0"/>
    <x v="0"/>
    <x v="0"/>
    <x v="365"/>
    <x v="369"/>
    <x v="0"/>
    <x v="0"/>
    <x v="83"/>
    <x v="126"/>
    <x v="0"/>
    <x v="92"/>
    <x v="35"/>
    <x v="2"/>
    <x v="116"/>
    <x v="1"/>
    <x v="120"/>
  </r>
  <r>
    <x v="1"/>
    <x v="0"/>
    <x v="0"/>
    <x v="92"/>
    <x v="15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2"/>
    <x v="116"/>
    <x v="1"/>
    <x v="120"/>
  </r>
  <r>
    <x v="1"/>
    <x v="0"/>
    <x v="0"/>
    <x v="92"/>
    <x v="15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2"/>
    <x v="116"/>
    <x v="1"/>
    <x v="120"/>
  </r>
  <r>
    <x v="1"/>
    <x v="0"/>
    <x v="0"/>
    <x v="92"/>
    <x v="15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2"/>
    <x v="116"/>
    <x v="1"/>
    <x v="12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9"/>
    <x v="0"/>
    <x v="0"/>
    <x v="93"/>
    <x v="15"/>
    <x v="0"/>
    <x v="0"/>
    <x v="0"/>
    <x v="5"/>
    <x v="1"/>
    <x v="0"/>
    <x v="119"/>
    <x v="332"/>
    <x v="111"/>
    <x v="0"/>
    <x v="0"/>
    <x v="0"/>
    <x v="0"/>
    <x v="343"/>
    <x v="349"/>
    <x v="0"/>
    <x v="0"/>
    <x v="0"/>
    <x v="366"/>
    <x v="370"/>
    <x v="6"/>
    <x v="0"/>
    <x v="311"/>
    <x v="127"/>
    <x v="0"/>
    <x v="180"/>
    <x v="21"/>
    <x v="2"/>
    <x v="117"/>
    <x v="2"/>
    <x v="121"/>
  </r>
  <r>
    <x v="1"/>
    <x v="0"/>
    <x v="0"/>
    <x v="93"/>
    <x v="15"/>
    <x v="0"/>
    <x v="1"/>
    <x v="0"/>
    <x v="5"/>
    <x v="2"/>
    <x v="0"/>
    <x v="2"/>
    <x v="2"/>
    <x v="111"/>
    <x v="0"/>
    <x v="0"/>
    <x v="0"/>
    <x v="0"/>
    <x v="2"/>
    <x v="2"/>
    <x v="0"/>
    <x v="0"/>
    <x v="0"/>
    <x v="2"/>
    <x v="2"/>
    <x v="2"/>
    <x v="1"/>
    <x v="311"/>
    <x v="1"/>
    <x v="0"/>
    <x v="2"/>
    <x v="21"/>
    <x v="2"/>
    <x v="117"/>
    <x v="1"/>
    <x v="121"/>
  </r>
  <r>
    <x v="1"/>
    <x v="0"/>
    <x v="0"/>
    <x v="93"/>
    <x v="15"/>
    <x v="0"/>
    <x v="2"/>
    <x v="0"/>
    <x v="14"/>
    <x v="1"/>
    <x v="0"/>
    <x v="128"/>
    <x v="333"/>
    <x v="12"/>
    <x v="0"/>
    <x v="0"/>
    <x v="0"/>
    <x v="0"/>
    <x v="344"/>
    <x v="350"/>
    <x v="0"/>
    <x v="0"/>
    <x v="0"/>
    <x v="367"/>
    <x v="371"/>
    <x v="6"/>
    <x v="0"/>
    <x v="157"/>
    <x v="127"/>
    <x v="0"/>
    <x v="178"/>
    <x v="21"/>
    <x v="2"/>
    <x v="117"/>
    <x v="1"/>
    <x v="121"/>
  </r>
  <r>
    <x v="1"/>
    <x v="0"/>
    <x v="0"/>
    <x v="93"/>
    <x v="15"/>
    <x v="0"/>
    <x v="3"/>
    <x v="1"/>
    <x v="2"/>
    <x v="1"/>
    <x v="0"/>
    <x v="48"/>
    <x v="334"/>
    <x v="112"/>
    <x v="0"/>
    <x v="0"/>
    <x v="0"/>
    <x v="0"/>
    <x v="345"/>
    <x v="351"/>
    <x v="0"/>
    <x v="0"/>
    <x v="0"/>
    <x v="368"/>
    <x v="372"/>
    <x v="1"/>
    <x v="0"/>
    <x v="312"/>
    <x v="127"/>
    <x v="0"/>
    <x v="368"/>
    <x v="21"/>
    <x v="2"/>
    <x v="117"/>
    <x v="1"/>
    <x v="121"/>
  </r>
  <r>
    <x v="1"/>
    <x v="0"/>
    <x v="0"/>
    <x v="93"/>
    <x v="15"/>
    <x v="0"/>
    <x v="4"/>
    <x v="7"/>
    <x v="40"/>
    <x v="0"/>
    <x v="0"/>
    <x v="64"/>
    <x v="339"/>
    <x v="3"/>
    <x v="0"/>
    <x v="0"/>
    <x v="0"/>
    <x v="0"/>
    <x v="346"/>
    <x v="352"/>
    <x v="0"/>
    <x v="0"/>
    <x v="0"/>
    <x v="369"/>
    <x v="373"/>
    <x v="6"/>
    <x v="0"/>
    <x v="99"/>
    <x v="127"/>
    <x v="0"/>
    <x v="357"/>
    <x v="21"/>
    <x v="2"/>
    <x v="117"/>
    <x v="1"/>
    <x v="121"/>
  </r>
  <r>
    <x v="1"/>
    <x v="0"/>
    <x v="0"/>
    <x v="93"/>
    <x v="15"/>
    <x v="0"/>
    <x v="5"/>
    <x v="7"/>
    <x v="40"/>
    <x v="0"/>
    <x v="0"/>
    <x v="64"/>
    <x v="339"/>
    <x v="3"/>
    <x v="0"/>
    <x v="0"/>
    <x v="0"/>
    <x v="0"/>
    <x v="346"/>
    <x v="352"/>
    <x v="0"/>
    <x v="0"/>
    <x v="0"/>
    <x v="369"/>
    <x v="373"/>
    <x v="6"/>
    <x v="0"/>
    <x v="99"/>
    <x v="127"/>
    <x v="0"/>
    <x v="357"/>
    <x v="21"/>
    <x v="2"/>
    <x v="117"/>
    <x v="1"/>
    <x v="121"/>
  </r>
  <r>
    <x v="1"/>
    <x v="0"/>
    <x v="0"/>
    <x v="93"/>
    <x v="15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2"/>
    <x v="117"/>
    <x v="1"/>
    <x v="12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0"/>
    <x v="0"/>
    <x v="26"/>
    <x v="94"/>
    <x v="6"/>
    <x v="0"/>
    <x v="0"/>
    <x v="0"/>
    <x v="5"/>
    <x v="3"/>
    <x v="0"/>
    <x v="39"/>
    <x v="340"/>
    <x v="6"/>
    <x v="0"/>
    <x v="0"/>
    <x v="0"/>
    <x v="0"/>
    <x v="347"/>
    <x v="353"/>
    <x v="0"/>
    <x v="0"/>
    <x v="0"/>
    <x v="370"/>
    <x v="374"/>
    <x v="76"/>
    <x v="0"/>
    <x v="296"/>
    <x v="128"/>
    <x v="0"/>
    <x v="349"/>
    <x v="19"/>
    <x v="2"/>
    <x v="118"/>
    <x v="0"/>
    <x v="122"/>
  </r>
  <r>
    <x v="1"/>
    <x v="0"/>
    <x v="26"/>
    <x v="94"/>
    <x v="6"/>
    <x v="0"/>
    <x v="1"/>
    <x v="0"/>
    <x v="5"/>
    <x v="3"/>
    <x v="0"/>
    <x v="39"/>
    <x v="340"/>
    <x v="6"/>
    <x v="0"/>
    <x v="0"/>
    <x v="0"/>
    <x v="0"/>
    <x v="347"/>
    <x v="353"/>
    <x v="0"/>
    <x v="0"/>
    <x v="0"/>
    <x v="370"/>
    <x v="374"/>
    <x v="76"/>
    <x v="0"/>
    <x v="296"/>
    <x v="128"/>
    <x v="0"/>
    <x v="349"/>
    <x v="19"/>
    <x v="2"/>
    <x v="118"/>
    <x v="1"/>
    <x v="122"/>
  </r>
  <r>
    <x v="1"/>
    <x v="0"/>
    <x v="26"/>
    <x v="94"/>
    <x v="6"/>
    <x v="0"/>
    <x v="2"/>
    <x v="8"/>
    <x v="17"/>
    <x v="1"/>
    <x v="0"/>
    <x v="40"/>
    <x v="341"/>
    <x v="112"/>
    <x v="0"/>
    <x v="0"/>
    <x v="0"/>
    <x v="0"/>
    <x v="348"/>
    <x v="354"/>
    <x v="0"/>
    <x v="0"/>
    <x v="0"/>
    <x v="371"/>
    <x v="375"/>
    <x v="43"/>
    <x v="0"/>
    <x v="315"/>
    <x v="128"/>
    <x v="0"/>
    <x v="371"/>
    <x v="19"/>
    <x v="2"/>
    <x v="118"/>
    <x v="1"/>
    <x v="122"/>
  </r>
  <r>
    <x v="1"/>
    <x v="0"/>
    <x v="26"/>
    <x v="94"/>
    <x v="6"/>
    <x v="0"/>
    <x v="3"/>
    <x v="5"/>
    <x v="13"/>
    <x v="1"/>
    <x v="0"/>
    <x v="9"/>
    <x v="342"/>
    <x v="14"/>
    <x v="0"/>
    <x v="0"/>
    <x v="0"/>
    <x v="0"/>
    <x v="349"/>
    <x v="355"/>
    <x v="0"/>
    <x v="0"/>
    <x v="0"/>
    <x v="372"/>
    <x v="376"/>
    <x v="8"/>
    <x v="0"/>
    <x v="9"/>
    <x v="128"/>
    <x v="0"/>
    <x v="372"/>
    <x v="19"/>
    <x v="2"/>
    <x v="118"/>
    <x v="1"/>
    <x v="122"/>
  </r>
  <r>
    <x v="1"/>
    <x v="0"/>
    <x v="26"/>
    <x v="94"/>
    <x v="6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18"/>
    <x v="1"/>
    <x v="122"/>
  </r>
  <r>
    <x v="1"/>
    <x v="0"/>
    <x v="26"/>
    <x v="94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18"/>
    <x v="1"/>
    <x v="122"/>
  </r>
  <r>
    <x v="1"/>
    <x v="0"/>
    <x v="26"/>
    <x v="94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18"/>
    <x v="1"/>
    <x v="12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1"/>
    <x v="0"/>
    <x v="22"/>
    <x v="95"/>
    <x v="2"/>
    <x v="0"/>
    <x v="0"/>
    <x v="4"/>
    <x v="3"/>
    <x v="1"/>
    <x v="0"/>
    <x v="247"/>
    <x v="343"/>
    <x v="39"/>
    <x v="0"/>
    <x v="0"/>
    <x v="0"/>
    <x v="0"/>
    <x v="350"/>
    <x v="356"/>
    <x v="0"/>
    <x v="0"/>
    <x v="19"/>
    <x v="373"/>
    <x v="377"/>
    <x v="5"/>
    <x v="0"/>
    <x v="316"/>
    <x v="129"/>
    <x v="0"/>
    <x v="373"/>
    <x v="5"/>
    <x v="2"/>
    <x v="119"/>
    <x v="0"/>
    <x v="123"/>
  </r>
  <r>
    <x v="1"/>
    <x v="0"/>
    <x v="22"/>
    <x v="95"/>
    <x v="2"/>
    <x v="0"/>
    <x v="1"/>
    <x v="4"/>
    <x v="3"/>
    <x v="2"/>
    <x v="0"/>
    <x v="2"/>
    <x v="2"/>
    <x v="39"/>
    <x v="0"/>
    <x v="0"/>
    <x v="0"/>
    <x v="0"/>
    <x v="2"/>
    <x v="2"/>
    <x v="0"/>
    <x v="0"/>
    <x v="0"/>
    <x v="2"/>
    <x v="2"/>
    <x v="2"/>
    <x v="1"/>
    <x v="316"/>
    <x v="1"/>
    <x v="0"/>
    <x v="2"/>
    <x v="5"/>
    <x v="2"/>
    <x v="119"/>
    <x v="1"/>
    <x v="123"/>
  </r>
  <r>
    <x v="1"/>
    <x v="0"/>
    <x v="22"/>
    <x v="95"/>
    <x v="2"/>
    <x v="0"/>
    <x v="2"/>
    <x v="3"/>
    <x v="6"/>
    <x v="1"/>
    <x v="0"/>
    <x v="67"/>
    <x v="344"/>
    <x v="26"/>
    <x v="0"/>
    <x v="0"/>
    <x v="0"/>
    <x v="0"/>
    <x v="351"/>
    <x v="357"/>
    <x v="0"/>
    <x v="0"/>
    <x v="0"/>
    <x v="374"/>
    <x v="378"/>
    <x v="0"/>
    <x v="0"/>
    <x v="101"/>
    <x v="129"/>
    <x v="0"/>
    <x v="112"/>
    <x v="5"/>
    <x v="2"/>
    <x v="119"/>
    <x v="1"/>
    <x v="123"/>
  </r>
  <r>
    <x v="1"/>
    <x v="0"/>
    <x v="22"/>
    <x v="95"/>
    <x v="2"/>
    <x v="0"/>
    <x v="3"/>
    <x v="1"/>
    <x v="2"/>
    <x v="1"/>
    <x v="0"/>
    <x v="48"/>
    <x v="345"/>
    <x v="112"/>
    <x v="0"/>
    <x v="0"/>
    <x v="0"/>
    <x v="0"/>
    <x v="352"/>
    <x v="358"/>
    <x v="0"/>
    <x v="0"/>
    <x v="0"/>
    <x v="375"/>
    <x v="379"/>
    <x v="1"/>
    <x v="0"/>
    <x v="317"/>
    <x v="129"/>
    <x v="0"/>
    <x v="374"/>
    <x v="5"/>
    <x v="2"/>
    <x v="119"/>
    <x v="1"/>
    <x v="123"/>
  </r>
  <r>
    <x v="1"/>
    <x v="0"/>
    <x v="22"/>
    <x v="95"/>
    <x v="2"/>
    <x v="0"/>
    <x v="4"/>
    <x v="3"/>
    <x v="6"/>
    <x v="1"/>
    <x v="0"/>
    <x v="136"/>
    <x v="346"/>
    <x v="23"/>
    <x v="0"/>
    <x v="0"/>
    <x v="0"/>
    <x v="0"/>
    <x v="353"/>
    <x v="359"/>
    <x v="0"/>
    <x v="0"/>
    <x v="0"/>
    <x v="376"/>
    <x v="380"/>
    <x v="0"/>
    <x v="0"/>
    <x v="318"/>
    <x v="129"/>
    <x v="0"/>
    <x v="343"/>
    <x v="5"/>
    <x v="2"/>
    <x v="119"/>
    <x v="1"/>
    <x v="123"/>
  </r>
  <r>
    <x v="1"/>
    <x v="0"/>
    <x v="22"/>
    <x v="9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19"/>
    <x v="1"/>
    <x v="123"/>
  </r>
  <r>
    <x v="1"/>
    <x v="0"/>
    <x v="22"/>
    <x v="9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19"/>
    <x v="1"/>
    <x v="12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2"/>
    <x v="0"/>
    <x v="22"/>
    <x v="76"/>
    <x v="2"/>
    <x v="0"/>
    <x v="0"/>
    <x v="0"/>
    <x v="5"/>
    <x v="26"/>
    <x v="0"/>
    <x v="220"/>
    <x v="347"/>
    <x v="9"/>
    <x v="0"/>
    <x v="0"/>
    <x v="0"/>
    <x v="0"/>
    <x v="354"/>
    <x v="360"/>
    <x v="0"/>
    <x v="0"/>
    <x v="0"/>
    <x v="377"/>
    <x v="381"/>
    <x v="49"/>
    <x v="0"/>
    <x v="217"/>
    <x v="130"/>
    <x v="0"/>
    <x v="375"/>
    <x v="48"/>
    <x v="2"/>
    <x v="120"/>
    <x v="2"/>
    <x v="124"/>
  </r>
  <r>
    <x v="1"/>
    <x v="0"/>
    <x v="22"/>
    <x v="76"/>
    <x v="2"/>
    <x v="0"/>
    <x v="1"/>
    <x v="0"/>
    <x v="5"/>
    <x v="26"/>
    <x v="0"/>
    <x v="220"/>
    <x v="347"/>
    <x v="9"/>
    <x v="0"/>
    <x v="0"/>
    <x v="0"/>
    <x v="0"/>
    <x v="354"/>
    <x v="360"/>
    <x v="0"/>
    <x v="0"/>
    <x v="0"/>
    <x v="377"/>
    <x v="381"/>
    <x v="49"/>
    <x v="0"/>
    <x v="217"/>
    <x v="130"/>
    <x v="0"/>
    <x v="375"/>
    <x v="48"/>
    <x v="2"/>
    <x v="120"/>
    <x v="1"/>
    <x v="124"/>
  </r>
  <r>
    <x v="1"/>
    <x v="0"/>
    <x v="22"/>
    <x v="76"/>
    <x v="2"/>
    <x v="0"/>
    <x v="2"/>
    <x v="1"/>
    <x v="2"/>
    <x v="25"/>
    <x v="0"/>
    <x v="221"/>
    <x v="348"/>
    <x v="106"/>
    <x v="0"/>
    <x v="0"/>
    <x v="0"/>
    <x v="0"/>
    <x v="355"/>
    <x v="361"/>
    <x v="0"/>
    <x v="0"/>
    <x v="0"/>
    <x v="378"/>
    <x v="382"/>
    <x v="48"/>
    <x v="0"/>
    <x v="319"/>
    <x v="130"/>
    <x v="0"/>
    <x v="376"/>
    <x v="48"/>
    <x v="2"/>
    <x v="120"/>
    <x v="1"/>
    <x v="124"/>
  </r>
  <r>
    <x v="1"/>
    <x v="0"/>
    <x v="22"/>
    <x v="76"/>
    <x v="2"/>
    <x v="0"/>
    <x v="3"/>
    <x v="3"/>
    <x v="6"/>
    <x v="45"/>
    <x v="0"/>
    <x v="248"/>
    <x v="349"/>
    <x v="23"/>
    <x v="0"/>
    <x v="0"/>
    <x v="0"/>
    <x v="0"/>
    <x v="356"/>
    <x v="362"/>
    <x v="0"/>
    <x v="0"/>
    <x v="0"/>
    <x v="379"/>
    <x v="383"/>
    <x v="81"/>
    <x v="0"/>
    <x v="318"/>
    <x v="130"/>
    <x v="0"/>
    <x v="377"/>
    <x v="48"/>
    <x v="2"/>
    <x v="120"/>
    <x v="1"/>
    <x v="124"/>
  </r>
  <r>
    <x v="1"/>
    <x v="0"/>
    <x v="22"/>
    <x v="76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8"/>
    <x v="2"/>
    <x v="120"/>
    <x v="1"/>
    <x v="124"/>
  </r>
  <r>
    <x v="1"/>
    <x v="0"/>
    <x v="22"/>
    <x v="7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8"/>
    <x v="2"/>
    <x v="120"/>
    <x v="1"/>
    <x v="124"/>
  </r>
  <r>
    <x v="1"/>
    <x v="0"/>
    <x v="22"/>
    <x v="7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8"/>
    <x v="2"/>
    <x v="120"/>
    <x v="1"/>
    <x v="12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3"/>
    <x v="0"/>
    <x v="25"/>
    <x v="96"/>
    <x v="2"/>
    <x v="0"/>
    <x v="0"/>
    <x v="4"/>
    <x v="12"/>
    <x v="26"/>
    <x v="0"/>
    <x v="249"/>
    <x v="350"/>
    <x v="45"/>
    <x v="0"/>
    <x v="0"/>
    <x v="0"/>
    <x v="0"/>
    <x v="357"/>
    <x v="363"/>
    <x v="0"/>
    <x v="0"/>
    <x v="0"/>
    <x v="380"/>
    <x v="384"/>
    <x v="74"/>
    <x v="0"/>
    <x v="320"/>
    <x v="131"/>
    <x v="0"/>
    <x v="378"/>
    <x v="11"/>
    <x v="2"/>
    <x v="121"/>
    <x v="0"/>
    <x v="125"/>
  </r>
  <r>
    <x v="1"/>
    <x v="0"/>
    <x v="25"/>
    <x v="96"/>
    <x v="2"/>
    <x v="0"/>
    <x v="1"/>
    <x v="4"/>
    <x v="12"/>
    <x v="26"/>
    <x v="0"/>
    <x v="249"/>
    <x v="350"/>
    <x v="45"/>
    <x v="0"/>
    <x v="0"/>
    <x v="0"/>
    <x v="0"/>
    <x v="357"/>
    <x v="363"/>
    <x v="0"/>
    <x v="0"/>
    <x v="0"/>
    <x v="380"/>
    <x v="384"/>
    <x v="74"/>
    <x v="0"/>
    <x v="320"/>
    <x v="131"/>
    <x v="0"/>
    <x v="378"/>
    <x v="11"/>
    <x v="2"/>
    <x v="121"/>
    <x v="1"/>
    <x v="125"/>
  </r>
  <r>
    <x v="1"/>
    <x v="0"/>
    <x v="25"/>
    <x v="96"/>
    <x v="2"/>
    <x v="0"/>
    <x v="2"/>
    <x v="1"/>
    <x v="2"/>
    <x v="25"/>
    <x v="0"/>
    <x v="160"/>
    <x v="351"/>
    <x v="83"/>
    <x v="0"/>
    <x v="0"/>
    <x v="0"/>
    <x v="0"/>
    <x v="358"/>
    <x v="364"/>
    <x v="0"/>
    <x v="0"/>
    <x v="0"/>
    <x v="381"/>
    <x v="385"/>
    <x v="48"/>
    <x v="0"/>
    <x v="321"/>
    <x v="131"/>
    <x v="0"/>
    <x v="379"/>
    <x v="11"/>
    <x v="2"/>
    <x v="121"/>
    <x v="1"/>
    <x v="125"/>
  </r>
  <r>
    <x v="1"/>
    <x v="0"/>
    <x v="25"/>
    <x v="96"/>
    <x v="2"/>
    <x v="0"/>
    <x v="3"/>
    <x v="3"/>
    <x v="27"/>
    <x v="25"/>
    <x v="0"/>
    <x v="220"/>
    <x v="352"/>
    <x v="9"/>
    <x v="0"/>
    <x v="0"/>
    <x v="0"/>
    <x v="0"/>
    <x v="359"/>
    <x v="365"/>
    <x v="0"/>
    <x v="0"/>
    <x v="0"/>
    <x v="382"/>
    <x v="386"/>
    <x v="49"/>
    <x v="0"/>
    <x v="269"/>
    <x v="131"/>
    <x v="0"/>
    <x v="313"/>
    <x v="11"/>
    <x v="2"/>
    <x v="121"/>
    <x v="1"/>
    <x v="125"/>
  </r>
  <r>
    <x v="1"/>
    <x v="0"/>
    <x v="25"/>
    <x v="96"/>
    <x v="2"/>
    <x v="0"/>
    <x v="4"/>
    <x v="3"/>
    <x v="27"/>
    <x v="25"/>
    <x v="0"/>
    <x v="220"/>
    <x v="352"/>
    <x v="9"/>
    <x v="0"/>
    <x v="0"/>
    <x v="0"/>
    <x v="0"/>
    <x v="359"/>
    <x v="365"/>
    <x v="0"/>
    <x v="0"/>
    <x v="0"/>
    <x v="382"/>
    <x v="386"/>
    <x v="49"/>
    <x v="0"/>
    <x v="269"/>
    <x v="131"/>
    <x v="0"/>
    <x v="313"/>
    <x v="11"/>
    <x v="2"/>
    <x v="121"/>
    <x v="1"/>
    <x v="125"/>
  </r>
  <r>
    <x v="1"/>
    <x v="0"/>
    <x v="25"/>
    <x v="9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2"/>
    <x v="121"/>
    <x v="1"/>
    <x v="125"/>
  </r>
  <r>
    <x v="1"/>
    <x v="0"/>
    <x v="25"/>
    <x v="9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2"/>
    <x v="121"/>
    <x v="1"/>
    <x v="12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4"/>
    <x v="0"/>
    <x v="0"/>
    <x v="97"/>
    <x v="4"/>
    <x v="0"/>
    <x v="0"/>
    <x v="4"/>
    <x v="3"/>
    <x v="46"/>
    <x v="0"/>
    <x v="250"/>
    <x v="353"/>
    <x v="113"/>
    <x v="0"/>
    <x v="0"/>
    <x v="0"/>
    <x v="0"/>
    <x v="360"/>
    <x v="366"/>
    <x v="0"/>
    <x v="0"/>
    <x v="50"/>
    <x v="383"/>
    <x v="387"/>
    <x v="82"/>
    <x v="0"/>
    <x v="322"/>
    <x v="132"/>
    <x v="0"/>
    <x v="380"/>
    <x v="13"/>
    <x v="2"/>
    <x v="122"/>
    <x v="0"/>
    <x v="126"/>
  </r>
  <r>
    <x v="1"/>
    <x v="0"/>
    <x v="0"/>
    <x v="97"/>
    <x v="4"/>
    <x v="0"/>
    <x v="1"/>
    <x v="4"/>
    <x v="3"/>
    <x v="2"/>
    <x v="0"/>
    <x v="2"/>
    <x v="2"/>
    <x v="113"/>
    <x v="0"/>
    <x v="0"/>
    <x v="0"/>
    <x v="0"/>
    <x v="2"/>
    <x v="2"/>
    <x v="0"/>
    <x v="0"/>
    <x v="0"/>
    <x v="2"/>
    <x v="2"/>
    <x v="2"/>
    <x v="1"/>
    <x v="322"/>
    <x v="1"/>
    <x v="0"/>
    <x v="2"/>
    <x v="13"/>
    <x v="2"/>
    <x v="122"/>
    <x v="1"/>
    <x v="126"/>
  </r>
  <r>
    <x v="1"/>
    <x v="0"/>
    <x v="0"/>
    <x v="97"/>
    <x v="4"/>
    <x v="0"/>
    <x v="2"/>
    <x v="7"/>
    <x v="16"/>
    <x v="25"/>
    <x v="0"/>
    <x v="251"/>
    <x v="354"/>
    <x v="114"/>
    <x v="0"/>
    <x v="0"/>
    <x v="0"/>
    <x v="0"/>
    <x v="361"/>
    <x v="367"/>
    <x v="0"/>
    <x v="0"/>
    <x v="51"/>
    <x v="384"/>
    <x v="388"/>
    <x v="83"/>
    <x v="0"/>
    <x v="323"/>
    <x v="132"/>
    <x v="0"/>
    <x v="381"/>
    <x v="13"/>
    <x v="2"/>
    <x v="122"/>
    <x v="1"/>
    <x v="126"/>
  </r>
  <r>
    <x v="1"/>
    <x v="0"/>
    <x v="0"/>
    <x v="97"/>
    <x v="4"/>
    <x v="0"/>
    <x v="3"/>
    <x v="1"/>
    <x v="2"/>
    <x v="25"/>
    <x v="0"/>
    <x v="252"/>
    <x v="355"/>
    <x v="33"/>
    <x v="0"/>
    <x v="0"/>
    <x v="0"/>
    <x v="0"/>
    <x v="362"/>
    <x v="368"/>
    <x v="0"/>
    <x v="0"/>
    <x v="0"/>
    <x v="385"/>
    <x v="389"/>
    <x v="48"/>
    <x v="0"/>
    <x v="147"/>
    <x v="132"/>
    <x v="0"/>
    <x v="382"/>
    <x v="13"/>
    <x v="2"/>
    <x v="122"/>
    <x v="1"/>
    <x v="126"/>
  </r>
  <r>
    <x v="1"/>
    <x v="0"/>
    <x v="0"/>
    <x v="97"/>
    <x v="4"/>
    <x v="0"/>
    <x v="4"/>
    <x v="3"/>
    <x v="6"/>
    <x v="25"/>
    <x v="0"/>
    <x v="230"/>
    <x v="356"/>
    <x v="5"/>
    <x v="0"/>
    <x v="0"/>
    <x v="0"/>
    <x v="0"/>
    <x v="363"/>
    <x v="369"/>
    <x v="0"/>
    <x v="0"/>
    <x v="0"/>
    <x v="386"/>
    <x v="390"/>
    <x v="49"/>
    <x v="0"/>
    <x v="86"/>
    <x v="132"/>
    <x v="0"/>
    <x v="383"/>
    <x v="13"/>
    <x v="2"/>
    <x v="122"/>
    <x v="1"/>
    <x v="126"/>
  </r>
  <r>
    <x v="1"/>
    <x v="0"/>
    <x v="0"/>
    <x v="97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22"/>
    <x v="1"/>
    <x v="126"/>
  </r>
  <r>
    <x v="1"/>
    <x v="0"/>
    <x v="0"/>
    <x v="97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22"/>
    <x v="1"/>
    <x v="12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5"/>
    <x v="0"/>
    <x v="25"/>
    <x v="98"/>
    <x v="6"/>
    <x v="0"/>
    <x v="0"/>
    <x v="4"/>
    <x v="3"/>
    <x v="25"/>
    <x v="0"/>
    <x v="170"/>
    <x v="357"/>
    <x v="3"/>
    <x v="0"/>
    <x v="0"/>
    <x v="0"/>
    <x v="0"/>
    <x v="364"/>
    <x v="370"/>
    <x v="0"/>
    <x v="0"/>
    <x v="52"/>
    <x v="387"/>
    <x v="391"/>
    <x v="52"/>
    <x v="0"/>
    <x v="158"/>
    <x v="133"/>
    <x v="0"/>
    <x v="316"/>
    <x v="49"/>
    <x v="2"/>
    <x v="123"/>
    <x v="2"/>
    <x v="127"/>
  </r>
  <r>
    <x v="1"/>
    <x v="0"/>
    <x v="25"/>
    <x v="98"/>
    <x v="6"/>
    <x v="0"/>
    <x v="1"/>
    <x v="4"/>
    <x v="3"/>
    <x v="2"/>
    <x v="0"/>
    <x v="2"/>
    <x v="2"/>
    <x v="3"/>
    <x v="0"/>
    <x v="0"/>
    <x v="0"/>
    <x v="0"/>
    <x v="2"/>
    <x v="2"/>
    <x v="0"/>
    <x v="0"/>
    <x v="0"/>
    <x v="2"/>
    <x v="2"/>
    <x v="2"/>
    <x v="1"/>
    <x v="158"/>
    <x v="1"/>
    <x v="0"/>
    <x v="2"/>
    <x v="49"/>
    <x v="2"/>
    <x v="123"/>
    <x v="1"/>
    <x v="127"/>
  </r>
  <r>
    <x v="1"/>
    <x v="0"/>
    <x v="25"/>
    <x v="98"/>
    <x v="6"/>
    <x v="0"/>
    <x v="2"/>
    <x v="1"/>
    <x v="2"/>
    <x v="26"/>
    <x v="0"/>
    <x v="253"/>
    <x v="358"/>
    <x v="115"/>
    <x v="0"/>
    <x v="0"/>
    <x v="0"/>
    <x v="0"/>
    <x v="365"/>
    <x v="371"/>
    <x v="0"/>
    <x v="0"/>
    <x v="0"/>
    <x v="388"/>
    <x v="392"/>
    <x v="75"/>
    <x v="0"/>
    <x v="324"/>
    <x v="133"/>
    <x v="0"/>
    <x v="384"/>
    <x v="49"/>
    <x v="2"/>
    <x v="123"/>
    <x v="1"/>
    <x v="127"/>
  </r>
  <r>
    <x v="1"/>
    <x v="0"/>
    <x v="25"/>
    <x v="98"/>
    <x v="6"/>
    <x v="0"/>
    <x v="3"/>
    <x v="1"/>
    <x v="2"/>
    <x v="26"/>
    <x v="0"/>
    <x v="253"/>
    <x v="358"/>
    <x v="115"/>
    <x v="0"/>
    <x v="0"/>
    <x v="0"/>
    <x v="0"/>
    <x v="365"/>
    <x v="371"/>
    <x v="0"/>
    <x v="0"/>
    <x v="0"/>
    <x v="388"/>
    <x v="392"/>
    <x v="75"/>
    <x v="0"/>
    <x v="324"/>
    <x v="133"/>
    <x v="0"/>
    <x v="384"/>
    <x v="49"/>
    <x v="2"/>
    <x v="123"/>
    <x v="1"/>
    <x v="127"/>
  </r>
  <r>
    <x v="1"/>
    <x v="0"/>
    <x v="25"/>
    <x v="98"/>
    <x v="6"/>
    <x v="0"/>
    <x v="4"/>
    <x v="4"/>
    <x v="3"/>
    <x v="25"/>
    <x v="0"/>
    <x v="170"/>
    <x v="357"/>
    <x v="3"/>
    <x v="0"/>
    <x v="0"/>
    <x v="0"/>
    <x v="0"/>
    <x v="364"/>
    <x v="370"/>
    <x v="0"/>
    <x v="0"/>
    <x v="52"/>
    <x v="387"/>
    <x v="391"/>
    <x v="52"/>
    <x v="0"/>
    <x v="158"/>
    <x v="133"/>
    <x v="0"/>
    <x v="316"/>
    <x v="49"/>
    <x v="2"/>
    <x v="123"/>
    <x v="1"/>
    <x v="127"/>
  </r>
  <r>
    <x v="1"/>
    <x v="0"/>
    <x v="25"/>
    <x v="98"/>
    <x v="6"/>
    <x v="0"/>
    <x v="5"/>
    <x v="4"/>
    <x v="3"/>
    <x v="2"/>
    <x v="0"/>
    <x v="2"/>
    <x v="2"/>
    <x v="3"/>
    <x v="0"/>
    <x v="0"/>
    <x v="0"/>
    <x v="0"/>
    <x v="2"/>
    <x v="2"/>
    <x v="0"/>
    <x v="0"/>
    <x v="0"/>
    <x v="2"/>
    <x v="2"/>
    <x v="2"/>
    <x v="1"/>
    <x v="158"/>
    <x v="1"/>
    <x v="0"/>
    <x v="2"/>
    <x v="49"/>
    <x v="2"/>
    <x v="123"/>
    <x v="1"/>
    <x v="127"/>
  </r>
  <r>
    <x v="1"/>
    <x v="0"/>
    <x v="25"/>
    <x v="98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9"/>
    <x v="2"/>
    <x v="123"/>
    <x v="1"/>
    <x v="12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6"/>
    <x v="0"/>
    <x v="26"/>
    <x v="99"/>
    <x v="6"/>
    <x v="0"/>
    <x v="0"/>
    <x v="3"/>
    <x v="15"/>
    <x v="4"/>
    <x v="0"/>
    <x v="10"/>
    <x v="359"/>
    <x v="9"/>
    <x v="0"/>
    <x v="0"/>
    <x v="0"/>
    <x v="0"/>
    <x v="366"/>
    <x v="372"/>
    <x v="0"/>
    <x v="0"/>
    <x v="0"/>
    <x v="389"/>
    <x v="393"/>
    <x v="7"/>
    <x v="0"/>
    <x v="279"/>
    <x v="134"/>
    <x v="0"/>
    <x v="385"/>
    <x v="23"/>
    <x v="2"/>
    <x v="124"/>
    <x v="2"/>
    <x v="128"/>
  </r>
  <r>
    <x v="1"/>
    <x v="0"/>
    <x v="26"/>
    <x v="99"/>
    <x v="6"/>
    <x v="0"/>
    <x v="1"/>
    <x v="3"/>
    <x v="15"/>
    <x v="4"/>
    <x v="0"/>
    <x v="10"/>
    <x v="359"/>
    <x v="9"/>
    <x v="0"/>
    <x v="0"/>
    <x v="0"/>
    <x v="0"/>
    <x v="366"/>
    <x v="372"/>
    <x v="0"/>
    <x v="0"/>
    <x v="0"/>
    <x v="389"/>
    <x v="393"/>
    <x v="7"/>
    <x v="0"/>
    <x v="279"/>
    <x v="134"/>
    <x v="0"/>
    <x v="385"/>
    <x v="23"/>
    <x v="2"/>
    <x v="124"/>
    <x v="1"/>
    <x v="128"/>
  </r>
  <r>
    <x v="1"/>
    <x v="0"/>
    <x v="26"/>
    <x v="99"/>
    <x v="6"/>
    <x v="0"/>
    <x v="2"/>
    <x v="1"/>
    <x v="2"/>
    <x v="1"/>
    <x v="0"/>
    <x v="138"/>
    <x v="360"/>
    <x v="70"/>
    <x v="0"/>
    <x v="0"/>
    <x v="0"/>
    <x v="0"/>
    <x v="367"/>
    <x v="373"/>
    <x v="0"/>
    <x v="0"/>
    <x v="0"/>
    <x v="390"/>
    <x v="394"/>
    <x v="1"/>
    <x v="0"/>
    <x v="325"/>
    <x v="134"/>
    <x v="0"/>
    <x v="386"/>
    <x v="23"/>
    <x v="2"/>
    <x v="124"/>
    <x v="1"/>
    <x v="128"/>
  </r>
  <r>
    <x v="1"/>
    <x v="0"/>
    <x v="26"/>
    <x v="99"/>
    <x v="6"/>
    <x v="0"/>
    <x v="3"/>
    <x v="3"/>
    <x v="15"/>
    <x v="1"/>
    <x v="0"/>
    <x v="12"/>
    <x v="361"/>
    <x v="11"/>
    <x v="0"/>
    <x v="0"/>
    <x v="0"/>
    <x v="0"/>
    <x v="368"/>
    <x v="374"/>
    <x v="0"/>
    <x v="2"/>
    <x v="0"/>
    <x v="391"/>
    <x v="395"/>
    <x v="0"/>
    <x v="0"/>
    <x v="326"/>
    <x v="134"/>
    <x v="0"/>
    <x v="387"/>
    <x v="23"/>
    <x v="2"/>
    <x v="124"/>
    <x v="1"/>
    <x v="128"/>
  </r>
  <r>
    <x v="1"/>
    <x v="0"/>
    <x v="26"/>
    <x v="99"/>
    <x v="6"/>
    <x v="0"/>
    <x v="4"/>
    <x v="3"/>
    <x v="15"/>
    <x v="2"/>
    <x v="0"/>
    <x v="2"/>
    <x v="2"/>
    <x v="11"/>
    <x v="0"/>
    <x v="0"/>
    <x v="0"/>
    <x v="0"/>
    <x v="2"/>
    <x v="2"/>
    <x v="0"/>
    <x v="0"/>
    <x v="0"/>
    <x v="2"/>
    <x v="2"/>
    <x v="2"/>
    <x v="1"/>
    <x v="326"/>
    <x v="1"/>
    <x v="0"/>
    <x v="2"/>
    <x v="23"/>
    <x v="2"/>
    <x v="124"/>
    <x v="1"/>
    <x v="128"/>
  </r>
  <r>
    <x v="1"/>
    <x v="0"/>
    <x v="26"/>
    <x v="99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124"/>
    <x v="1"/>
    <x v="128"/>
  </r>
  <r>
    <x v="1"/>
    <x v="0"/>
    <x v="26"/>
    <x v="99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124"/>
    <x v="1"/>
    <x v="12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7"/>
    <x v="0"/>
    <x v="0"/>
    <x v="100"/>
    <x v="6"/>
    <x v="0"/>
    <x v="0"/>
    <x v="5"/>
    <x v="13"/>
    <x v="26"/>
    <x v="0"/>
    <x v="254"/>
    <x v="362"/>
    <x v="25"/>
    <x v="0"/>
    <x v="0"/>
    <x v="0"/>
    <x v="0"/>
    <x v="369"/>
    <x v="375"/>
    <x v="0"/>
    <x v="0"/>
    <x v="0"/>
    <x v="392"/>
    <x v="396"/>
    <x v="52"/>
    <x v="0"/>
    <x v="17"/>
    <x v="135"/>
    <x v="0"/>
    <x v="388"/>
    <x v="12"/>
    <x v="2"/>
    <x v="125"/>
    <x v="0"/>
    <x v="129"/>
  </r>
  <r>
    <x v="1"/>
    <x v="0"/>
    <x v="0"/>
    <x v="100"/>
    <x v="6"/>
    <x v="0"/>
    <x v="1"/>
    <x v="5"/>
    <x v="13"/>
    <x v="26"/>
    <x v="0"/>
    <x v="254"/>
    <x v="362"/>
    <x v="25"/>
    <x v="0"/>
    <x v="0"/>
    <x v="0"/>
    <x v="0"/>
    <x v="369"/>
    <x v="375"/>
    <x v="0"/>
    <x v="0"/>
    <x v="0"/>
    <x v="392"/>
    <x v="396"/>
    <x v="52"/>
    <x v="0"/>
    <x v="17"/>
    <x v="135"/>
    <x v="0"/>
    <x v="388"/>
    <x v="12"/>
    <x v="2"/>
    <x v="125"/>
    <x v="1"/>
    <x v="129"/>
  </r>
  <r>
    <x v="1"/>
    <x v="0"/>
    <x v="0"/>
    <x v="100"/>
    <x v="6"/>
    <x v="0"/>
    <x v="2"/>
    <x v="5"/>
    <x v="13"/>
    <x v="25"/>
    <x v="0"/>
    <x v="255"/>
    <x v="363"/>
    <x v="25"/>
    <x v="0"/>
    <x v="0"/>
    <x v="0"/>
    <x v="0"/>
    <x v="369"/>
    <x v="376"/>
    <x v="0"/>
    <x v="0"/>
    <x v="0"/>
    <x v="392"/>
    <x v="397"/>
    <x v="84"/>
    <x v="0"/>
    <x v="17"/>
    <x v="135"/>
    <x v="0"/>
    <x v="389"/>
    <x v="12"/>
    <x v="2"/>
    <x v="125"/>
    <x v="1"/>
    <x v="129"/>
  </r>
  <r>
    <x v="1"/>
    <x v="0"/>
    <x v="0"/>
    <x v="100"/>
    <x v="6"/>
    <x v="0"/>
    <x v="3"/>
    <x v="1"/>
    <x v="2"/>
    <x v="25"/>
    <x v="0"/>
    <x v="256"/>
    <x v="364"/>
    <x v="69"/>
    <x v="0"/>
    <x v="0"/>
    <x v="0"/>
    <x v="0"/>
    <x v="370"/>
    <x v="377"/>
    <x v="0"/>
    <x v="2"/>
    <x v="0"/>
    <x v="393"/>
    <x v="398"/>
    <x v="48"/>
    <x v="0"/>
    <x v="327"/>
    <x v="135"/>
    <x v="0"/>
    <x v="390"/>
    <x v="12"/>
    <x v="2"/>
    <x v="125"/>
    <x v="1"/>
    <x v="129"/>
  </r>
  <r>
    <x v="1"/>
    <x v="0"/>
    <x v="0"/>
    <x v="100"/>
    <x v="6"/>
    <x v="0"/>
    <x v="4"/>
    <x v="5"/>
    <x v="13"/>
    <x v="25"/>
    <x v="0"/>
    <x v="255"/>
    <x v="363"/>
    <x v="25"/>
    <x v="0"/>
    <x v="0"/>
    <x v="0"/>
    <x v="0"/>
    <x v="369"/>
    <x v="376"/>
    <x v="0"/>
    <x v="0"/>
    <x v="0"/>
    <x v="392"/>
    <x v="397"/>
    <x v="84"/>
    <x v="0"/>
    <x v="17"/>
    <x v="135"/>
    <x v="0"/>
    <x v="389"/>
    <x v="12"/>
    <x v="2"/>
    <x v="125"/>
    <x v="1"/>
    <x v="129"/>
  </r>
  <r>
    <x v="1"/>
    <x v="0"/>
    <x v="0"/>
    <x v="100"/>
    <x v="6"/>
    <x v="0"/>
    <x v="5"/>
    <x v="5"/>
    <x v="13"/>
    <x v="26"/>
    <x v="0"/>
    <x v="254"/>
    <x v="362"/>
    <x v="25"/>
    <x v="0"/>
    <x v="0"/>
    <x v="0"/>
    <x v="0"/>
    <x v="369"/>
    <x v="375"/>
    <x v="0"/>
    <x v="0"/>
    <x v="0"/>
    <x v="392"/>
    <x v="396"/>
    <x v="52"/>
    <x v="0"/>
    <x v="17"/>
    <x v="135"/>
    <x v="0"/>
    <x v="388"/>
    <x v="12"/>
    <x v="2"/>
    <x v="125"/>
    <x v="1"/>
    <x v="129"/>
  </r>
  <r>
    <x v="1"/>
    <x v="0"/>
    <x v="0"/>
    <x v="100"/>
    <x v="6"/>
    <x v="0"/>
    <x v="6"/>
    <x v="5"/>
    <x v="13"/>
    <x v="26"/>
    <x v="0"/>
    <x v="254"/>
    <x v="362"/>
    <x v="25"/>
    <x v="0"/>
    <x v="0"/>
    <x v="0"/>
    <x v="0"/>
    <x v="369"/>
    <x v="375"/>
    <x v="0"/>
    <x v="0"/>
    <x v="0"/>
    <x v="392"/>
    <x v="396"/>
    <x v="52"/>
    <x v="0"/>
    <x v="17"/>
    <x v="135"/>
    <x v="0"/>
    <x v="388"/>
    <x v="12"/>
    <x v="2"/>
    <x v="125"/>
    <x v="1"/>
    <x v="12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8"/>
    <x v="0"/>
    <x v="29"/>
    <x v="101"/>
    <x v="2"/>
    <x v="0"/>
    <x v="0"/>
    <x v="0"/>
    <x v="9"/>
    <x v="9"/>
    <x v="0"/>
    <x v="123"/>
    <x v="153"/>
    <x v="32"/>
    <x v="0"/>
    <x v="0"/>
    <x v="0"/>
    <x v="0"/>
    <x v="159"/>
    <x v="161"/>
    <x v="0"/>
    <x v="0"/>
    <x v="5"/>
    <x v="357"/>
    <x v="361"/>
    <x v="23"/>
    <x v="0"/>
    <x v="205"/>
    <x v="136"/>
    <x v="0"/>
    <x v="391"/>
    <x v="15"/>
    <x v="2"/>
    <x v="126"/>
    <x v="0"/>
    <x v="130"/>
  </r>
  <r>
    <x v="1"/>
    <x v="0"/>
    <x v="29"/>
    <x v="101"/>
    <x v="2"/>
    <x v="0"/>
    <x v="1"/>
    <x v="0"/>
    <x v="9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205"/>
    <x v="1"/>
    <x v="0"/>
    <x v="2"/>
    <x v="15"/>
    <x v="2"/>
    <x v="126"/>
    <x v="1"/>
    <x v="130"/>
  </r>
  <r>
    <x v="1"/>
    <x v="0"/>
    <x v="29"/>
    <x v="101"/>
    <x v="2"/>
    <x v="0"/>
    <x v="2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328"/>
    <x v="136"/>
    <x v="0"/>
    <x v="392"/>
    <x v="15"/>
    <x v="2"/>
    <x v="126"/>
    <x v="1"/>
    <x v="130"/>
  </r>
  <r>
    <x v="1"/>
    <x v="0"/>
    <x v="29"/>
    <x v="101"/>
    <x v="2"/>
    <x v="0"/>
    <x v="3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328"/>
    <x v="136"/>
    <x v="0"/>
    <x v="392"/>
    <x v="15"/>
    <x v="2"/>
    <x v="126"/>
    <x v="1"/>
    <x v="130"/>
  </r>
  <r>
    <x v="1"/>
    <x v="0"/>
    <x v="29"/>
    <x v="101"/>
    <x v="2"/>
    <x v="0"/>
    <x v="4"/>
    <x v="3"/>
    <x v="6"/>
    <x v="9"/>
    <x v="0"/>
    <x v="73"/>
    <x v="155"/>
    <x v="5"/>
    <x v="0"/>
    <x v="0"/>
    <x v="0"/>
    <x v="0"/>
    <x v="161"/>
    <x v="163"/>
    <x v="0"/>
    <x v="0"/>
    <x v="0"/>
    <x v="169"/>
    <x v="169"/>
    <x v="16"/>
    <x v="0"/>
    <x v="329"/>
    <x v="136"/>
    <x v="0"/>
    <x v="393"/>
    <x v="15"/>
    <x v="2"/>
    <x v="126"/>
    <x v="1"/>
    <x v="130"/>
  </r>
  <r>
    <x v="1"/>
    <x v="0"/>
    <x v="29"/>
    <x v="10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2"/>
    <x v="126"/>
    <x v="1"/>
    <x v="130"/>
  </r>
  <r>
    <x v="1"/>
    <x v="0"/>
    <x v="29"/>
    <x v="10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2"/>
    <x v="126"/>
    <x v="1"/>
    <x v="13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9"/>
    <x v="0"/>
    <x v="30"/>
    <x v="102"/>
    <x v="22"/>
    <x v="0"/>
    <x v="0"/>
    <x v="7"/>
    <x v="19"/>
    <x v="0"/>
    <x v="0"/>
    <x v="139"/>
    <x v="365"/>
    <x v="116"/>
    <x v="0"/>
    <x v="0"/>
    <x v="0"/>
    <x v="0"/>
    <x v="371"/>
    <x v="378"/>
    <x v="0"/>
    <x v="0"/>
    <x v="0"/>
    <x v="394"/>
    <x v="399"/>
    <x v="6"/>
    <x v="0"/>
    <x v="330"/>
    <x v="137"/>
    <x v="0"/>
    <x v="394"/>
    <x v="23"/>
    <x v="2"/>
    <x v="127"/>
    <x v="2"/>
    <x v="131"/>
  </r>
  <r>
    <x v="1"/>
    <x v="0"/>
    <x v="30"/>
    <x v="102"/>
    <x v="22"/>
    <x v="0"/>
    <x v="1"/>
    <x v="7"/>
    <x v="19"/>
    <x v="2"/>
    <x v="0"/>
    <x v="2"/>
    <x v="2"/>
    <x v="116"/>
    <x v="0"/>
    <x v="0"/>
    <x v="0"/>
    <x v="0"/>
    <x v="2"/>
    <x v="2"/>
    <x v="0"/>
    <x v="0"/>
    <x v="0"/>
    <x v="2"/>
    <x v="2"/>
    <x v="2"/>
    <x v="1"/>
    <x v="330"/>
    <x v="1"/>
    <x v="0"/>
    <x v="2"/>
    <x v="23"/>
    <x v="2"/>
    <x v="127"/>
    <x v="1"/>
    <x v="131"/>
  </r>
  <r>
    <x v="1"/>
    <x v="0"/>
    <x v="30"/>
    <x v="102"/>
    <x v="22"/>
    <x v="0"/>
    <x v="2"/>
    <x v="7"/>
    <x v="16"/>
    <x v="0"/>
    <x v="0"/>
    <x v="257"/>
    <x v="366"/>
    <x v="117"/>
    <x v="0"/>
    <x v="0"/>
    <x v="0"/>
    <x v="0"/>
    <x v="372"/>
    <x v="379"/>
    <x v="0"/>
    <x v="0"/>
    <x v="0"/>
    <x v="395"/>
    <x v="400"/>
    <x v="6"/>
    <x v="0"/>
    <x v="331"/>
    <x v="137"/>
    <x v="0"/>
    <x v="395"/>
    <x v="23"/>
    <x v="2"/>
    <x v="127"/>
    <x v="1"/>
    <x v="131"/>
  </r>
  <r>
    <x v="1"/>
    <x v="0"/>
    <x v="30"/>
    <x v="102"/>
    <x v="22"/>
    <x v="0"/>
    <x v="3"/>
    <x v="7"/>
    <x v="16"/>
    <x v="0"/>
    <x v="0"/>
    <x v="257"/>
    <x v="366"/>
    <x v="117"/>
    <x v="0"/>
    <x v="0"/>
    <x v="0"/>
    <x v="0"/>
    <x v="372"/>
    <x v="379"/>
    <x v="0"/>
    <x v="0"/>
    <x v="0"/>
    <x v="395"/>
    <x v="400"/>
    <x v="6"/>
    <x v="0"/>
    <x v="331"/>
    <x v="137"/>
    <x v="0"/>
    <x v="395"/>
    <x v="23"/>
    <x v="2"/>
    <x v="127"/>
    <x v="1"/>
    <x v="131"/>
  </r>
  <r>
    <x v="1"/>
    <x v="0"/>
    <x v="30"/>
    <x v="102"/>
    <x v="22"/>
    <x v="0"/>
    <x v="4"/>
    <x v="1"/>
    <x v="2"/>
    <x v="1"/>
    <x v="0"/>
    <x v="89"/>
    <x v="367"/>
    <x v="54"/>
    <x v="0"/>
    <x v="0"/>
    <x v="0"/>
    <x v="0"/>
    <x v="373"/>
    <x v="380"/>
    <x v="0"/>
    <x v="0"/>
    <x v="0"/>
    <x v="396"/>
    <x v="401"/>
    <x v="1"/>
    <x v="0"/>
    <x v="332"/>
    <x v="137"/>
    <x v="0"/>
    <x v="396"/>
    <x v="23"/>
    <x v="2"/>
    <x v="127"/>
    <x v="1"/>
    <x v="131"/>
  </r>
  <r>
    <x v="1"/>
    <x v="0"/>
    <x v="30"/>
    <x v="102"/>
    <x v="22"/>
    <x v="0"/>
    <x v="5"/>
    <x v="3"/>
    <x v="11"/>
    <x v="1"/>
    <x v="0"/>
    <x v="16"/>
    <x v="368"/>
    <x v="3"/>
    <x v="0"/>
    <x v="0"/>
    <x v="0"/>
    <x v="0"/>
    <x v="374"/>
    <x v="381"/>
    <x v="0"/>
    <x v="0"/>
    <x v="0"/>
    <x v="397"/>
    <x v="402"/>
    <x v="0"/>
    <x v="0"/>
    <x v="333"/>
    <x v="137"/>
    <x v="0"/>
    <x v="397"/>
    <x v="23"/>
    <x v="2"/>
    <x v="127"/>
    <x v="1"/>
    <x v="131"/>
  </r>
  <r>
    <x v="1"/>
    <x v="0"/>
    <x v="30"/>
    <x v="102"/>
    <x v="22"/>
    <x v="0"/>
    <x v="6"/>
    <x v="3"/>
    <x v="11"/>
    <x v="1"/>
    <x v="0"/>
    <x v="258"/>
    <x v="369"/>
    <x v="62"/>
    <x v="0"/>
    <x v="0"/>
    <x v="0"/>
    <x v="0"/>
    <x v="375"/>
    <x v="382"/>
    <x v="0"/>
    <x v="0"/>
    <x v="0"/>
    <x v="398"/>
    <x v="403"/>
    <x v="0"/>
    <x v="0"/>
    <x v="334"/>
    <x v="137"/>
    <x v="0"/>
    <x v="398"/>
    <x v="23"/>
    <x v="2"/>
    <x v="127"/>
    <x v="1"/>
    <x v="13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0"/>
    <x v="0"/>
    <x v="0"/>
    <x v="103"/>
    <x v="2"/>
    <x v="0"/>
    <x v="0"/>
    <x v="7"/>
    <x v="19"/>
    <x v="47"/>
    <x v="0"/>
    <x v="259"/>
    <x v="370"/>
    <x v="118"/>
    <x v="0"/>
    <x v="0"/>
    <x v="0"/>
    <x v="0"/>
    <x v="376"/>
    <x v="383"/>
    <x v="0"/>
    <x v="0"/>
    <x v="0"/>
    <x v="399"/>
    <x v="404"/>
    <x v="85"/>
    <x v="0"/>
    <x v="335"/>
    <x v="26"/>
    <x v="0"/>
    <x v="399"/>
    <x v="35"/>
    <x v="2"/>
    <x v="128"/>
    <x v="2"/>
    <x v="132"/>
  </r>
  <r>
    <x v="1"/>
    <x v="0"/>
    <x v="0"/>
    <x v="103"/>
    <x v="2"/>
    <x v="0"/>
    <x v="1"/>
    <x v="7"/>
    <x v="19"/>
    <x v="2"/>
    <x v="0"/>
    <x v="2"/>
    <x v="2"/>
    <x v="118"/>
    <x v="0"/>
    <x v="0"/>
    <x v="0"/>
    <x v="0"/>
    <x v="2"/>
    <x v="2"/>
    <x v="0"/>
    <x v="0"/>
    <x v="0"/>
    <x v="2"/>
    <x v="2"/>
    <x v="2"/>
    <x v="1"/>
    <x v="335"/>
    <x v="1"/>
    <x v="0"/>
    <x v="2"/>
    <x v="35"/>
    <x v="2"/>
    <x v="128"/>
    <x v="1"/>
    <x v="132"/>
  </r>
  <r>
    <x v="1"/>
    <x v="0"/>
    <x v="0"/>
    <x v="103"/>
    <x v="2"/>
    <x v="1"/>
    <x v="2"/>
    <x v="3"/>
    <x v="27"/>
    <x v="0"/>
    <x v="0"/>
    <x v="260"/>
    <x v="371"/>
    <x v="17"/>
    <x v="0"/>
    <x v="0"/>
    <x v="0"/>
    <x v="0"/>
    <x v="377"/>
    <x v="384"/>
    <x v="0"/>
    <x v="0"/>
    <x v="0"/>
    <x v="400"/>
    <x v="405"/>
    <x v="51"/>
    <x v="0"/>
    <x v="158"/>
    <x v="26"/>
    <x v="0"/>
    <x v="400"/>
    <x v="35"/>
    <x v="2"/>
    <x v="128"/>
    <x v="1"/>
    <x v="132"/>
  </r>
  <r>
    <x v="1"/>
    <x v="0"/>
    <x v="0"/>
    <x v="103"/>
    <x v="2"/>
    <x v="0"/>
    <x v="3"/>
    <x v="3"/>
    <x v="27"/>
    <x v="0"/>
    <x v="0"/>
    <x v="260"/>
    <x v="371"/>
    <x v="17"/>
    <x v="0"/>
    <x v="0"/>
    <x v="0"/>
    <x v="0"/>
    <x v="377"/>
    <x v="384"/>
    <x v="0"/>
    <x v="0"/>
    <x v="0"/>
    <x v="400"/>
    <x v="405"/>
    <x v="51"/>
    <x v="0"/>
    <x v="158"/>
    <x v="26"/>
    <x v="0"/>
    <x v="400"/>
    <x v="35"/>
    <x v="2"/>
    <x v="128"/>
    <x v="1"/>
    <x v="132"/>
  </r>
  <r>
    <x v="1"/>
    <x v="0"/>
    <x v="0"/>
    <x v="103"/>
    <x v="2"/>
    <x v="0"/>
    <x v="4"/>
    <x v="1"/>
    <x v="2"/>
    <x v="1"/>
    <x v="0"/>
    <x v="48"/>
    <x v="372"/>
    <x v="112"/>
    <x v="0"/>
    <x v="0"/>
    <x v="0"/>
    <x v="0"/>
    <x v="378"/>
    <x v="385"/>
    <x v="0"/>
    <x v="0"/>
    <x v="0"/>
    <x v="401"/>
    <x v="406"/>
    <x v="1"/>
    <x v="0"/>
    <x v="312"/>
    <x v="26"/>
    <x v="0"/>
    <x v="368"/>
    <x v="35"/>
    <x v="2"/>
    <x v="128"/>
    <x v="1"/>
    <x v="132"/>
  </r>
  <r>
    <x v="1"/>
    <x v="0"/>
    <x v="0"/>
    <x v="103"/>
    <x v="2"/>
    <x v="0"/>
    <x v="5"/>
    <x v="3"/>
    <x v="6"/>
    <x v="1"/>
    <x v="0"/>
    <x v="122"/>
    <x v="373"/>
    <x v="64"/>
    <x v="0"/>
    <x v="0"/>
    <x v="0"/>
    <x v="0"/>
    <x v="379"/>
    <x v="386"/>
    <x v="0"/>
    <x v="0"/>
    <x v="0"/>
    <x v="402"/>
    <x v="407"/>
    <x v="0"/>
    <x v="0"/>
    <x v="149"/>
    <x v="26"/>
    <x v="0"/>
    <x v="168"/>
    <x v="35"/>
    <x v="2"/>
    <x v="128"/>
    <x v="1"/>
    <x v="132"/>
  </r>
  <r>
    <x v="1"/>
    <x v="0"/>
    <x v="0"/>
    <x v="103"/>
    <x v="2"/>
    <x v="0"/>
    <x v="6"/>
    <x v="3"/>
    <x v="6"/>
    <x v="1"/>
    <x v="0"/>
    <x v="48"/>
    <x v="372"/>
    <x v="29"/>
    <x v="0"/>
    <x v="0"/>
    <x v="0"/>
    <x v="0"/>
    <x v="380"/>
    <x v="385"/>
    <x v="0"/>
    <x v="0"/>
    <x v="0"/>
    <x v="403"/>
    <x v="406"/>
    <x v="0"/>
    <x v="0"/>
    <x v="336"/>
    <x v="26"/>
    <x v="0"/>
    <x v="368"/>
    <x v="35"/>
    <x v="2"/>
    <x v="128"/>
    <x v="1"/>
    <x v="13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1"/>
    <x v="0"/>
    <x v="0"/>
    <x v="104"/>
    <x v="21"/>
    <x v="0"/>
    <x v="0"/>
    <x v="0"/>
    <x v="9"/>
    <x v="21"/>
    <x v="0"/>
    <x v="261"/>
    <x v="374"/>
    <x v="32"/>
    <x v="0"/>
    <x v="0"/>
    <x v="0"/>
    <x v="0"/>
    <x v="381"/>
    <x v="387"/>
    <x v="0"/>
    <x v="0"/>
    <x v="47"/>
    <x v="404"/>
    <x v="408"/>
    <x v="16"/>
    <x v="0"/>
    <x v="85"/>
    <x v="138"/>
    <x v="0"/>
    <x v="401"/>
    <x v="26"/>
    <x v="2"/>
    <x v="129"/>
    <x v="0"/>
    <x v="133"/>
  </r>
  <r>
    <x v="1"/>
    <x v="0"/>
    <x v="0"/>
    <x v="104"/>
    <x v="21"/>
    <x v="0"/>
    <x v="1"/>
    <x v="0"/>
    <x v="9"/>
    <x v="21"/>
    <x v="0"/>
    <x v="261"/>
    <x v="374"/>
    <x v="32"/>
    <x v="0"/>
    <x v="0"/>
    <x v="0"/>
    <x v="0"/>
    <x v="381"/>
    <x v="387"/>
    <x v="0"/>
    <x v="0"/>
    <x v="47"/>
    <x v="404"/>
    <x v="408"/>
    <x v="16"/>
    <x v="0"/>
    <x v="85"/>
    <x v="138"/>
    <x v="0"/>
    <x v="401"/>
    <x v="26"/>
    <x v="2"/>
    <x v="129"/>
    <x v="1"/>
    <x v="133"/>
  </r>
  <r>
    <x v="1"/>
    <x v="0"/>
    <x v="0"/>
    <x v="104"/>
    <x v="21"/>
    <x v="1"/>
    <x v="2"/>
    <x v="1"/>
    <x v="2"/>
    <x v="9"/>
    <x v="0"/>
    <x v="124"/>
    <x v="154"/>
    <x v="65"/>
    <x v="0"/>
    <x v="0"/>
    <x v="0"/>
    <x v="0"/>
    <x v="382"/>
    <x v="388"/>
    <x v="0"/>
    <x v="0"/>
    <x v="0"/>
    <x v="405"/>
    <x v="409"/>
    <x v="15"/>
    <x v="0"/>
    <x v="337"/>
    <x v="138"/>
    <x v="0"/>
    <x v="402"/>
    <x v="26"/>
    <x v="2"/>
    <x v="129"/>
    <x v="1"/>
    <x v="133"/>
  </r>
  <r>
    <x v="1"/>
    <x v="0"/>
    <x v="0"/>
    <x v="104"/>
    <x v="21"/>
    <x v="0"/>
    <x v="3"/>
    <x v="1"/>
    <x v="2"/>
    <x v="9"/>
    <x v="0"/>
    <x v="124"/>
    <x v="154"/>
    <x v="65"/>
    <x v="0"/>
    <x v="0"/>
    <x v="0"/>
    <x v="0"/>
    <x v="382"/>
    <x v="388"/>
    <x v="0"/>
    <x v="1"/>
    <x v="0"/>
    <x v="405"/>
    <x v="409"/>
    <x v="15"/>
    <x v="0"/>
    <x v="337"/>
    <x v="138"/>
    <x v="0"/>
    <x v="402"/>
    <x v="26"/>
    <x v="2"/>
    <x v="129"/>
    <x v="1"/>
    <x v="133"/>
  </r>
  <r>
    <x v="1"/>
    <x v="0"/>
    <x v="0"/>
    <x v="104"/>
    <x v="21"/>
    <x v="0"/>
    <x v="4"/>
    <x v="3"/>
    <x v="6"/>
    <x v="9"/>
    <x v="0"/>
    <x v="73"/>
    <x v="155"/>
    <x v="5"/>
    <x v="0"/>
    <x v="0"/>
    <x v="0"/>
    <x v="0"/>
    <x v="383"/>
    <x v="389"/>
    <x v="1"/>
    <x v="0"/>
    <x v="28"/>
    <x v="406"/>
    <x v="410"/>
    <x v="16"/>
    <x v="0"/>
    <x v="86"/>
    <x v="138"/>
    <x v="0"/>
    <x v="403"/>
    <x v="26"/>
    <x v="2"/>
    <x v="129"/>
    <x v="1"/>
    <x v="133"/>
  </r>
  <r>
    <x v="1"/>
    <x v="0"/>
    <x v="0"/>
    <x v="104"/>
    <x v="2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6"/>
    <x v="2"/>
    <x v="129"/>
    <x v="1"/>
    <x v="133"/>
  </r>
  <r>
    <x v="1"/>
    <x v="0"/>
    <x v="0"/>
    <x v="104"/>
    <x v="2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6"/>
    <x v="2"/>
    <x v="129"/>
    <x v="1"/>
    <x v="13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2"/>
    <x v="0"/>
    <x v="0"/>
    <x v="44"/>
    <x v="2"/>
    <x v="0"/>
    <x v="0"/>
    <x v="0"/>
    <x v="5"/>
    <x v="0"/>
    <x v="0"/>
    <x v="42"/>
    <x v="375"/>
    <x v="12"/>
    <x v="0"/>
    <x v="0"/>
    <x v="0"/>
    <x v="0"/>
    <x v="384"/>
    <x v="390"/>
    <x v="0"/>
    <x v="0"/>
    <x v="0"/>
    <x v="407"/>
    <x v="411"/>
    <x v="0"/>
    <x v="0"/>
    <x v="157"/>
    <x v="139"/>
    <x v="0"/>
    <x v="404"/>
    <x v="50"/>
    <x v="2"/>
    <x v="130"/>
    <x v="0"/>
    <x v="134"/>
  </r>
  <r>
    <x v="1"/>
    <x v="0"/>
    <x v="0"/>
    <x v="44"/>
    <x v="2"/>
    <x v="0"/>
    <x v="1"/>
    <x v="0"/>
    <x v="5"/>
    <x v="0"/>
    <x v="0"/>
    <x v="42"/>
    <x v="375"/>
    <x v="12"/>
    <x v="0"/>
    <x v="0"/>
    <x v="0"/>
    <x v="0"/>
    <x v="384"/>
    <x v="390"/>
    <x v="0"/>
    <x v="0"/>
    <x v="0"/>
    <x v="407"/>
    <x v="411"/>
    <x v="0"/>
    <x v="0"/>
    <x v="157"/>
    <x v="139"/>
    <x v="0"/>
    <x v="404"/>
    <x v="50"/>
    <x v="2"/>
    <x v="130"/>
    <x v="1"/>
    <x v="134"/>
  </r>
  <r>
    <x v="1"/>
    <x v="0"/>
    <x v="0"/>
    <x v="44"/>
    <x v="2"/>
    <x v="0"/>
    <x v="2"/>
    <x v="3"/>
    <x v="6"/>
    <x v="1"/>
    <x v="0"/>
    <x v="26"/>
    <x v="161"/>
    <x v="9"/>
    <x v="0"/>
    <x v="0"/>
    <x v="0"/>
    <x v="0"/>
    <x v="385"/>
    <x v="391"/>
    <x v="0"/>
    <x v="0"/>
    <x v="0"/>
    <x v="408"/>
    <x v="412"/>
    <x v="0"/>
    <x v="0"/>
    <x v="84"/>
    <x v="139"/>
    <x v="0"/>
    <x v="93"/>
    <x v="50"/>
    <x v="2"/>
    <x v="130"/>
    <x v="1"/>
    <x v="134"/>
  </r>
  <r>
    <x v="1"/>
    <x v="0"/>
    <x v="0"/>
    <x v="44"/>
    <x v="2"/>
    <x v="0"/>
    <x v="3"/>
    <x v="1"/>
    <x v="2"/>
    <x v="1"/>
    <x v="0"/>
    <x v="39"/>
    <x v="162"/>
    <x v="24"/>
    <x v="0"/>
    <x v="0"/>
    <x v="0"/>
    <x v="0"/>
    <x v="386"/>
    <x v="392"/>
    <x v="0"/>
    <x v="0"/>
    <x v="0"/>
    <x v="409"/>
    <x v="413"/>
    <x v="1"/>
    <x v="0"/>
    <x v="38"/>
    <x v="139"/>
    <x v="0"/>
    <x v="179"/>
    <x v="50"/>
    <x v="2"/>
    <x v="130"/>
    <x v="1"/>
    <x v="134"/>
  </r>
  <r>
    <x v="1"/>
    <x v="0"/>
    <x v="0"/>
    <x v="44"/>
    <x v="2"/>
    <x v="0"/>
    <x v="4"/>
    <x v="3"/>
    <x v="6"/>
    <x v="1"/>
    <x v="0"/>
    <x v="119"/>
    <x v="163"/>
    <x v="45"/>
    <x v="0"/>
    <x v="0"/>
    <x v="0"/>
    <x v="0"/>
    <x v="387"/>
    <x v="393"/>
    <x v="0"/>
    <x v="0"/>
    <x v="0"/>
    <x v="410"/>
    <x v="414"/>
    <x v="0"/>
    <x v="0"/>
    <x v="97"/>
    <x v="139"/>
    <x v="0"/>
    <x v="180"/>
    <x v="50"/>
    <x v="2"/>
    <x v="130"/>
    <x v="1"/>
    <x v="134"/>
  </r>
  <r>
    <x v="1"/>
    <x v="0"/>
    <x v="0"/>
    <x v="44"/>
    <x v="2"/>
    <x v="0"/>
    <x v="5"/>
    <x v="3"/>
    <x v="6"/>
    <x v="1"/>
    <x v="0"/>
    <x v="119"/>
    <x v="163"/>
    <x v="45"/>
    <x v="0"/>
    <x v="0"/>
    <x v="0"/>
    <x v="0"/>
    <x v="387"/>
    <x v="393"/>
    <x v="0"/>
    <x v="0"/>
    <x v="0"/>
    <x v="410"/>
    <x v="414"/>
    <x v="0"/>
    <x v="0"/>
    <x v="97"/>
    <x v="139"/>
    <x v="0"/>
    <x v="180"/>
    <x v="50"/>
    <x v="2"/>
    <x v="130"/>
    <x v="1"/>
    <x v="134"/>
  </r>
  <r>
    <x v="1"/>
    <x v="0"/>
    <x v="0"/>
    <x v="44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0"/>
    <x v="2"/>
    <x v="130"/>
    <x v="1"/>
    <x v="13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3"/>
    <x v="0"/>
    <x v="27"/>
    <x v="105"/>
    <x v="4"/>
    <x v="0"/>
    <x v="0"/>
    <x v="4"/>
    <x v="3"/>
    <x v="1"/>
    <x v="0"/>
    <x v="242"/>
    <x v="376"/>
    <x v="37"/>
    <x v="0"/>
    <x v="0"/>
    <x v="0"/>
    <x v="0"/>
    <x v="388"/>
    <x v="394"/>
    <x v="0"/>
    <x v="0"/>
    <x v="0"/>
    <x v="411"/>
    <x v="415"/>
    <x v="5"/>
    <x v="0"/>
    <x v="301"/>
    <x v="140"/>
    <x v="0"/>
    <x v="357"/>
    <x v="13"/>
    <x v="2"/>
    <x v="131"/>
    <x v="0"/>
    <x v="135"/>
  </r>
  <r>
    <x v="1"/>
    <x v="0"/>
    <x v="27"/>
    <x v="105"/>
    <x v="4"/>
    <x v="0"/>
    <x v="1"/>
    <x v="4"/>
    <x v="3"/>
    <x v="2"/>
    <x v="0"/>
    <x v="2"/>
    <x v="2"/>
    <x v="37"/>
    <x v="0"/>
    <x v="0"/>
    <x v="0"/>
    <x v="0"/>
    <x v="2"/>
    <x v="2"/>
    <x v="0"/>
    <x v="0"/>
    <x v="0"/>
    <x v="2"/>
    <x v="2"/>
    <x v="2"/>
    <x v="1"/>
    <x v="301"/>
    <x v="1"/>
    <x v="0"/>
    <x v="2"/>
    <x v="13"/>
    <x v="2"/>
    <x v="131"/>
    <x v="1"/>
    <x v="135"/>
  </r>
  <r>
    <x v="1"/>
    <x v="0"/>
    <x v="27"/>
    <x v="105"/>
    <x v="4"/>
    <x v="0"/>
    <x v="2"/>
    <x v="0"/>
    <x v="5"/>
    <x v="0"/>
    <x v="0"/>
    <x v="55"/>
    <x v="377"/>
    <x v="37"/>
    <x v="0"/>
    <x v="0"/>
    <x v="0"/>
    <x v="0"/>
    <x v="389"/>
    <x v="395"/>
    <x v="0"/>
    <x v="0"/>
    <x v="0"/>
    <x v="412"/>
    <x v="416"/>
    <x v="0"/>
    <x v="0"/>
    <x v="301"/>
    <x v="140"/>
    <x v="0"/>
    <x v="405"/>
    <x v="13"/>
    <x v="2"/>
    <x v="131"/>
    <x v="1"/>
    <x v="135"/>
  </r>
  <r>
    <x v="1"/>
    <x v="0"/>
    <x v="27"/>
    <x v="105"/>
    <x v="4"/>
    <x v="0"/>
    <x v="3"/>
    <x v="0"/>
    <x v="5"/>
    <x v="0"/>
    <x v="0"/>
    <x v="55"/>
    <x v="377"/>
    <x v="37"/>
    <x v="0"/>
    <x v="0"/>
    <x v="0"/>
    <x v="0"/>
    <x v="389"/>
    <x v="395"/>
    <x v="0"/>
    <x v="0"/>
    <x v="0"/>
    <x v="412"/>
    <x v="416"/>
    <x v="0"/>
    <x v="0"/>
    <x v="301"/>
    <x v="140"/>
    <x v="0"/>
    <x v="405"/>
    <x v="13"/>
    <x v="2"/>
    <x v="131"/>
    <x v="1"/>
    <x v="135"/>
  </r>
  <r>
    <x v="1"/>
    <x v="0"/>
    <x v="27"/>
    <x v="105"/>
    <x v="4"/>
    <x v="0"/>
    <x v="4"/>
    <x v="1"/>
    <x v="2"/>
    <x v="1"/>
    <x v="0"/>
    <x v="140"/>
    <x v="378"/>
    <x v="71"/>
    <x v="0"/>
    <x v="0"/>
    <x v="0"/>
    <x v="0"/>
    <x v="390"/>
    <x v="396"/>
    <x v="0"/>
    <x v="0"/>
    <x v="0"/>
    <x v="413"/>
    <x v="417"/>
    <x v="1"/>
    <x v="0"/>
    <x v="338"/>
    <x v="140"/>
    <x v="0"/>
    <x v="406"/>
    <x v="13"/>
    <x v="2"/>
    <x v="131"/>
    <x v="1"/>
    <x v="135"/>
  </r>
  <r>
    <x v="1"/>
    <x v="0"/>
    <x v="27"/>
    <x v="105"/>
    <x v="4"/>
    <x v="0"/>
    <x v="5"/>
    <x v="3"/>
    <x v="6"/>
    <x v="1"/>
    <x v="0"/>
    <x v="16"/>
    <x v="379"/>
    <x v="3"/>
    <x v="0"/>
    <x v="0"/>
    <x v="0"/>
    <x v="0"/>
    <x v="391"/>
    <x v="397"/>
    <x v="0"/>
    <x v="0"/>
    <x v="0"/>
    <x v="414"/>
    <x v="418"/>
    <x v="0"/>
    <x v="0"/>
    <x v="303"/>
    <x v="140"/>
    <x v="0"/>
    <x v="407"/>
    <x v="13"/>
    <x v="2"/>
    <x v="131"/>
    <x v="1"/>
    <x v="135"/>
  </r>
  <r>
    <x v="1"/>
    <x v="0"/>
    <x v="27"/>
    <x v="105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31"/>
    <x v="1"/>
    <x v="13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4"/>
    <x v="0"/>
    <x v="31"/>
    <x v="106"/>
    <x v="4"/>
    <x v="0"/>
    <x v="0"/>
    <x v="4"/>
    <x v="18"/>
    <x v="1"/>
    <x v="0"/>
    <x v="7"/>
    <x v="380"/>
    <x v="6"/>
    <x v="0"/>
    <x v="0"/>
    <x v="0"/>
    <x v="0"/>
    <x v="392"/>
    <x v="398"/>
    <x v="0"/>
    <x v="0"/>
    <x v="1"/>
    <x v="415"/>
    <x v="419"/>
    <x v="5"/>
    <x v="0"/>
    <x v="339"/>
    <x v="141"/>
    <x v="0"/>
    <x v="408"/>
    <x v="12"/>
    <x v="2"/>
    <x v="132"/>
    <x v="0"/>
    <x v="136"/>
  </r>
  <r>
    <x v="1"/>
    <x v="0"/>
    <x v="31"/>
    <x v="106"/>
    <x v="4"/>
    <x v="0"/>
    <x v="1"/>
    <x v="4"/>
    <x v="18"/>
    <x v="2"/>
    <x v="0"/>
    <x v="2"/>
    <x v="2"/>
    <x v="6"/>
    <x v="0"/>
    <x v="0"/>
    <x v="0"/>
    <x v="0"/>
    <x v="2"/>
    <x v="2"/>
    <x v="0"/>
    <x v="0"/>
    <x v="0"/>
    <x v="2"/>
    <x v="2"/>
    <x v="2"/>
    <x v="1"/>
    <x v="339"/>
    <x v="1"/>
    <x v="0"/>
    <x v="2"/>
    <x v="12"/>
    <x v="2"/>
    <x v="132"/>
    <x v="1"/>
    <x v="136"/>
  </r>
  <r>
    <x v="1"/>
    <x v="0"/>
    <x v="31"/>
    <x v="106"/>
    <x v="4"/>
    <x v="0"/>
    <x v="2"/>
    <x v="0"/>
    <x v="9"/>
    <x v="0"/>
    <x v="0"/>
    <x v="149"/>
    <x v="381"/>
    <x v="77"/>
    <x v="0"/>
    <x v="0"/>
    <x v="0"/>
    <x v="0"/>
    <x v="393"/>
    <x v="399"/>
    <x v="0"/>
    <x v="0"/>
    <x v="1"/>
    <x v="416"/>
    <x v="420"/>
    <x v="0"/>
    <x v="0"/>
    <x v="37"/>
    <x v="141"/>
    <x v="0"/>
    <x v="37"/>
    <x v="12"/>
    <x v="2"/>
    <x v="132"/>
    <x v="1"/>
    <x v="136"/>
  </r>
  <r>
    <x v="1"/>
    <x v="0"/>
    <x v="31"/>
    <x v="106"/>
    <x v="4"/>
    <x v="0"/>
    <x v="3"/>
    <x v="0"/>
    <x v="9"/>
    <x v="0"/>
    <x v="0"/>
    <x v="149"/>
    <x v="381"/>
    <x v="77"/>
    <x v="0"/>
    <x v="0"/>
    <x v="0"/>
    <x v="0"/>
    <x v="393"/>
    <x v="399"/>
    <x v="0"/>
    <x v="0"/>
    <x v="1"/>
    <x v="416"/>
    <x v="420"/>
    <x v="0"/>
    <x v="0"/>
    <x v="37"/>
    <x v="141"/>
    <x v="0"/>
    <x v="37"/>
    <x v="12"/>
    <x v="2"/>
    <x v="132"/>
    <x v="1"/>
    <x v="136"/>
  </r>
  <r>
    <x v="1"/>
    <x v="0"/>
    <x v="31"/>
    <x v="106"/>
    <x v="4"/>
    <x v="0"/>
    <x v="4"/>
    <x v="8"/>
    <x v="17"/>
    <x v="1"/>
    <x v="0"/>
    <x v="262"/>
    <x v="382"/>
    <x v="54"/>
    <x v="0"/>
    <x v="0"/>
    <x v="0"/>
    <x v="0"/>
    <x v="394"/>
    <x v="400"/>
    <x v="0"/>
    <x v="0"/>
    <x v="0"/>
    <x v="417"/>
    <x v="421"/>
    <x v="43"/>
    <x v="0"/>
    <x v="340"/>
    <x v="141"/>
    <x v="0"/>
    <x v="409"/>
    <x v="12"/>
    <x v="2"/>
    <x v="132"/>
    <x v="1"/>
    <x v="136"/>
  </r>
  <r>
    <x v="1"/>
    <x v="0"/>
    <x v="31"/>
    <x v="106"/>
    <x v="4"/>
    <x v="0"/>
    <x v="5"/>
    <x v="3"/>
    <x v="6"/>
    <x v="1"/>
    <x v="0"/>
    <x v="139"/>
    <x v="383"/>
    <x v="25"/>
    <x v="0"/>
    <x v="0"/>
    <x v="0"/>
    <x v="0"/>
    <x v="395"/>
    <x v="401"/>
    <x v="0"/>
    <x v="0"/>
    <x v="0"/>
    <x v="418"/>
    <x v="422"/>
    <x v="0"/>
    <x v="0"/>
    <x v="341"/>
    <x v="141"/>
    <x v="0"/>
    <x v="410"/>
    <x v="12"/>
    <x v="2"/>
    <x v="132"/>
    <x v="1"/>
    <x v="136"/>
  </r>
  <r>
    <x v="1"/>
    <x v="0"/>
    <x v="31"/>
    <x v="106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2"/>
    <x v="132"/>
    <x v="1"/>
    <x v="13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5"/>
    <x v="0"/>
    <x v="0"/>
    <x v="107"/>
    <x v="2"/>
    <x v="0"/>
    <x v="0"/>
    <x v="0"/>
    <x v="9"/>
    <x v="48"/>
    <x v="0"/>
    <x v="263"/>
    <x v="384"/>
    <x v="11"/>
    <x v="0"/>
    <x v="0"/>
    <x v="0"/>
    <x v="0"/>
    <x v="396"/>
    <x v="402"/>
    <x v="0"/>
    <x v="0"/>
    <x v="0"/>
    <x v="419"/>
    <x v="423"/>
    <x v="53"/>
    <x v="0"/>
    <x v="342"/>
    <x v="142"/>
    <x v="0"/>
    <x v="411"/>
    <x v="23"/>
    <x v="2"/>
    <x v="133"/>
    <x v="0"/>
    <x v="137"/>
  </r>
  <r>
    <x v="1"/>
    <x v="0"/>
    <x v="0"/>
    <x v="107"/>
    <x v="2"/>
    <x v="0"/>
    <x v="1"/>
    <x v="0"/>
    <x v="9"/>
    <x v="2"/>
    <x v="0"/>
    <x v="2"/>
    <x v="2"/>
    <x v="11"/>
    <x v="0"/>
    <x v="0"/>
    <x v="0"/>
    <x v="0"/>
    <x v="2"/>
    <x v="2"/>
    <x v="0"/>
    <x v="0"/>
    <x v="0"/>
    <x v="2"/>
    <x v="2"/>
    <x v="2"/>
    <x v="1"/>
    <x v="342"/>
    <x v="1"/>
    <x v="0"/>
    <x v="2"/>
    <x v="23"/>
    <x v="2"/>
    <x v="133"/>
    <x v="1"/>
    <x v="137"/>
  </r>
  <r>
    <x v="1"/>
    <x v="0"/>
    <x v="0"/>
    <x v="107"/>
    <x v="2"/>
    <x v="0"/>
    <x v="2"/>
    <x v="0"/>
    <x v="5"/>
    <x v="0"/>
    <x v="0"/>
    <x v="55"/>
    <x v="385"/>
    <x v="37"/>
    <x v="0"/>
    <x v="0"/>
    <x v="0"/>
    <x v="0"/>
    <x v="397"/>
    <x v="403"/>
    <x v="0"/>
    <x v="0"/>
    <x v="0"/>
    <x v="420"/>
    <x v="424"/>
    <x v="0"/>
    <x v="0"/>
    <x v="148"/>
    <x v="142"/>
    <x v="0"/>
    <x v="167"/>
    <x v="23"/>
    <x v="2"/>
    <x v="133"/>
    <x v="1"/>
    <x v="137"/>
  </r>
  <r>
    <x v="1"/>
    <x v="0"/>
    <x v="0"/>
    <x v="107"/>
    <x v="2"/>
    <x v="0"/>
    <x v="3"/>
    <x v="0"/>
    <x v="5"/>
    <x v="0"/>
    <x v="0"/>
    <x v="55"/>
    <x v="385"/>
    <x v="37"/>
    <x v="0"/>
    <x v="0"/>
    <x v="0"/>
    <x v="0"/>
    <x v="397"/>
    <x v="403"/>
    <x v="0"/>
    <x v="0"/>
    <x v="0"/>
    <x v="420"/>
    <x v="424"/>
    <x v="0"/>
    <x v="0"/>
    <x v="148"/>
    <x v="142"/>
    <x v="0"/>
    <x v="167"/>
    <x v="23"/>
    <x v="2"/>
    <x v="133"/>
    <x v="1"/>
    <x v="137"/>
  </r>
  <r>
    <x v="1"/>
    <x v="0"/>
    <x v="0"/>
    <x v="107"/>
    <x v="2"/>
    <x v="0"/>
    <x v="4"/>
    <x v="1"/>
    <x v="2"/>
    <x v="1"/>
    <x v="0"/>
    <x v="89"/>
    <x v="386"/>
    <x v="54"/>
    <x v="0"/>
    <x v="0"/>
    <x v="0"/>
    <x v="0"/>
    <x v="398"/>
    <x v="404"/>
    <x v="0"/>
    <x v="0"/>
    <x v="0"/>
    <x v="421"/>
    <x v="425"/>
    <x v="1"/>
    <x v="0"/>
    <x v="343"/>
    <x v="142"/>
    <x v="0"/>
    <x v="412"/>
    <x v="23"/>
    <x v="2"/>
    <x v="133"/>
    <x v="1"/>
    <x v="137"/>
  </r>
  <r>
    <x v="1"/>
    <x v="0"/>
    <x v="0"/>
    <x v="107"/>
    <x v="2"/>
    <x v="0"/>
    <x v="5"/>
    <x v="3"/>
    <x v="6"/>
    <x v="1"/>
    <x v="0"/>
    <x v="264"/>
    <x v="387"/>
    <x v="119"/>
    <x v="0"/>
    <x v="0"/>
    <x v="0"/>
    <x v="0"/>
    <x v="399"/>
    <x v="405"/>
    <x v="0"/>
    <x v="0"/>
    <x v="0"/>
    <x v="422"/>
    <x v="426"/>
    <x v="0"/>
    <x v="0"/>
    <x v="344"/>
    <x v="142"/>
    <x v="0"/>
    <x v="413"/>
    <x v="23"/>
    <x v="2"/>
    <x v="133"/>
    <x v="1"/>
    <x v="137"/>
  </r>
  <r>
    <x v="1"/>
    <x v="0"/>
    <x v="0"/>
    <x v="107"/>
    <x v="2"/>
    <x v="0"/>
    <x v="6"/>
    <x v="2"/>
    <x v="0"/>
    <x v="2"/>
    <x v="0"/>
    <x v="2"/>
    <x v="2"/>
    <x v="2"/>
    <x v="0"/>
    <x v="0"/>
    <x v="0"/>
    <x v="1"/>
    <x v="3"/>
    <x v="3"/>
    <x v="0"/>
    <x v="0"/>
    <x v="0"/>
    <x v="423"/>
    <x v="427"/>
    <x v="2"/>
    <x v="1"/>
    <x v="2"/>
    <x v="1"/>
    <x v="0"/>
    <x v="2"/>
    <x v="23"/>
    <x v="2"/>
    <x v="133"/>
    <x v="1"/>
    <x v="13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6"/>
    <x v="0"/>
    <x v="0"/>
    <x v="108"/>
    <x v="6"/>
    <x v="0"/>
    <x v="0"/>
    <x v="16"/>
    <x v="41"/>
    <x v="9"/>
    <x v="0"/>
    <x v="265"/>
    <x v="388"/>
    <x v="39"/>
    <x v="0"/>
    <x v="0"/>
    <x v="0"/>
    <x v="0"/>
    <x v="400"/>
    <x v="406"/>
    <x v="0"/>
    <x v="0"/>
    <x v="0"/>
    <x v="424"/>
    <x v="428"/>
    <x v="86"/>
    <x v="0"/>
    <x v="160"/>
    <x v="143"/>
    <x v="0"/>
    <x v="414"/>
    <x v="50"/>
    <x v="2"/>
    <x v="134"/>
    <x v="2"/>
    <x v="138"/>
  </r>
  <r>
    <x v="1"/>
    <x v="0"/>
    <x v="0"/>
    <x v="108"/>
    <x v="6"/>
    <x v="0"/>
    <x v="1"/>
    <x v="5"/>
    <x v="31"/>
    <x v="49"/>
    <x v="0"/>
    <x v="266"/>
    <x v="389"/>
    <x v="12"/>
    <x v="0"/>
    <x v="0"/>
    <x v="0"/>
    <x v="0"/>
    <x v="401"/>
    <x v="407"/>
    <x v="0"/>
    <x v="0"/>
    <x v="0"/>
    <x v="425"/>
    <x v="429"/>
    <x v="87"/>
    <x v="0"/>
    <x v="157"/>
    <x v="143"/>
    <x v="0"/>
    <x v="415"/>
    <x v="50"/>
    <x v="2"/>
    <x v="134"/>
    <x v="1"/>
    <x v="138"/>
  </r>
  <r>
    <x v="1"/>
    <x v="0"/>
    <x v="0"/>
    <x v="108"/>
    <x v="6"/>
    <x v="0"/>
    <x v="2"/>
    <x v="5"/>
    <x v="31"/>
    <x v="49"/>
    <x v="0"/>
    <x v="266"/>
    <x v="389"/>
    <x v="12"/>
    <x v="0"/>
    <x v="0"/>
    <x v="0"/>
    <x v="0"/>
    <x v="401"/>
    <x v="407"/>
    <x v="0"/>
    <x v="0"/>
    <x v="0"/>
    <x v="425"/>
    <x v="429"/>
    <x v="87"/>
    <x v="0"/>
    <x v="157"/>
    <x v="143"/>
    <x v="0"/>
    <x v="415"/>
    <x v="50"/>
    <x v="2"/>
    <x v="134"/>
    <x v="1"/>
    <x v="138"/>
  </r>
  <r>
    <x v="1"/>
    <x v="0"/>
    <x v="0"/>
    <x v="108"/>
    <x v="6"/>
    <x v="0"/>
    <x v="3"/>
    <x v="1"/>
    <x v="2"/>
    <x v="9"/>
    <x v="0"/>
    <x v="267"/>
    <x v="390"/>
    <x v="22"/>
    <x v="0"/>
    <x v="0"/>
    <x v="0"/>
    <x v="0"/>
    <x v="402"/>
    <x v="408"/>
    <x v="0"/>
    <x v="0"/>
    <x v="0"/>
    <x v="426"/>
    <x v="430"/>
    <x v="15"/>
    <x v="0"/>
    <x v="82"/>
    <x v="143"/>
    <x v="0"/>
    <x v="416"/>
    <x v="50"/>
    <x v="2"/>
    <x v="134"/>
    <x v="1"/>
    <x v="138"/>
  </r>
  <r>
    <x v="1"/>
    <x v="0"/>
    <x v="0"/>
    <x v="108"/>
    <x v="6"/>
    <x v="0"/>
    <x v="4"/>
    <x v="16"/>
    <x v="41"/>
    <x v="9"/>
    <x v="0"/>
    <x v="268"/>
    <x v="391"/>
    <x v="14"/>
    <x v="0"/>
    <x v="0"/>
    <x v="0"/>
    <x v="0"/>
    <x v="403"/>
    <x v="409"/>
    <x v="0"/>
    <x v="0"/>
    <x v="0"/>
    <x v="427"/>
    <x v="431"/>
    <x v="86"/>
    <x v="0"/>
    <x v="83"/>
    <x v="144"/>
    <x v="0"/>
    <x v="417"/>
    <x v="50"/>
    <x v="2"/>
    <x v="134"/>
    <x v="1"/>
    <x v="138"/>
  </r>
  <r>
    <x v="1"/>
    <x v="0"/>
    <x v="0"/>
    <x v="108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0"/>
    <x v="2"/>
    <x v="134"/>
    <x v="1"/>
    <x v="138"/>
  </r>
  <r>
    <x v="1"/>
    <x v="0"/>
    <x v="0"/>
    <x v="108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0"/>
    <x v="2"/>
    <x v="134"/>
    <x v="1"/>
    <x v="138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7"/>
    <x v="0"/>
    <x v="3"/>
    <x v="109"/>
    <x v="11"/>
    <x v="0"/>
    <x v="0"/>
    <x v="5"/>
    <x v="8"/>
    <x v="20"/>
    <x v="0"/>
    <x v="269"/>
    <x v="392"/>
    <x v="56"/>
    <x v="0"/>
    <x v="0"/>
    <x v="0"/>
    <x v="0"/>
    <x v="404"/>
    <x v="410"/>
    <x v="0"/>
    <x v="0"/>
    <x v="0"/>
    <x v="428"/>
    <x v="432"/>
    <x v="13"/>
    <x v="0"/>
    <x v="290"/>
    <x v="145"/>
    <x v="0"/>
    <x v="418"/>
    <x v="19"/>
    <x v="2"/>
    <x v="135"/>
    <x v="2"/>
    <x v="139"/>
  </r>
  <r>
    <x v="1"/>
    <x v="0"/>
    <x v="3"/>
    <x v="109"/>
    <x v="11"/>
    <x v="0"/>
    <x v="1"/>
    <x v="5"/>
    <x v="8"/>
    <x v="20"/>
    <x v="0"/>
    <x v="269"/>
    <x v="392"/>
    <x v="56"/>
    <x v="0"/>
    <x v="0"/>
    <x v="0"/>
    <x v="0"/>
    <x v="404"/>
    <x v="410"/>
    <x v="0"/>
    <x v="0"/>
    <x v="0"/>
    <x v="428"/>
    <x v="432"/>
    <x v="13"/>
    <x v="0"/>
    <x v="290"/>
    <x v="145"/>
    <x v="0"/>
    <x v="418"/>
    <x v="19"/>
    <x v="2"/>
    <x v="135"/>
    <x v="1"/>
    <x v="139"/>
  </r>
  <r>
    <x v="1"/>
    <x v="0"/>
    <x v="3"/>
    <x v="109"/>
    <x v="11"/>
    <x v="0"/>
    <x v="2"/>
    <x v="5"/>
    <x v="13"/>
    <x v="0"/>
    <x v="0"/>
    <x v="270"/>
    <x v="393"/>
    <x v="89"/>
    <x v="0"/>
    <x v="0"/>
    <x v="0"/>
    <x v="0"/>
    <x v="405"/>
    <x v="411"/>
    <x v="0"/>
    <x v="0"/>
    <x v="0"/>
    <x v="429"/>
    <x v="433"/>
    <x v="5"/>
    <x v="0"/>
    <x v="244"/>
    <x v="145"/>
    <x v="0"/>
    <x v="419"/>
    <x v="19"/>
    <x v="2"/>
    <x v="135"/>
    <x v="1"/>
    <x v="139"/>
  </r>
  <r>
    <x v="1"/>
    <x v="0"/>
    <x v="3"/>
    <x v="109"/>
    <x v="11"/>
    <x v="0"/>
    <x v="3"/>
    <x v="5"/>
    <x v="13"/>
    <x v="0"/>
    <x v="0"/>
    <x v="270"/>
    <x v="393"/>
    <x v="89"/>
    <x v="0"/>
    <x v="0"/>
    <x v="0"/>
    <x v="0"/>
    <x v="405"/>
    <x v="411"/>
    <x v="0"/>
    <x v="0"/>
    <x v="0"/>
    <x v="429"/>
    <x v="433"/>
    <x v="5"/>
    <x v="0"/>
    <x v="244"/>
    <x v="145"/>
    <x v="0"/>
    <x v="419"/>
    <x v="19"/>
    <x v="2"/>
    <x v="135"/>
    <x v="1"/>
    <x v="139"/>
  </r>
  <r>
    <x v="1"/>
    <x v="0"/>
    <x v="3"/>
    <x v="109"/>
    <x v="11"/>
    <x v="0"/>
    <x v="4"/>
    <x v="8"/>
    <x v="17"/>
    <x v="1"/>
    <x v="0"/>
    <x v="262"/>
    <x v="394"/>
    <x v="54"/>
    <x v="0"/>
    <x v="0"/>
    <x v="0"/>
    <x v="0"/>
    <x v="406"/>
    <x v="412"/>
    <x v="0"/>
    <x v="0"/>
    <x v="0"/>
    <x v="430"/>
    <x v="434"/>
    <x v="43"/>
    <x v="0"/>
    <x v="1"/>
    <x v="145"/>
    <x v="0"/>
    <x v="420"/>
    <x v="19"/>
    <x v="2"/>
    <x v="135"/>
    <x v="1"/>
    <x v="139"/>
  </r>
  <r>
    <x v="1"/>
    <x v="0"/>
    <x v="3"/>
    <x v="109"/>
    <x v="11"/>
    <x v="0"/>
    <x v="5"/>
    <x v="3"/>
    <x v="6"/>
    <x v="1"/>
    <x v="0"/>
    <x v="68"/>
    <x v="395"/>
    <x v="39"/>
    <x v="0"/>
    <x v="0"/>
    <x v="0"/>
    <x v="0"/>
    <x v="407"/>
    <x v="413"/>
    <x v="0"/>
    <x v="0"/>
    <x v="0"/>
    <x v="431"/>
    <x v="435"/>
    <x v="0"/>
    <x v="0"/>
    <x v="345"/>
    <x v="146"/>
    <x v="0"/>
    <x v="421"/>
    <x v="19"/>
    <x v="2"/>
    <x v="135"/>
    <x v="1"/>
    <x v="139"/>
  </r>
  <r>
    <x v="1"/>
    <x v="0"/>
    <x v="3"/>
    <x v="109"/>
    <x v="11"/>
    <x v="0"/>
    <x v="6"/>
    <x v="3"/>
    <x v="6"/>
    <x v="1"/>
    <x v="0"/>
    <x v="271"/>
    <x v="396"/>
    <x v="89"/>
    <x v="0"/>
    <x v="0"/>
    <x v="0"/>
    <x v="0"/>
    <x v="405"/>
    <x v="414"/>
    <x v="0"/>
    <x v="0"/>
    <x v="0"/>
    <x v="429"/>
    <x v="436"/>
    <x v="0"/>
    <x v="0"/>
    <x v="244"/>
    <x v="145"/>
    <x v="0"/>
    <x v="422"/>
    <x v="19"/>
    <x v="2"/>
    <x v="135"/>
    <x v="1"/>
    <x v="139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8"/>
    <x v="0"/>
    <x v="0"/>
    <x v="3"/>
    <x v="2"/>
    <x v="0"/>
    <x v="0"/>
    <x v="0"/>
    <x v="9"/>
    <x v="0"/>
    <x v="0"/>
    <x v="55"/>
    <x v="397"/>
    <x v="37"/>
    <x v="0"/>
    <x v="0"/>
    <x v="0"/>
    <x v="0"/>
    <x v="408"/>
    <x v="415"/>
    <x v="0"/>
    <x v="0"/>
    <x v="0"/>
    <x v="432"/>
    <x v="437"/>
    <x v="0"/>
    <x v="0"/>
    <x v="148"/>
    <x v="147"/>
    <x v="0"/>
    <x v="167"/>
    <x v="3"/>
    <x v="2"/>
    <x v="136"/>
    <x v="0"/>
    <x v="140"/>
  </r>
  <r>
    <x v="1"/>
    <x v="0"/>
    <x v="0"/>
    <x v="3"/>
    <x v="2"/>
    <x v="0"/>
    <x v="1"/>
    <x v="0"/>
    <x v="9"/>
    <x v="0"/>
    <x v="0"/>
    <x v="55"/>
    <x v="397"/>
    <x v="37"/>
    <x v="0"/>
    <x v="0"/>
    <x v="0"/>
    <x v="0"/>
    <x v="408"/>
    <x v="415"/>
    <x v="0"/>
    <x v="0"/>
    <x v="0"/>
    <x v="432"/>
    <x v="437"/>
    <x v="0"/>
    <x v="0"/>
    <x v="148"/>
    <x v="147"/>
    <x v="0"/>
    <x v="167"/>
    <x v="3"/>
    <x v="2"/>
    <x v="136"/>
    <x v="1"/>
    <x v="140"/>
  </r>
  <r>
    <x v="1"/>
    <x v="0"/>
    <x v="0"/>
    <x v="3"/>
    <x v="2"/>
    <x v="1"/>
    <x v="2"/>
    <x v="1"/>
    <x v="2"/>
    <x v="1"/>
    <x v="0"/>
    <x v="40"/>
    <x v="398"/>
    <x v="72"/>
    <x v="0"/>
    <x v="0"/>
    <x v="0"/>
    <x v="0"/>
    <x v="409"/>
    <x v="416"/>
    <x v="0"/>
    <x v="0"/>
    <x v="0"/>
    <x v="433"/>
    <x v="438"/>
    <x v="1"/>
    <x v="0"/>
    <x v="79"/>
    <x v="147"/>
    <x v="0"/>
    <x v="88"/>
    <x v="3"/>
    <x v="2"/>
    <x v="136"/>
    <x v="1"/>
    <x v="140"/>
  </r>
  <r>
    <x v="1"/>
    <x v="0"/>
    <x v="0"/>
    <x v="3"/>
    <x v="2"/>
    <x v="0"/>
    <x v="3"/>
    <x v="3"/>
    <x v="6"/>
    <x v="1"/>
    <x v="0"/>
    <x v="122"/>
    <x v="399"/>
    <x v="64"/>
    <x v="0"/>
    <x v="0"/>
    <x v="0"/>
    <x v="0"/>
    <x v="410"/>
    <x v="417"/>
    <x v="0"/>
    <x v="0"/>
    <x v="0"/>
    <x v="434"/>
    <x v="439"/>
    <x v="0"/>
    <x v="0"/>
    <x v="149"/>
    <x v="147"/>
    <x v="0"/>
    <x v="168"/>
    <x v="3"/>
    <x v="2"/>
    <x v="136"/>
    <x v="1"/>
    <x v="140"/>
  </r>
  <r>
    <x v="1"/>
    <x v="0"/>
    <x v="0"/>
    <x v="3"/>
    <x v="2"/>
    <x v="0"/>
    <x v="4"/>
    <x v="3"/>
    <x v="6"/>
    <x v="1"/>
    <x v="0"/>
    <x v="247"/>
    <x v="400"/>
    <x v="117"/>
    <x v="0"/>
    <x v="0"/>
    <x v="0"/>
    <x v="0"/>
    <x v="411"/>
    <x v="418"/>
    <x v="0"/>
    <x v="0"/>
    <x v="0"/>
    <x v="435"/>
    <x v="440"/>
    <x v="0"/>
    <x v="0"/>
    <x v="346"/>
    <x v="147"/>
    <x v="0"/>
    <x v="423"/>
    <x v="3"/>
    <x v="2"/>
    <x v="136"/>
    <x v="1"/>
    <x v="140"/>
  </r>
  <r>
    <x v="1"/>
    <x v="0"/>
    <x v="0"/>
    <x v="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2"/>
    <x v="51"/>
    <x v="1"/>
    <x v="140"/>
  </r>
  <r>
    <x v="1"/>
    <x v="0"/>
    <x v="0"/>
    <x v="3"/>
    <x v="2"/>
    <x v="0"/>
    <x v="6"/>
    <x v="2"/>
    <x v="0"/>
    <x v="2"/>
    <x v="0"/>
    <x v="2"/>
    <x v="2"/>
    <x v="2"/>
    <x v="0"/>
    <x v="0"/>
    <x v="0"/>
    <x v="0"/>
    <x v="2"/>
    <x v="2"/>
    <x v="3"/>
    <x v="0"/>
    <x v="0"/>
    <x v="2"/>
    <x v="2"/>
    <x v="2"/>
    <x v="1"/>
    <x v="2"/>
    <x v="1"/>
    <x v="0"/>
    <x v="2"/>
    <x v="3"/>
    <x v="2"/>
    <x v="51"/>
    <x v="1"/>
    <x v="14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9"/>
    <x v="0"/>
    <x v="0"/>
    <x v="110"/>
    <x v="2"/>
    <x v="0"/>
    <x v="0"/>
    <x v="5"/>
    <x v="8"/>
    <x v="20"/>
    <x v="0"/>
    <x v="133"/>
    <x v="175"/>
    <x v="68"/>
    <x v="0"/>
    <x v="0"/>
    <x v="0"/>
    <x v="0"/>
    <x v="181"/>
    <x v="183"/>
    <x v="0"/>
    <x v="0"/>
    <x v="28"/>
    <x v="189"/>
    <x v="189"/>
    <x v="13"/>
    <x v="0"/>
    <x v="347"/>
    <x v="148"/>
    <x v="0"/>
    <x v="424"/>
    <x v="11"/>
    <x v="2"/>
    <x v="137"/>
    <x v="0"/>
    <x v="141"/>
  </r>
  <r>
    <x v="1"/>
    <x v="0"/>
    <x v="0"/>
    <x v="110"/>
    <x v="2"/>
    <x v="0"/>
    <x v="1"/>
    <x v="5"/>
    <x v="8"/>
    <x v="20"/>
    <x v="0"/>
    <x v="133"/>
    <x v="175"/>
    <x v="68"/>
    <x v="0"/>
    <x v="0"/>
    <x v="0"/>
    <x v="0"/>
    <x v="181"/>
    <x v="183"/>
    <x v="0"/>
    <x v="0"/>
    <x v="28"/>
    <x v="189"/>
    <x v="189"/>
    <x v="13"/>
    <x v="0"/>
    <x v="347"/>
    <x v="148"/>
    <x v="0"/>
    <x v="424"/>
    <x v="11"/>
    <x v="2"/>
    <x v="137"/>
    <x v="1"/>
    <x v="141"/>
  </r>
  <r>
    <x v="1"/>
    <x v="0"/>
    <x v="0"/>
    <x v="110"/>
    <x v="2"/>
    <x v="1"/>
    <x v="2"/>
    <x v="4"/>
    <x v="3"/>
    <x v="0"/>
    <x v="0"/>
    <x v="134"/>
    <x v="176"/>
    <x v="6"/>
    <x v="0"/>
    <x v="0"/>
    <x v="0"/>
    <x v="0"/>
    <x v="182"/>
    <x v="184"/>
    <x v="0"/>
    <x v="0"/>
    <x v="1"/>
    <x v="190"/>
    <x v="190"/>
    <x v="13"/>
    <x v="0"/>
    <x v="101"/>
    <x v="148"/>
    <x v="0"/>
    <x v="425"/>
    <x v="11"/>
    <x v="2"/>
    <x v="137"/>
    <x v="1"/>
    <x v="141"/>
  </r>
  <r>
    <x v="1"/>
    <x v="0"/>
    <x v="0"/>
    <x v="110"/>
    <x v="2"/>
    <x v="0"/>
    <x v="3"/>
    <x v="4"/>
    <x v="3"/>
    <x v="0"/>
    <x v="0"/>
    <x v="134"/>
    <x v="176"/>
    <x v="6"/>
    <x v="0"/>
    <x v="0"/>
    <x v="0"/>
    <x v="0"/>
    <x v="182"/>
    <x v="184"/>
    <x v="0"/>
    <x v="0"/>
    <x v="1"/>
    <x v="190"/>
    <x v="190"/>
    <x v="13"/>
    <x v="0"/>
    <x v="101"/>
    <x v="148"/>
    <x v="0"/>
    <x v="425"/>
    <x v="11"/>
    <x v="2"/>
    <x v="137"/>
    <x v="1"/>
    <x v="141"/>
  </r>
  <r>
    <x v="1"/>
    <x v="0"/>
    <x v="0"/>
    <x v="110"/>
    <x v="2"/>
    <x v="0"/>
    <x v="4"/>
    <x v="1"/>
    <x v="2"/>
    <x v="1"/>
    <x v="0"/>
    <x v="135"/>
    <x v="177"/>
    <x v="69"/>
    <x v="0"/>
    <x v="0"/>
    <x v="0"/>
    <x v="0"/>
    <x v="183"/>
    <x v="185"/>
    <x v="0"/>
    <x v="0"/>
    <x v="0"/>
    <x v="191"/>
    <x v="191"/>
    <x v="1"/>
    <x v="0"/>
    <x v="327"/>
    <x v="148"/>
    <x v="0"/>
    <x v="426"/>
    <x v="11"/>
    <x v="2"/>
    <x v="137"/>
    <x v="1"/>
    <x v="141"/>
  </r>
  <r>
    <x v="1"/>
    <x v="0"/>
    <x v="0"/>
    <x v="110"/>
    <x v="2"/>
    <x v="0"/>
    <x v="5"/>
    <x v="3"/>
    <x v="6"/>
    <x v="1"/>
    <x v="0"/>
    <x v="136"/>
    <x v="178"/>
    <x v="23"/>
    <x v="0"/>
    <x v="0"/>
    <x v="0"/>
    <x v="0"/>
    <x v="184"/>
    <x v="186"/>
    <x v="0"/>
    <x v="0"/>
    <x v="0"/>
    <x v="192"/>
    <x v="192"/>
    <x v="0"/>
    <x v="0"/>
    <x v="176"/>
    <x v="148"/>
    <x v="0"/>
    <x v="427"/>
    <x v="11"/>
    <x v="2"/>
    <x v="137"/>
    <x v="1"/>
    <x v="141"/>
  </r>
  <r>
    <x v="1"/>
    <x v="0"/>
    <x v="0"/>
    <x v="11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2"/>
    <x v="137"/>
    <x v="1"/>
    <x v="14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0"/>
    <x v="0"/>
    <x v="0"/>
    <x v="110"/>
    <x v="2"/>
    <x v="0"/>
    <x v="0"/>
    <x v="5"/>
    <x v="8"/>
    <x v="20"/>
    <x v="0"/>
    <x v="133"/>
    <x v="175"/>
    <x v="68"/>
    <x v="0"/>
    <x v="0"/>
    <x v="0"/>
    <x v="0"/>
    <x v="181"/>
    <x v="183"/>
    <x v="0"/>
    <x v="0"/>
    <x v="0"/>
    <x v="436"/>
    <x v="441"/>
    <x v="13"/>
    <x v="0"/>
    <x v="347"/>
    <x v="148"/>
    <x v="0"/>
    <x v="424"/>
    <x v="22"/>
    <x v="2"/>
    <x v="138"/>
    <x v="0"/>
    <x v="142"/>
  </r>
  <r>
    <x v="1"/>
    <x v="0"/>
    <x v="0"/>
    <x v="110"/>
    <x v="2"/>
    <x v="0"/>
    <x v="1"/>
    <x v="5"/>
    <x v="8"/>
    <x v="20"/>
    <x v="0"/>
    <x v="133"/>
    <x v="175"/>
    <x v="68"/>
    <x v="0"/>
    <x v="0"/>
    <x v="0"/>
    <x v="0"/>
    <x v="181"/>
    <x v="183"/>
    <x v="0"/>
    <x v="0"/>
    <x v="0"/>
    <x v="436"/>
    <x v="441"/>
    <x v="13"/>
    <x v="0"/>
    <x v="347"/>
    <x v="148"/>
    <x v="0"/>
    <x v="424"/>
    <x v="22"/>
    <x v="2"/>
    <x v="138"/>
    <x v="1"/>
    <x v="142"/>
  </r>
  <r>
    <x v="1"/>
    <x v="0"/>
    <x v="0"/>
    <x v="110"/>
    <x v="2"/>
    <x v="1"/>
    <x v="2"/>
    <x v="4"/>
    <x v="3"/>
    <x v="0"/>
    <x v="0"/>
    <x v="134"/>
    <x v="176"/>
    <x v="6"/>
    <x v="0"/>
    <x v="0"/>
    <x v="0"/>
    <x v="0"/>
    <x v="182"/>
    <x v="184"/>
    <x v="0"/>
    <x v="0"/>
    <x v="0"/>
    <x v="437"/>
    <x v="442"/>
    <x v="13"/>
    <x v="0"/>
    <x v="101"/>
    <x v="148"/>
    <x v="0"/>
    <x v="425"/>
    <x v="22"/>
    <x v="2"/>
    <x v="138"/>
    <x v="1"/>
    <x v="142"/>
  </r>
  <r>
    <x v="1"/>
    <x v="0"/>
    <x v="0"/>
    <x v="110"/>
    <x v="2"/>
    <x v="0"/>
    <x v="3"/>
    <x v="4"/>
    <x v="3"/>
    <x v="0"/>
    <x v="0"/>
    <x v="134"/>
    <x v="176"/>
    <x v="6"/>
    <x v="0"/>
    <x v="0"/>
    <x v="0"/>
    <x v="0"/>
    <x v="182"/>
    <x v="184"/>
    <x v="0"/>
    <x v="0"/>
    <x v="0"/>
    <x v="437"/>
    <x v="442"/>
    <x v="13"/>
    <x v="0"/>
    <x v="101"/>
    <x v="148"/>
    <x v="0"/>
    <x v="425"/>
    <x v="22"/>
    <x v="2"/>
    <x v="138"/>
    <x v="1"/>
    <x v="142"/>
  </r>
  <r>
    <x v="1"/>
    <x v="0"/>
    <x v="0"/>
    <x v="110"/>
    <x v="2"/>
    <x v="0"/>
    <x v="4"/>
    <x v="1"/>
    <x v="2"/>
    <x v="1"/>
    <x v="0"/>
    <x v="135"/>
    <x v="177"/>
    <x v="69"/>
    <x v="0"/>
    <x v="0"/>
    <x v="0"/>
    <x v="0"/>
    <x v="183"/>
    <x v="185"/>
    <x v="0"/>
    <x v="0"/>
    <x v="0"/>
    <x v="191"/>
    <x v="191"/>
    <x v="1"/>
    <x v="0"/>
    <x v="327"/>
    <x v="148"/>
    <x v="0"/>
    <x v="426"/>
    <x v="22"/>
    <x v="2"/>
    <x v="138"/>
    <x v="1"/>
    <x v="142"/>
  </r>
  <r>
    <x v="1"/>
    <x v="0"/>
    <x v="0"/>
    <x v="110"/>
    <x v="2"/>
    <x v="0"/>
    <x v="5"/>
    <x v="3"/>
    <x v="6"/>
    <x v="1"/>
    <x v="0"/>
    <x v="136"/>
    <x v="178"/>
    <x v="23"/>
    <x v="0"/>
    <x v="0"/>
    <x v="0"/>
    <x v="0"/>
    <x v="184"/>
    <x v="186"/>
    <x v="0"/>
    <x v="0"/>
    <x v="0"/>
    <x v="192"/>
    <x v="192"/>
    <x v="0"/>
    <x v="0"/>
    <x v="176"/>
    <x v="148"/>
    <x v="0"/>
    <x v="427"/>
    <x v="22"/>
    <x v="2"/>
    <x v="138"/>
    <x v="1"/>
    <x v="142"/>
  </r>
  <r>
    <x v="1"/>
    <x v="0"/>
    <x v="0"/>
    <x v="110"/>
    <x v="2"/>
    <x v="0"/>
    <x v="6"/>
    <x v="2"/>
    <x v="0"/>
    <x v="2"/>
    <x v="0"/>
    <x v="2"/>
    <x v="2"/>
    <x v="2"/>
    <x v="0"/>
    <x v="0"/>
    <x v="0"/>
    <x v="0"/>
    <x v="2"/>
    <x v="2"/>
    <x v="3"/>
    <x v="0"/>
    <x v="0"/>
    <x v="2"/>
    <x v="2"/>
    <x v="2"/>
    <x v="1"/>
    <x v="2"/>
    <x v="1"/>
    <x v="0"/>
    <x v="2"/>
    <x v="22"/>
    <x v="2"/>
    <x v="51"/>
    <x v="1"/>
    <x v="142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1"/>
    <x v="0"/>
    <x v="5"/>
    <x v="111"/>
    <x v="11"/>
    <x v="0"/>
    <x v="0"/>
    <x v="9"/>
    <x v="42"/>
    <x v="50"/>
    <x v="0"/>
    <x v="272"/>
    <x v="401"/>
    <x v="81"/>
    <x v="0"/>
    <x v="0"/>
    <x v="0"/>
    <x v="0"/>
    <x v="412"/>
    <x v="419"/>
    <x v="0"/>
    <x v="0"/>
    <x v="0"/>
    <x v="438"/>
    <x v="443"/>
    <x v="88"/>
    <x v="0"/>
    <x v="348"/>
    <x v="149"/>
    <x v="0"/>
    <x v="428"/>
    <x v="51"/>
    <x v="2"/>
    <x v="139"/>
    <x v="2"/>
    <x v="141"/>
  </r>
  <r>
    <x v="1"/>
    <x v="0"/>
    <x v="5"/>
    <x v="111"/>
    <x v="11"/>
    <x v="0"/>
    <x v="1"/>
    <x v="3"/>
    <x v="42"/>
    <x v="51"/>
    <x v="0"/>
    <x v="273"/>
    <x v="402"/>
    <x v="117"/>
    <x v="0"/>
    <x v="0"/>
    <x v="0"/>
    <x v="0"/>
    <x v="413"/>
    <x v="420"/>
    <x v="0"/>
    <x v="0"/>
    <x v="0"/>
    <x v="439"/>
    <x v="444"/>
    <x v="89"/>
    <x v="0"/>
    <x v="345"/>
    <x v="149"/>
    <x v="0"/>
    <x v="429"/>
    <x v="51"/>
    <x v="2"/>
    <x v="139"/>
    <x v="1"/>
    <x v="141"/>
  </r>
  <r>
    <x v="1"/>
    <x v="0"/>
    <x v="5"/>
    <x v="111"/>
    <x v="11"/>
    <x v="1"/>
    <x v="2"/>
    <x v="1"/>
    <x v="43"/>
    <x v="52"/>
    <x v="0"/>
    <x v="274"/>
    <x v="403"/>
    <x v="120"/>
    <x v="0"/>
    <x v="0"/>
    <x v="0"/>
    <x v="0"/>
    <x v="414"/>
    <x v="421"/>
    <x v="0"/>
    <x v="0"/>
    <x v="0"/>
    <x v="440"/>
    <x v="445"/>
    <x v="90"/>
    <x v="0"/>
    <x v="349"/>
    <x v="149"/>
    <x v="0"/>
    <x v="430"/>
    <x v="51"/>
    <x v="2"/>
    <x v="139"/>
    <x v="1"/>
    <x v="141"/>
  </r>
  <r>
    <x v="1"/>
    <x v="0"/>
    <x v="5"/>
    <x v="111"/>
    <x v="11"/>
    <x v="0"/>
    <x v="3"/>
    <x v="3"/>
    <x v="43"/>
    <x v="52"/>
    <x v="0"/>
    <x v="275"/>
    <x v="404"/>
    <x v="120"/>
    <x v="0"/>
    <x v="0"/>
    <x v="0"/>
    <x v="0"/>
    <x v="414"/>
    <x v="422"/>
    <x v="0"/>
    <x v="0"/>
    <x v="0"/>
    <x v="440"/>
    <x v="446"/>
    <x v="91"/>
    <x v="0"/>
    <x v="349"/>
    <x v="149"/>
    <x v="0"/>
    <x v="431"/>
    <x v="51"/>
    <x v="2"/>
    <x v="139"/>
    <x v="1"/>
    <x v="141"/>
  </r>
  <r>
    <x v="1"/>
    <x v="0"/>
    <x v="5"/>
    <x v="111"/>
    <x v="11"/>
    <x v="0"/>
    <x v="4"/>
    <x v="9"/>
    <x v="42"/>
    <x v="51"/>
    <x v="0"/>
    <x v="276"/>
    <x v="405"/>
    <x v="117"/>
    <x v="0"/>
    <x v="0"/>
    <x v="0"/>
    <x v="0"/>
    <x v="413"/>
    <x v="423"/>
    <x v="0"/>
    <x v="0"/>
    <x v="0"/>
    <x v="439"/>
    <x v="447"/>
    <x v="92"/>
    <x v="0"/>
    <x v="345"/>
    <x v="149"/>
    <x v="0"/>
    <x v="432"/>
    <x v="51"/>
    <x v="2"/>
    <x v="139"/>
    <x v="1"/>
    <x v="141"/>
  </r>
  <r>
    <x v="1"/>
    <x v="0"/>
    <x v="5"/>
    <x v="111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1"/>
    <x v="2"/>
    <x v="139"/>
    <x v="1"/>
    <x v="141"/>
  </r>
  <r>
    <x v="1"/>
    <x v="0"/>
    <x v="5"/>
    <x v="111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1"/>
    <x v="2"/>
    <x v="139"/>
    <x v="1"/>
    <x v="14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2"/>
    <x v="0"/>
    <x v="5"/>
    <x v="112"/>
    <x v="23"/>
    <x v="0"/>
    <x v="0"/>
    <x v="5"/>
    <x v="30"/>
    <x v="53"/>
    <x v="3"/>
    <x v="277"/>
    <x v="406"/>
    <x v="0"/>
    <x v="0"/>
    <x v="0"/>
    <x v="0"/>
    <x v="0"/>
    <x v="415"/>
    <x v="424"/>
    <x v="0"/>
    <x v="0"/>
    <x v="0"/>
    <x v="441"/>
    <x v="448"/>
    <x v="93"/>
    <x v="0"/>
    <x v="132"/>
    <x v="150"/>
    <x v="0"/>
    <x v="433"/>
    <x v="52"/>
    <x v="2"/>
    <x v="140"/>
    <x v="2"/>
    <x v="140"/>
  </r>
  <r>
    <x v="1"/>
    <x v="0"/>
    <x v="5"/>
    <x v="112"/>
    <x v="23"/>
    <x v="0"/>
    <x v="1"/>
    <x v="5"/>
    <x v="30"/>
    <x v="53"/>
    <x v="3"/>
    <x v="278"/>
    <x v="407"/>
    <x v="45"/>
    <x v="0"/>
    <x v="0"/>
    <x v="0"/>
    <x v="0"/>
    <x v="416"/>
    <x v="425"/>
    <x v="0"/>
    <x v="0"/>
    <x v="0"/>
    <x v="442"/>
    <x v="449"/>
    <x v="93"/>
    <x v="0"/>
    <x v="39"/>
    <x v="150"/>
    <x v="0"/>
    <x v="434"/>
    <x v="52"/>
    <x v="2"/>
    <x v="140"/>
    <x v="1"/>
    <x v="140"/>
  </r>
  <r>
    <x v="1"/>
    <x v="0"/>
    <x v="5"/>
    <x v="112"/>
    <x v="23"/>
    <x v="1"/>
    <x v="2"/>
    <x v="17"/>
    <x v="34"/>
    <x v="54"/>
    <x v="3"/>
    <x v="279"/>
    <x v="408"/>
    <x v="121"/>
    <x v="0"/>
    <x v="0"/>
    <x v="0"/>
    <x v="0"/>
    <x v="417"/>
    <x v="426"/>
    <x v="0"/>
    <x v="0"/>
    <x v="0"/>
    <x v="443"/>
    <x v="450"/>
    <x v="94"/>
    <x v="0"/>
    <x v="350"/>
    <x v="150"/>
    <x v="0"/>
    <x v="435"/>
    <x v="52"/>
    <x v="2"/>
    <x v="140"/>
    <x v="1"/>
    <x v="140"/>
  </r>
  <r>
    <x v="1"/>
    <x v="0"/>
    <x v="5"/>
    <x v="112"/>
    <x v="23"/>
    <x v="0"/>
    <x v="3"/>
    <x v="17"/>
    <x v="30"/>
    <x v="54"/>
    <x v="3"/>
    <x v="279"/>
    <x v="408"/>
    <x v="121"/>
    <x v="0"/>
    <x v="0"/>
    <x v="0"/>
    <x v="0"/>
    <x v="417"/>
    <x v="426"/>
    <x v="0"/>
    <x v="0"/>
    <x v="0"/>
    <x v="443"/>
    <x v="450"/>
    <x v="94"/>
    <x v="0"/>
    <x v="350"/>
    <x v="150"/>
    <x v="0"/>
    <x v="435"/>
    <x v="52"/>
    <x v="2"/>
    <x v="140"/>
    <x v="1"/>
    <x v="140"/>
  </r>
  <r>
    <x v="1"/>
    <x v="0"/>
    <x v="5"/>
    <x v="112"/>
    <x v="23"/>
    <x v="0"/>
    <x v="4"/>
    <x v="5"/>
    <x v="30"/>
    <x v="53"/>
    <x v="3"/>
    <x v="278"/>
    <x v="407"/>
    <x v="45"/>
    <x v="0"/>
    <x v="0"/>
    <x v="0"/>
    <x v="0"/>
    <x v="416"/>
    <x v="425"/>
    <x v="1"/>
    <x v="0"/>
    <x v="0"/>
    <x v="442"/>
    <x v="449"/>
    <x v="93"/>
    <x v="0"/>
    <x v="39"/>
    <x v="150"/>
    <x v="0"/>
    <x v="434"/>
    <x v="52"/>
    <x v="2"/>
    <x v="140"/>
    <x v="1"/>
    <x v="140"/>
  </r>
  <r>
    <x v="1"/>
    <x v="0"/>
    <x v="5"/>
    <x v="112"/>
    <x v="23"/>
    <x v="0"/>
    <x v="5"/>
    <x v="5"/>
    <x v="0"/>
    <x v="53"/>
    <x v="3"/>
    <x v="277"/>
    <x v="406"/>
    <x v="0"/>
    <x v="0"/>
    <x v="0"/>
    <x v="0"/>
    <x v="0"/>
    <x v="415"/>
    <x v="424"/>
    <x v="0"/>
    <x v="0"/>
    <x v="0"/>
    <x v="441"/>
    <x v="448"/>
    <x v="93"/>
    <x v="0"/>
    <x v="132"/>
    <x v="150"/>
    <x v="0"/>
    <x v="433"/>
    <x v="52"/>
    <x v="2"/>
    <x v="140"/>
    <x v="1"/>
    <x v="140"/>
  </r>
  <r>
    <x v="1"/>
    <x v="0"/>
    <x v="5"/>
    <x v="112"/>
    <x v="23"/>
    <x v="0"/>
    <x v="6"/>
    <x v="2"/>
    <x v="0"/>
    <x v="2"/>
    <x v="3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2"/>
    <x v="2"/>
    <x v="51"/>
    <x v="1"/>
    <x v="14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3"/>
    <x v="0"/>
    <x v="32"/>
    <x v="113"/>
    <x v="6"/>
    <x v="0"/>
    <x v="0"/>
    <x v="18"/>
    <x v="42"/>
    <x v="55"/>
    <x v="0"/>
    <x v="280"/>
    <x v="409"/>
    <x v="42"/>
    <x v="0"/>
    <x v="0"/>
    <x v="0"/>
    <x v="0"/>
    <x v="418"/>
    <x v="427"/>
    <x v="0"/>
    <x v="0"/>
    <x v="53"/>
    <x v="444"/>
    <x v="451"/>
    <x v="95"/>
    <x v="0"/>
    <x v="351"/>
    <x v="151"/>
    <x v="0"/>
    <x v="436"/>
    <x v="53"/>
    <x v="2"/>
    <x v="141"/>
    <x v="2"/>
    <x v="140"/>
  </r>
  <r>
    <x v="1"/>
    <x v="0"/>
    <x v="32"/>
    <x v="113"/>
    <x v="6"/>
    <x v="0"/>
    <x v="1"/>
    <x v="18"/>
    <x v="42"/>
    <x v="56"/>
    <x v="0"/>
    <x v="281"/>
    <x v="410"/>
    <x v="122"/>
    <x v="0"/>
    <x v="0"/>
    <x v="0"/>
    <x v="0"/>
    <x v="419"/>
    <x v="428"/>
    <x v="0"/>
    <x v="0"/>
    <x v="54"/>
    <x v="445"/>
    <x v="452"/>
    <x v="96"/>
    <x v="0"/>
    <x v="352"/>
    <x v="151"/>
    <x v="0"/>
    <x v="437"/>
    <x v="53"/>
    <x v="2"/>
    <x v="141"/>
    <x v="1"/>
    <x v="140"/>
  </r>
  <r>
    <x v="1"/>
    <x v="0"/>
    <x v="32"/>
    <x v="113"/>
    <x v="6"/>
    <x v="1"/>
    <x v="2"/>
    <x v="19"/>
    <x v="43"/>
    <x v="57"/>
    <x v="0"/>
    <x v="282"/>
    <x v="411"/>
    <x v="120"/>
    <x v="0"/>
    <x v="0"/>
    <x v="0"/>
    <x v="0"/>
    <x v="420"/>
    <x v="429"/>
    <x v="0"/>
    <x v="0"/>
    <x v="55"/>
    <x v="446"/>
    <x v="453"/>
    <x v="97"/>
    <x v="0"/>
    <x v="353"/>
    <x v="151"/>
    <x v="0"/>
    <x v="438"/>
    <x v="53"/>
    <x v="2"/>
    <x v="141"/>
    <x v="1"/>
    <x v="140"/>
  </r>
  <r>
    <x v="1"/>
    <x v="0"/>
    <x v="32"/>
    <x v="113"/>
    <x v="6"/>
    <x v="0"/>
    <x v="3"/>
    <x v="19"/>
    <x v="43"/>
    <x v="57"/>
    <x v="0"/>
    <x v="282"/>
    <x v="411"/>
    <x v="120"/>
    <x v="0"/>
    <x v="0"/>
    <x v="0"/>
    <x v="0"/>
    <x v="420"/>
    <x v="429"/>
    <x v="0"/>
    <x v="0"/>
    <x v="55"/>
    <x v="446"/>
    <x v="453"/>
    <x v="97"/>
    <x v="0"/>
    <x v="353"/>
    <x v="151"/>
    <x v="0"/>
    <x v="438"/>
    <x v="53"/>
    <x v="2"/>
    <x v="141"/>
    <x v="1"/>
    <x v="140"/>
  </r>
  <r>
    <x v="1"/>
    <x v="0"/>
    <x v="32"/>
    <x v="113"/>
    <x v="6"/>
    <x v="0"/>
    <x v="4"/>
    <x v="18"/>
    <x v="42"/>
    <x v="56"/>
    <x v="0"/>
    <x v="281"/>
    <x v="410"/>
    <x v="122"/>
    <x v="0"/>
    <x v="0"/>
    <x v="0"/>
    <x v="0"/>
    <x v="419"/>
    <x v="428"/>
    <x v="0"/>
    <x v="0"/>
    <x v="54"/>
    <x v="445"/>
    <x v="452"/>
    <x v="96"/>
    <x v="0"/>
    <x v="352"/>
    <x v="151"/>
    <x v="0"/>
    <x v="437"/>
    <x v="53"/>
    <x v="2"/>
    <x v="141"/>
    <x v="1"/>
    <x v="140"/>
  </r>
  <r>
    <x v="1"/>
    <x v="0"/>
    <x v="32"/>
    <x v="113"/>
    <x v="6"/>
    <x v="0"/>
    <x v="5"/>
    <x v="18"/>
    <x v="42"/>
    <x v="55"/>
    <x v="0"/>
    <x v="280"/>
    <x v="409"/>
    <x v="42"/>
    <x v="0"/>
    <x v="0"/>
    <x v="0"/>
    <x v="0"/>
    <x v="418"/>
    <x v="427"/>
    <x v="0"/>
    <x v="0"/>
    <x v="53"/>
    <x v="444"/>
    <x v="451"/>
    <x v="95"/>
    <x v="0"/>
    <x v="351"/>
    <x v="151"/>
    <x v="0"/>
    <x v="436"/>
    <x v="53"/>
    <x v="2"/>
    <x v="141"/>
    <x v="1"/>
    <x v="140"/>
  </r>
  <r>
    <x v="1"/>
    <x v="0"/>
    <x v="32"/>
    <x v="113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3"/>
    <x v="2"/>
    <x v="51"/>
    <x v="1"/>
    <x v="140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4"/>
    <x v="0"/>
    <x v="33"/>
    <x v="114"/>
    <x v="24"/>
    <x v="0"/>
    <x v="0"/>
    <x v="18"/>
    <x v="42"/>
    <x v="50"/>
    <x v="0"/>
    <x v="283"/>
    <x v="412"/>
    <x v="81"/>
    <x v="0"/>
    <x v="0"/>
    <x v="0"/>
    <x v="0"/>
    <x v="421"/>
    <x v="430"/>
    <x v="0"/>
    <x v="0"/>
    <x v="0"/>
    <x v="447"/>
    <x v="454"/>
    <x v="98"/>
    <x v="0"/>
    <x v="167"/>
    <x v="152"/>
    <x v="0"/>
    <x v="439"/>
    <x v="51"/>
    <x v="2"/>
    <x v="142"/>
    <x v="2"/>
    <x v="141"/>
  </r>
  <r>
    <x v="1"/>
    <x v="0"/>
    <x v="33"/>
    <x v="114"/>
    <x v="24"/>
    <x v="0"/>
    <x v="1"/>
    <x v="18"/>
    <x v="42"/>
    <x v="51"/>
    <x v="0"/>
    <x v="284"/>
    <x v="413"/>
    <x v="117"/>
    <x v="0"/>
    <x v="0"/>
    <x v="0"/>
    <x v="0"/>
    <x v="422"/>
    <x v="431"/>
    <x v="0"/>
    <x v="0"/>
    <x v="0"/>
    <x v="448"/>
    <x v="455"/>
    <x v="99"/>
    <x v="0"/>
    <x v="126"/>
    <x v="152"/>
    <x v="0"/>
    <x v="440"/>
    <x v="51"/>
    <x v="2"/>
    <x v="142"/>
    <x v="1"/>
    <x v="141"/>
  </r>
  <r>
    <x v="1"/>
    <x v="0"/>
    <x v="33"/>
    <x v="114"/>
    <x v="24"/>
    <x v="1"/>
    <x v="2"/>
    <x v="19"/>
    <x v="43"/>
    <x v="52"/>
    <x v="0"/>
    <x v="285"/>
    <x v="414"/>
    <x v="120"/>
    <x v="0"/>
    <x v="0"/>
    <x v="0"/>
    <x v="0"/>
    <x v="423"/>
    <x v="432"/>
    <x v="0"/>
    <x v="0"/>
    <x v="0"/>
    <x v="449"/>
    <x v="456"/>
    <x v="100"/>
    <x v="0"/>
    <x v="354"/>
    <x v="152"/>
    <x v="0"/>
    <x v="441"/>
    <x v="51"/>
    <x v="2"/>
    <x v="142"/>
    <x v="1"/>
    <x v="141"/>
  </r>
  <r>
    <x v="1"/>
    <x v="0"/>
    <x v="33"/>
    <x v="114"/>
    <x v="24"/>
    <x v="0"/>
    <x v="3"/>
    <x v="19"/>
    <x v="43"/>
    <x v="52"/>
    <x v="0"/>
    <x v="285"/>
    <x v="414"/>
    <x v="120"/>
    <x v="0"/>
    <x v="0"/>
    <x v="0"/>
    <x v="0"/>
    <x v="423"/>
    <x v="432"/>
    <x v="0"/>
    <x v="0"/>
    <x v="0"/>
    <x v="449"/>
    <x v="456"/>
    <x v="100"/>
    <x v="0"/>
    <x v="354"/>
    <x v="152"/>
    <x v="0"/>
    <x v="441"/>
    <x v="51"/>
    <x v="2"/>
    <x v="142"/>
    <x v="1"/>
    <x v="141"/>
  </r>
  <r>
    <x v="1"/>
    <x v="0"/>
    <x v="33"/>
    <x v="114"/>
    <x v="24"/>
    <x v="0"/>
    <x v="4"/>
    <x v="18"/>
    <x v="42"/>
    <x v="51"/>
    <x v="0"/>
    <x v="284"/>
    <x v="413"/>
    <x v="117"/>
    <x v="0"/>
    <x v="0"/>
    <x v="0"/>
    <x v="0"/>
    <x v="422"/>
    <x v="431"/>
    <x v="0"/>
    <x v="0"/>
    <x v="0"/>
    <x v="448"/>
    <x v="455"/>
    <x v="99"/>
    <x v="0"/>
    <x v="126"/>
    <x v="152"/>
    <x v="0"/>
    <x v="440"/>
    <x v="51"/>
    <x v="2"/>
    <x v="142"/>
    <x v="1"/>
    <x v="141"/>
  </r>
  <r>
    <x v="1"/>
    <x v="0"/>
    <x v="33"/>
    <x v="114"/>
    <x v="24"/>
    <x v="0"/>
    <x v="5"/>
    <x v="18"/>
    <x v="42"/>
    <x v="50"/>
    <x v="0"/>
    <x v="283"/>
    <x v="412"/>
    <x v="81"/>
    <x v="0"/>
    <x v="0"/>
    <x v="0"/>
    <x v="0"/>
    <x v="421"/>
    <x v="430"/>
    <x v="0"/>
    <x v="0"/>
    <x v="0"/>
    <x v="447"/>
    <x v="454"/>
    <x v="98"/>
    <x v="0"/>
    <x v="167"/>
    <x v="152"/>
    <x v="0"/>
    <x v="439"/>
    <x v="51"/>
    <x v="2"/>
    <x v="142"/>
    <x v="1"/>
    <x v="141"/>
  </r>
  <r>
    <x v="1"/>
    <x v="0"/>
    <x v="33"/>
    <x v="114"/>
    <x v="2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1"/>
    <x v="2"/>
    <x v="142"/>
    <x v="1"/>
    <x v="141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5"/>
    <x v="0"/>
    <x v="34"/>
    <x v="115"/>
    <x v="11"/>
    <x v="0"/>
    <x v="0"/>
    <x v="7"/>
    <x v="44"/>
    <x v="58"/>
    <x v="2"/>
    <x v="286"/>
    <x v="415"/>
    <x v="80"/>
    <x v="0"/>
    <x v="0"/>
    <x v="0"/>
    <x v="0"/>
    <x v="424"/>
    <x v="433"/>
    <x v="0"/>
    <x v="0"/>
    <x v="0"/>
    <x v="450"/>
    <x v="457"/>
    <x v="101"/>
    <x v="0"/>
    <x v="355"/>
    <x v="153"/>
    <x v="0"/>
    <x v="442"/>
    <x v="39"/>
    <x v="2"/>
    <x v="143"/>
    <x v="2"/>
    <x v="143"/>
  </r>
  <r>
    <x v="1"/>
    <x v="0"/>
    <x v="34"/>
    <x v="115"/>
    <x v="11"/>
    <x v="0"/>
    <x v="1"/>
    <x v="7"/>
    <x v="44"/>
    <x v="58"/>
    <x v="2"/>
    <x v="286"/>
    <x v="415"/>
    <x v="80"/>
    <x v="0"/>
    <x v="0"/>
    <x v="0"/>
    <x v="0"/>
    <x v="424"/>
    <x v="433"/>
    <x v="0"/>
    <x v="0"/>
    <x v="0"/>
    <x v="450"/>
    <x v="457"/>
    <x v="101"/>
    <x v="0"/>
    <x v="355"/>
    <x v="153"/>
    <x v="0"/>
    <x v="442"/>
    <x v="39"/>
    <x v="2"/>
    <x v="143"/>
    <x v="1"/>
    <x v="143"/>
  </r>
  <r>
    <x v="1"/>
    <x v="0"/>
    <x v="34"/>
    <x v="115"/>
    <x v="11"/>
    <x v="0"/>
    <x v="2"/>
    <x v="7"/>
    <x v="0"/>
    <x v="59"/>
    <x v="2"/>
    <x v="287"/>
    <x v="416"/>
    <x v="123"/>
    <x v="0"/>
    <x v="0"/>
    <x v="0"/>
    <x v="0"/>
    <x v="425"/>
    <x v="434"/>
    <x v="0"/>
    <x v="0"/>
    <x v="0"/>
    <x v="451"/>
    <x v="458"/>
    <x v="102"/>
    <x v="0"/>
    <x v="4"/>
    <x v="153"/>
    <x v="0"/>
    <x v="443"/>
    <x v="39"/>
    <x v="2"/>
    <x v="143"/>
    <x v="1"/>
    <x v="143"/>
  </r>
  <r>
    <x v="1"/>
    <x v="0"/>
    <x v="34"/>
    <x v="115"/>
    <x v="11"/>
    <x v="0"/>
    <x v="3"/>
    <x v="7"/>
    <x v="0"/>
    <x v="59"/>
    <x v="2"/>
    <x v="287"/>
    <x v="416"/>
    <x v="123"/>
    <x v="0"/>
    <x v="0"/>
    <x v="0"/>
    <x v="0"/>
    <x v="425"/>
    <x v="434"/>
    <x v="0"/>
    <x v="0"/>
    <x v="0"/>
    <x v="451"/>
    <x v="458"/>
    <x v="102"/>
    <x v="0"/>
    <x v="4"/>
    <x v="153"/>
    <x v="0"/>
    <x v="443"/>
    <x v="39"/>
    <x v="2"/>
    <x v="143"/>
    <x v="1"/>
    <x v="143"/>
  </r>
  <r>
    <x v="1"/>
    <x v="0"/>
    <x v="34"/>
    <x v="115"/>
    <x v="11"/>
    <x v="0"/>
    <x v="4"/>
    <x v="7"/>
    <x v="0"/>
    <x v="60"/>
    <x v="2"/>
    <x v="288"/>
    <x v="417"/>
    <x v="32"/>
    <x v="0"/>
    <x v="0"/>
    <x v="0"/>
    <x v="0"/>
    <x v="426"/>
    <x v="435"/>
    <x v="0"/>
    <x v="0"/>
    <x v="0"/>
    <x v="452"/>
    <x v="459"/>
    <x v="103"/>
    <x v="0"/>
    <x v="128"/>
    <x v="153"/>
    <x v="0"/>
    <x v="444"/>
    <x v="39"/>
    <x v="2"/>
    <x v="143"/>
    <x v="1"/>
    <x v="143"/>
  </r>
  <r>
    <x v="1"/>
    <x v="0"/>
    <x v="34"/>
    <x v="115"/>
    <x v="11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9"/>
    <x v="2"/>
    <x v="143"/>
    <x v="1"/>
    <x v="143"/>
  </r>
  <r>
    <x v="1"/>
    <x v="0"/>
    <x v="34"/>
    <x v="115"/>
    <x v="11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9"/>
    <x v="2"/>
    <x v="143"/>
    <x v="1"/>
    <x v="143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6"/>
    <x v="0"/>
    <x v="10"/>
    <x v="115"/>
    <x v="18"/>
    <x v="0"/>
    <x v="0"/>
    <x v="4"/>
    <x v="0"/>
    <x v="61"/>
    <x v="0"/>
    <x v="289"/>
    <x v="418"/>
    <x v="21"/>
    <x v="0"/>
    <x v="0"/>
    <x v="0"/>
    <x v="0"/>
    <x v="427"/>
    <x v="436"/>
    <x v="0"/>
    <x v="4"/>
    <x v="0"/>
    <x v="453"/>
    <x v="460"/>
    <x v="104"/>
    <x v="0"/>
    <x v="356"/>
    <x v="154"/>
    <x v="0"/>
    <x v="445"/>
    <x v="39"/>
    <x v="2"/>
    <x v="144"/>
    <x v="2"/>
    <x v="144"/>
  </r>
  <r>
    <x v="1"/>
    <x v="0"/>
    <x v="10"/>
    <x v="115"/>
    <x v="18"/>
    <x v="0"/>
    <x v="1"/>
    <x v="4"/>
    <x v="0"/>
    <x v="61"/>
    <x v="0"/>
    <x v="289"/>
    <x v="418"/>
    <x v="21"/>
    <x v="0"/>
    <x v="0"/>
    <x v="0"/>
    <x v="0"/>
    <x v="427"/>
    <x v="436"/>
    <x v="0"/>
    <x v="0"/>
    <x v="0"/>
    <x v="453"/>
    <x v="460"/>
    <x v="104"/>
    <x v="0"/>
    <x v="356"/>
    <x v="154"/>
    <x v="0"/>
    <x v="445"/>
    <x v="39"/>
    <x v="2"/>
    <x v="144"/>
    <x v="1"/>
    <x v="144"/>
  </r>
  <r>
    <x v="1"/>
    <x v="0"/>
    <x v="10"/>
    <x v="115"/>
    <x v="18"/>
    <x v="0"/>
    <x v="2"/>
    <x v="0"/>
    <x v="0"/>
    <x v="62"/>
    <x v="0"/>
    <x v="290"/>
    <x v="419"/>
    <x v="17"/>
    <x v="0"/>
    <x v="0"/>
    <x v="0"/>
    <x v="0"/>
    <x v="428"/>
    <x v="437"/>
    <x v="0"/>
    <x v="0"/>
    <x v="0"/>
    <x v="454"/>
    <x v="461"/>
    <x v="105"/>
    <x v="0"/>
    <x v="10"/>
    <x v="154"/>
    <x v="0"/>
    <x v="446"/>
    <x v="39"/>
    <x v="2"/>
    <x v="144"/>
    <x v="1"/>
    <x v="144"/>
  </r>
  <r>
    <x v="1"/>
    <x v="0"/>
    <x v="10"/>
    <x v="115"/>
    <x v="18"/>
    <x v="0"/>
    <x v="3"/>
    <x v="0"/>
    <x v="0"/>
    <x v="62"/>
    <x v="0"/>
    <x v="290"/>
    <x v="419"/>
    <x v="17"/>
    <x v="0"/>
    <x v="0"/>
    <x v="0"/>
    <x v="0"/>
    <x v="428"/>
    <x v="437"/>
    <x v="0"/>
    <x v="0"/>
    <x v="0"/>
    <x v="454"/>
    <x v="461"/>
    <x v="105"/>
    <x v="0"/>
    <x v="10"/>
    <x v="154"/>
    <x v="0"/>
    <x v="446"/>
    <x v="39"/>
    <x v="2"/>
    <x v="144"/>
    <x v="1"/>
    <x v="144"/>
  </r>
  <r>
    <x v="1"/>
    <x v="0"/>
    <x v="10"/>
    <x v="115"/>
    <x v="18"/>
    <x v="0"/>
    <x v="4"/>
    <x v="0"/>
    <x v="0"/>
    <x v="62"/>
    <x v="0"/>
    <x v="291"/>
    <x v="420"/>
    <x v="122"/>
    <x v="0"/>
    <x v="0"/>
    <x v="0"/>
    <x v="0"/>
    <x v="429"/>
    <x v="438"/>
    <x v="0"/>
    <x v="0"/>
    <x v="0"/>
    <x v="455"/>
    <x v="462"/>
    <x v="105"/>
    <x v="0"/>
    <x v="187"/>
    <x v="154"/>
    <x v="0"/>
    <x v="447"/>
    <x v="39"/>
    <x v="2"/>
    <x v="144"/>
    <x v="1"/>
    <x v="144"/>
  </r>
  <r>
    <x v="1"/>
    <x v="0"/>
    <x v="10"/>
    <x v="115"/>
    <x v="18"/>
    <x v="0"/>
    <x v="5"/>
    <x v="0"/>
    <x v="0"/>
    <x v="62"/>
    <x v="0"/>
    <x v="291"/>
    <x v="420"/>
    <x v="122"/>
    <x v="0"/>
    <x v="0"/>
    <x v="0"/>
    <x v="0"/>
    <x v="429"/>
    <x v="438"/>
    <x v="0"/>
    <x v="0"/>
    <x v="0"/>
    <x v="455"/>
    <x v="462"/>
    <x v="105"/>
    <x v="0"/>
    <x v="187"/>
    <x v="154"/>
    <x v="0"/>
    <x v="447"/>
    <x v="39"/>
    <x v="2"/>
    <x v="144"/>
    <x v="1"/>
    <x v="144"/>
  </r>
  <r>
    <x v="1"/>
    <x v="0"/>
    <x v="10"/>
    <x v="115"/>
    <x v="1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9"/>
    <x v="2"/>
    <x v="144"/>
    <x v="1"/>
    <x v="144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7"/>
    <x v="0"/>
    <x v="10"/>
    <x v="116"/>
    <x v="25"/>
    <x v="0"/>
    <x v="0"/>
    <x v="7"/>
    <x v="19"/>
    <x v="58"/>
    <x v="2"/>
    <x v="286"/>
    <x v="415"/>
    <x v="80"/>
    <x v="0"/>
    <x v="0"/>
    <x v="0"/>
    <x v="0"/>
    <x v="430"/>
    <x v="439"/>
    <x v="0"/>
    <x v="0"/>
    <x v="0"/>
    <x v="456"/>
    <x v="463"/>
    <x v="101"/>
    <x v="0"/>
    <x v="125"/>
    <x v="155"/>
    <x v="0"/>
    <x v="448"/>
    <x v="54"/>
    <x v="2"/>
    <x v="145"/>
    <x v="2"/>
    <x v="145"/>
  </r>
  <r>
    <x v="1"/>
    <x v="0"/>
    <x v="10"/>
    <x v="116"/>
    <x v="25"/>
    <x v="0"/>
    <x v="1"/>
    <x v="7"/>
    <x v="19"/>
    <x v="58"/>
    <x v="2"/>
    <x v="286"/>
    <x v="415"/>
    <x v="80"/>
    <x v="0"/>
    <x v="0"/>
    <x v="0"/>
    <x v="0"/>
    <x v="430"/>
    <x v="439"/>
    <x v="0"/>
    <x v="0"/>
    <x v="0"/>
    <x v="456"/>
    <x v="463"/>
    <x v="101"/>
    <x v="0"/>
    <x v="125"/>
    <x v="155"/>
    <x v="0"/>
    <x v="448"/>
    <x v="54"/>
    <x v="2"/>
    <x v="145"/>
    <x v="1"/>
    <x v="145"/>
  </r>
  <r>
    <x v="1"/>
    <x v="0"/>
    <x v="10"/>
    <x v="116"/>
    <x v="25"/>
    <x v="0"/>
    <x v="2"/>
    <x v="7"/>
    <x v="45"/>
    <x v="59"/>
    <x v="2"/>
    <x v="287"/>
    <x v="416"/>
    <x v="123"/>
    <x v="0"/>
    <x v="0"/>
    <x v="0"/>
    <x v="0"/>
    <x v="431"/>
    <x v="440"/>
    <x v="0"/>
    <x v="0"/>
    <x v="0"/>
    <x v="457"/>
    <x v="464"/>
    <x v="102"/>
    <x v="0"/>
    <x v="50"/>
    <x v="155"/>
    <x v="0"/>
    <x v="83"/>
    <x v="54"/>
    <x v="2"/>
    <x v="145"/>
    <x v="1"/>
    <x v="145"/>
  </r>
  <r>
    <x v="1"/>
    <x v="0"/>
    <x v="10"/>
    <x v="116"/>
    <x v="25"/>
    <x v="0"/>
    <x v="3"/>
    <x v="7"/>
    <x v="45"/>
    <x v="59"/>
    <x v="2"/>
    <x v="287"/>
    <x v="416"/>
    <x v="123"/>
    <x v="0"/>
    <x v="0"/>
    <x v="0"/>
    <x v="0"/>
    <x v="431"/>
    <x v="440"/>
    <x v="1"/>
    <x v="0"/>
    <x v="0"/>
    <x v="457"/>
    <x v="464"/>
    <x v="102"/>
    <x v="0"/>
    <x v="50"/>
    <x v="155"/>
    <x v="0"/>
    <x v="83"/>
    <x v="54"/>
    <x v="2"/>
    <x v="145"/>
    <x v="1"/>
    <x v="145"/>
  </r>
  <r>
    <x v="1"/>
    <x v="0"/>
    <x v="10"/>
    <x v="116"/>
    <x v="25"/>
    <x v="0"/>
    <x v="4"/>
    <x v="7"/>
    <x v="45"/>
    <x v="60"/>
    <x v="2"/>
    <x v="288"/>
    <x v="417"/>
    <x v="32"/>
    <x v="0"/>
    <x v="0"/>
    <x v="0"/>
    <x v="0"/>
    <x v="432"/>
    <x v="441"/>
    <x v="0"/>
    <x v="0"/>
    <x v="0"/>
    <x v="458"/>
    <x v="465"/>
    <x v="103"/>
    <x v="0"/>
    <x v="357"/>
    <x v="155"/>
    <x v="0"/>
    <x v="449"/>
    <x v="54"/>
    <x v="2"/>
    <x v="145"/>
    <x v="1"/>
    <x v="145"/>
  </r>
  <r>
    <x v="1"/>
    <x v="0"/>
    <x v="10"/>
    <x v="116"/>
    <x v="25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4"/>
    <x v="2"/>
    <x v="145"/>
    <x v="1"/>
    <x v="145"/>
  </r>
  <r>
    <x v="1"/>
    <x v="0"/>
    <x v="10"/>
    <x v="116"/>
    <x v="25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4"/>
    <x v="2"/>
    <x v="145"/>
    <x v="1"/>
    <x v="145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8"/>
    <x v="0"/>
    <x v="35"/>
    <x v="116"/>
    <x v="6"/>
    <x v="0"/>
    <x v="0"/>
    <x v="7"/>
    <x v="19"/>
    <x v="58"/>
    <x v="2"/>
    <x v="286"/>
    <x v="415"/>
    <x v="80"/>
    <x v="0"/>
    <x v="0"/>
    <x v="0"/>
    <x v="0"/>
    <x v="433"/>
    <x v="442"/>
    <x v="0"/>
    <x v="0"/>
    <x v="0"/>
    <x v="459"/>
    <x v="466"/>
    <x v="101"/>
    <x v="0"/>
    <x v="358"/>
    <x v="156"/>
    <x v="0"/>
    <x v="450"/>
    <x v="19"/>
    <x v="2"/>
    <x v="146"/>
    <x v="0"/>
    <x v="146"/>
  </r>
  <r>
    <x v="1"/>
    <x v="0"/>
    <x v="35"/>
    <x v="116"/>
    <x v="6"/>
    <x v="0"/>
    <x v="1"/>
    <x v="7"/>
    <x v="19"/>
    <x v="58"/>
    <x v="2"/>
    <x v="286"/>
    <x v="415"/>
    <x v="80"/>
    <x v="0"/>
    <x v="0"/>
    <x v="0"/>
    <x v="0"/>
    <x v="433"/>
    <x v="442"/>
    <x v="0"/>
    <x v="0"/>
    <x v="0"/>
    <x v="459"/>
    <x v="466"/>
    <x v="101"/>
    <x v="0"/>
    <x v="358"/>
    <x v="156"/>
    <x v="0"/>
    <x v="450"/>
    <x v="19"/>
    <x v="2"/>
    <x v="146"/>
    <x v="1"/>
    <x v="146"/>
  </r>
  <r>
    <x v="1"/>
    <x v="0"/>
    <x v="35"/>
    <x v="116"/>
    <x v="6"/>
    <x v="0"/>
    <x v="2"/>
    <x v="7"/>
    <x v="45"/>
    <x v="59"/>
    <x v="2"/>
    <x v="287"/>
    <x v="416"/>
    <x v="123"/>
    <x v="0"/>
    <x v="0"/>
    <x v="0"/>
    <x v="0"/>
    <x v="434"/>
    <x v="443"/>
    <x v="0"/>
    <x v="0"/>
    <x v="0"/>
    <x v="460"/>
    <x v="467"/>
    <x v="102"/>
    <x v="0"/>
    <x v="27"/>
    <x v="156"/>
    <x v="0"/>
    <x v="451"/>
    <x v="19"/>
    <x v="2"/>
    <x v="146"/>
    <x v="1"/>
    <x v="146"/>
  </r>
  <r>
    <x v="1"/>
    <x v="0"/>
    <x v="35"/>
    <x v="116"/>
    <x v="6"/>
    <x v="0"/>
    <x v="3"/>
    <x v="7"/>
    <x v="45"/>
    <x v="59"/>
    <x v="2"/>
    <x v="287"/>
    <x v="416"/>
    <x v="123"/>
    <x v="0"/>
    <x v="0"/>
    <x v="0"/>
    <x v="0"/>
    <x v="434"/>
    <x v="443"/>
    <x v="0"/>
    <x v="0"/>
    <x v="0"/>
    <x v="460"/>
    <x v="467"/>
    <x v="102"/>
    <x v="0"/>
    <x v="27"/>
    <x v="156"/>
    <x v="0"/>
    <x v="451"/>
    <x v="19"/>
    <x v="2"/>
    <x v="146"/>
    <x v="1"/>
    <x v="146"/>
  </r>
  <r>
    <x v="1"/>
    <x v="0"/>
    <x v="35"/>
    <x v="116"/>
    <x v="6"/>
    <x v="0"/>
    <x v="4"/>
    <x v="7"/>
    <x v="45"/>
    <x v="60"/>
    <x v="2"/>
    <x v="288"/>
    <x v="417"/>
    <x v="32"/>
    <x v="0"/>
    <x v="0"/>
    <x v="0"/>
    <x v="0"/>
    <x v="435"/>
    <x v="444"/>
    <x v="0"/>
    <x v="0"/>
    <x v="0"/>
    <x v="461"/>
    <x v="468"/>
    <x v="103"/>
    <x v="0"/>
    <x v="105"/>
    <x v="156"/>
    <x v="0"/>
    <x v="452"/>
    <x v="19"/>
    <x v="2"/>
    <x v="146"/>
    <x v="1"/>
    <x v="146"/>
  </r>
  <r>
    <x v="1"/>
    <x v="0"/>
    <x v="35"/>
    <x v="116"/>
    <x v="6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46"/>
    <x v="1"/>
    <x v="146"/>
  </r>
  <r>
    <x v="1"/>
    <x v="0"/>
    <x v="35"/>
    <x v="116"/>
    <x v="6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46"/>
    <x v="1"/>
    <x v="146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9"/>
    <x v="0"/>
    <x v="5"/>
    <x v="117"/>
    <x v="26"/>
    <x v="0"/>
    <x v="0"/>
    <x v="7"/>
    <x v="45"/>
    <x v="58"/>
    <x v="2"/>
    <x v="292"/>
    <x v="421"/>
    <x v="81"/>
    <x v="0"/>
    <x v="0"/>
    <x v="0"/>
    <x v="0"/>
    <x v="436"/>
    <x v="445"/>
    <x v="0"/>
    <x v="0"/>
    <x v="0"/>
    <x v="462"/>
    <x v="469"/>
    <x v="101"/>
    <x v="0"/>
    <x v="348"/>
    <x v="157"/>
    <x v="0"/>
    <x v="453"/>
    <x v="55"/>
    <x v="2"/>
    <x v="147"/>
    <x v="2"/>
    <x v="147"/>
  </r>
  <r>
    <x v="1"/>
    <x v="0"/>
    <x v="5"/>
    <x v="117"/>
    <x v="26"/>
    <x v="0"/>
    <x v="1"/>
    <x v="7"/>
    <x v="45"/>
    <x v="58"/>
    <x v="2"/>
    <x v="292"/>
    <x v="421"/>
    <x v="81"/>
    <x v="0"/>
    <x v="0"/>
    <x v="0"/>
    <x v="0"/>
    <x v="436"/>
    <x v="445"/>
    <x v="0"/>
    <x v="0"/>
    <x v="0"/>
    <x v="462"/>
    <x v="469"/>
    <x v="101"/>
    <x v="0"/>
    <x v="348"/>
    <x v="157"/>
    <x v="0"/>
    <x v="453"/>
    <x v="55"/>
    <x v="2"/>
    <x v="147"/>
    <x v="1"/>
    <x v="147"/>
  </r>
  <r>
    <x v="1"/>
    <x v="0"/>
    <x v="5"/>
    <x v="117"/>
    <x v="26"/>
    <x v="0"/>
    <x v="2"/>
    <x v="7"/>
    <x v="19"/>
    <x v="59"/>
    <x v="2"/>
    <x v="293"/>
    <x v="422"/>
    <x v="124"/>
    <x v="0"/>
    <x v="0"/>
    <x v="0"/>
    <x v="0"/>
    <x v="437"/>
    <x v="446"/>
    <x v="0"/>
    <x v="2"/>
    <x v="0"/>
    <x v="463"/>
    <x v="470"/>
    <x v="102"/>
    <x v="0"/>
    <x v="52"/>
    <x v="157"/>
    <x v="0"/>
    <x v="454"/>
    <x v="55"/>
    <x v="2"/>
    <x v="147"/>
    <x v="1"/>
    <x v="147"/>
  </r>
  <r>
    <x v="1"/>
    <x v="0"/>
    <x v="5"/>
    <x v="117"/>
    <x v="26"/>
    <x v="0"/>
    <x v="3"/>
    <x v="7"/>
    <x v="19"/>
    <x v="59"/>
    <x v="2"/>
    <x v="293"/>
    <x v="422"/>
    <x v="124"/>
    <x v="0"/>
    <x v="0"/>
    <x v="0"/>
    <x v="0"/>
    <x v="437"/>
    <x v="446"/>
    <x v="0"/>
    <x v="0"/>
    <x v="0"/>
    <x v="463"/>
    <x v="470"/>
    <x v="102"/>
    <x v="0"/>
    <x v="52"/>
    <x v="157"/>
    <x v="0"/>
    <x v="454"/>
    <x v="55"/>
    <x v="2"/>
    <x v="147"/>
    <x v="1"/>
    <x v="147"/>
  </r>
  <r>
    <x v="1"/>
    <x v="0"/>
    <x v="5"/>
    <x v="117"/>
    <x v="26"/>
    <x v="0"/>
    <x v="4"/>
    <x v="7"/>
    <x v="19"/>
    <x v="60"/>
    <x v="2"/>
    <x v="294"/>
    <x v="423"/>
    <x v="89"/>
    <x v="0"/>
    <x v="0"/>
    <x v="0"/>
    <x v="0"/>
    <x v="438"/>
    <x v="447"/>
    <x v="0"/>
    <x v="0"/>
    <x v="0"/>
    <x v="464"/>
    <x v="471"/>
    <x v="103"/>
    <x v="0"/>
    <x v="359"/>
    <x v="157"/>
    <x v="0"/>
    <x v="455"/>
    <x v="55"/>
    <x v="2"/>
    <x v="147"/>
    <x v="1"/>
    <x v="147"/>
  </r>
  <r>
    <x v="1"/>
    <x v="0"/>
    <x v="5"/>
    <x v="117"/>
    <x v="26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5"/>
    <x v="2"/>
    <x v="147"/>
    <x v="1"/>
    <x v="147"/>
  </r>
  <r>
    <x v="1"/>
    <x v="0"/>
    <x v="5"/>
    <x v="117"/>
    <x v="26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5"/>
    <x v="2"/>
    <x v="147"/>
    <x v="1"/>
    <x v="147"/>
  </r>
  <r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9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0"/>
    <x v="1"/>
    <x v="0"/>
    <x v="0"/>
    <x v="0"/>
    <x v="0"/>
    <x v="0"/>
    <x v="2"/>
    <x v="1"/>
    <x v="0"/>
    <x v="1"/>
    <x v="0"/>
    <x v="1"/>
    <x v="1"/>
    <x v="1"/>
    <x v="0"/>
    <x v="0"/>
    <x v="0"/>
    <x v="0"/>
    <x v="1"/>
    <x v="1"/>
    <x v="0"/>
    <x v="0"/>
    <x v="0"/>
    <x v="1"/>
    <x v="1"/>
    <x v="1"/>
    <x v="0"/>
    <x v="1"/>
    <x v="0"/>
    <x v="0"/>
    <x v="1"/>
    <x v="0"/>
    <x v="1"/>
    <x v="0"/>
    <x v="0"/>
    <x v="0"/>
  </r>
  <r>
    <x v="0"/>
    <x v="1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0"/>
    <x v="1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0"/>
    <x v="1"/>
    <x v="0"/>
    <x v="0"/>
    <x v="0"/>
    <x v="0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0"/>
    <x v="1"/>
    <x v="0"/>
    <x v="0"/>
    <x v="0"/>
  </r>
  <r>
    <x v="0"/>
    <x v="1"/>
    <x v="0"/>
    <x v="0"/>
    <x v="0"/>
    <x v="0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0"/>
    <x v="1"/>
    <x v="0"/>
    <x v="0"/>
    <x v="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"/>
    <x v="2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2"/>
    <x v="2"/>
    <x v="2"/>
    <x v="2"/>
    <x v="2"/>
  </r>
  <r>
    <x v="2"/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2"/>
    <x v="3"/>
    <x v="2"/>
    <x v="2"/>
    <x v="2"/>
  </r>
  <r>
    <x v="2"/>
    <x v="1"/>
    <x v="0"/>
    <x v="2"/>
    <x v="1"/>
    <x v="2"/>
    <x v="1"/>
    <x v="2"/>
    <x v="1"/>
    <x v="2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2"/>
    <x v="3"/>
    <x v="2"/>
    <x v="2"/>
    <x v="2"/>
  </r>
  <r>
    <x v="2"/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2"/>
    <x v="3"/>
    <x v="2"/>
    <x v="2"/>
    <x v="2"/>
  </r>
  <r>
    <x v="2"/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"/>
  </r>
  <r>
    <x v="2"/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"/>
  </r>
  <r>
    <x v="2"/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"/>
    <x v="3"/>
    <x v="0"/>
    <x v="3"/>
    <x v="2"/>
    <x v="2"/>
    <x v="0"/>
    <x v="0"/>
    <x v="4"/>
    <x v="3"/>
    <x v="1"/>
    <x v="0"/>
    <x v="7"/>
    <x v="7"/>
    <x v="6"/>
    <x v="0"/>
    <x v="0"/>
    <x v="0"/>
    <x v="0"/>
    <x v="7"/>
    <x v="7"/>
    <x v="0"/>
    <x v="0"/>
    <x v="0"/>
    <x v="7"/>
    <x v="7"/>
    <x v="5"/>
    <x v="0"/>
    <x v="7"/>
    <x v="4"/>
    <x v="0"/>
    <x v="7"/>
    <x v="3"/>
    <x v="2"/>
    <x v="3"/>
    <x v="0"/>
    <x v="3"/>
  </r>
  <r>
    <x v="3"/>
    <x v="1"/>
    <x v="0"/>
    <x v="3"/>
    <x v="2"/>
    <x v="2"/>
    <x v="0"/>
    <x v="1"/>
    <x v="4"/>
    <x v="3"/>
    <x v="2"/>
    <x v="0"/>
    <x v="2"/>
    <x v="2"/>
    <x v="6"/>
    <x v="0"/>
    <x v="0"/>
    <x v="0"/>
    <x v="0"/>
    <x v="2"/>
    <x v="2"/>
    <x v="0"/>
    <x v="0"/>
    <x v="0"/>
    <x v="2"/>
    <x v="2"/>
    <x v="2"/>
    <x v="1"/>
    <x v="7"/>
    <x v="1"/>
    <x v="0"/>
    <x v="2"/>
    <x v="3"/>
    <x v="3"/>
    <x v="3"/>
    <x v="0"/>
    <x v="3"/>
  </r>
  <r>
    <x v="3"/>
    <x v="1"/>
    <x v="0"/>
    <x v="3"/>
    <x v="2"/>
    <x v="2"/>
    <x v="1"/>
    <x v="2"/>
    <x v="0"/>
    <x v="4"/>
    <x v="1"/>
    <x v="0"/>
    <x v="8"/>
    <x v="8"/>
    <x v="7"/>
    <x v="0"/>
    <x v="0"/>
    <x v="0"/>
    <x v="0"/>
    <x v="8"/>
    <x v="8"/>
    <x v="0"/>
    <x v="0"/>
    <x v="0"/>
    <x v="8"/>
    <x v="8"/>
    <x v="6"/>
    <x v="0"/>
    <x v="8"/>
    <x v="4"/>
    <x v="0"/>
    <x v="8"/>
    <x v="3"/>
    <x v="3"/>
    <x v="3"/>
    <x v="0"/>
    <x v="3"/>
  </r>
  <r>
    <x v="3"/>
    <x v="1"/>
    <x v="0"/>
    <x v="3"/>
    <x v="2"/>
    <x v="2"/>
    <x v="0"/>
    <x v="3"/>
    <x v="0"/>
    <x v="5"/>
    <x v="1"/>
    <x v="0"/>
    <x v="9"/>
    <x v="9"/>
    <x v="8"/>
    <x v="0"/>
    <x v="0"/>
    <x v="0"/>
    <x v="0"/>
    <x v="9"/>
    <x v="9"/>
    <x v="0"/>
    <x v="0"/>
    <x v="0"/>
    <x v="9"/>
    <x v="9"/>
    <x v="6"/>
    <x v="0"/>
    <x v="9"/>
    <x v="4"/>
    <x v="0"/>
    <x v="9"/>
    <x v="3"/>
    <x v="3"/>
    <x v="3"/>
    <x v="0"/>
    <x v="3"/>
  </r>
  <r>
    <x v="3"/>
    <x v="1"/>
    <x v="0"/>
    <x v="3"/>
    <x v="2"/>
    <x v="2"/>
    <x v="2"/>
    <x v="4"/>
    <x v="0"/>
    <x v="5"/>
    <x v="2"/>
    <x v="0"/>
    <x v="2"/>
    <x v="2"/>
    <x v="8"/>
    <x v="0"/>
    <x v="0"/>
    <x v="0"/>
    <x v="0"/>
    <x v="2"/>
    <x v="2"/>
    <x v="0"/>
    <x v="0"/>
    <x v="0"/>
    <x v="2"/>
    <x v="2"/>
    <x v="2"/>
    <x v="1"/>
    <x v="9"/>
    <x v="1"/>
    <x v="0"/>
    <x v="2"/>
    <x v="3"/>
    <x v="3"/>
    <x v="3"/>
    <x v="0"/>
    <x v="3"/>
  </r>
  <r>
    <x v="3"/>
    <x v="1"/>
    <x v="0"/>
    <x v="3"/>
    <x v="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3"/>
    <x v="0"/>
    <x v="3"/>
  </r>
  <r>
    <x v="3"/>
    <x v="1"/>
    <x v="0"/>
    <x v="3"/>
    <x v="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3"/>
    <x v="0"/>
    <x v="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"/>
    <x v="4"/>
    <x v="0"/>
    <x v="3"/>
    <x v="3"/>
    <x v="2"/>
    <x v="0"/>
    <x v="0"/>
    <x v="3"/>
    <x v="6"/>
    <x v="4"/>
    <x v="0"/>
    <x v="10"/>
    <x v="10"/>
    <x v="9"/>
    <x v="0"/>
    <x v="0"/>
    <x v="0"/>
    <x v="0"/>
    <x v="10"/>
    <x v="10"/>
    <x v="0"/>
    <x v="0"/>
    <x v="1"/>
    <x v="10"/>
    <x v="10"/>
    <x v="7"/>
    <x v="0"/>
    <x v="10"/>
    <x v="5"/>
    <x v="0"/>
    <x v="10"/>
    <x v="4"/>
    <x v="2"/>
    <x v="4"/>
    <x v="0"/>
    <x v="4"/>
  </r>
  <r>
    <x v="4"/>
    <x v="1"/>
    <x v="0"/>
    <x v="3"/>
    <x v="3"/>
    <x v="2"/>
    <x v="0"/>
    <x v="1"/>
    <x v="3"/>
    <x v="6"/>
    <x v="4"/>
    <x v="0"/>
    <x v="10"/>
    <x v="10"/>
    <x v="9"/>
    <x v="0"/>
    <x v="0"/>
    <x v="0"/>
    <x v="0"/>
    <x v="10"/>
    <x v="10"/>
    <x v="0"/>
    <x v="0"/>
    <x v="1"/>
    <x v="10"/>
    <x v="10"/>
    <x v="7"/>
    <x v="0"/>
    <x v="10"/>
    <x v="5"/>
    <x v="0"/>
    <x v="10"/>
    <x v="4"/>
    <x v="3"/>
    <x v="4"/>
    <x v="0"/>
    <x v="4"/>
  </r>
  <r>
    <x v="4"/>
    <x v="1"/>
    <x v="0"/>
    <x v="3"/>
    <x v="3"/>
    <x v="2"/>
    <x v="1"/>
    <x v="2"/>
    <x v="1"/>
    <x v="2"/>
    <x v="1"/>
    <x v="0"/>
    <x v="11"/>
    <x v="11"/>
    <x v="10"/>
    <x v="0"/>
    <x v="0"/>
    <x v="0"/>
    <x v="0"/>
    <x v="11"/>
    <x v="11"/>
    <x v="0"/>
    <x v="0"/>
    <x v="0"/>
    <x v="11"/>
    <x v="11"/>
    <x v="1"/>
    <x v="0"/>
    <x v="11"/>
    <x v="5"/>
    <x v="0"/>
    <x v="11"/>
    <x v="4"/>
    <x v="3"/>
    <x v="4"/>
    <x v="0"/>
    <x v="4"/>
  </r>
  <r>
    <x v="4"/>
    <x v="1"/>
    <x v="0"/>
    <x v="3"/>
    <x v="3"/>
    <x v="2"/>
    <x v="0"/>
    <x v="3"/>
    <x v="3"/>
    <x v="6"/>
    <x v="1"/>
    <x v="0"/>
    <x v="12"/>
    <x v="12"/>
    <x v="11"/>
    <x v="0"/>
    <x v="0"/>
    <x v="0"/>
    <x v="0"/>
    <x v="12"/>
    <x v="12"/>
    <x v="0"/>
    <x v="0"/>
    <x v="0"/>
    <x v="12"/>
    <x v="12"/>
    <x v="0"/>
    <x v="0"/>
    <x v="12"/>
    <x v="5"/>
    <x v="0"/>
    <x v="12"/>
    <x v="4"/>
    <x v="3"/>
    <x v="4"/>
    <x v="0"/>
    <x v="4"/>
  </r>
  <r>
    <x v="4"/>
    <x v="1"/>
    <x v="0"/>
    <x v="3"/>
    <x v="3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4"/>
    <x v="0"/>
    <x v="4"/>
  </r>
  <r>
    <x v="4"/>
    <x v="1"/>
    <x v="0"/>
    <x v="3"/>
    <x v="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4"/>
    <x v="0"/>
    <x v="4"/>
  </r>
  <r>
    <x v="4"/>
    <x v="1"/>
    <x v="0"/>
    <x v="3"/>
    <x v="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4"/>
    <x v="0"/>
    <x v="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"/>
    <x v="5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2"/>
    <x v="13"/>
    <x v="13"/>
    <x v="4"/>
    <x v="0"/>
    <x v="4"/>
    <x v="3"/>
    <x v="0"/>
    <x v="4"/>
    <x v="5"/>
    <x v="2"/>
    <x v="5"/>
    <x v="0"/>
    <x v="5"/>
  </r>
  <r>
    <x v="5"/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1"/>
    <x v="14"/>
    <x v="14"/>
    <x v="4"/>
    <x v="0"/>
    <x v="4"/>
    <x v="3"/>
    <x v="0"/>
    <x v="4"/>
    <x v="5"/>
    <x v="3"/>
    <x v="5"/>
    <x v="0"/>
    <x v="5"/>
  </r>
  <r>
    <x v="5"/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5"/>
    <x v="3"/>
    <x v="5"/>
    <x v="0"/>
    <x v="5"/>
  </r>
  <r>
    <x v="5"/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3"/>
    <x v="15"/>
    <x v="15"/>
    <x v="0"/>
    <x v="0"/>
    <x v="6"/>
    <x v="3"/>
    <x v="0"/>
    <x v="6"/>
    <x v="5"/>
    <x v="3"/>
    <x v="5"/>
    <x v="0"/>
    <x v="5"/>
  </r>
  <r>
    <x v="5"/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5"/>
    <x v="0"/>
    <x v="5"/>
  </r>
  <r>
    <x v="5"/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5"/>
    <x v="0"/>
    <x v="5"/>
  </r>
  <r>
    <x v="5"/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5"/>
    <x v="0"/>
    <x v="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"/>
    <x v="6"/>
    <x v="0"/>
    <x v="4"/>
    <x v="4"/>
    <x v="2"/>
    <x v="3"/>
    <x v="0"/>
    <x v="5"/>
    <x v="8"/>
    <x v="1"/>
    <x v="0"/>
    <x v="13"/>
    <x v="13"/>
    <x v="12"/>
    <x v="0"/>
    <x v="0"/>
    <x v="0"/>
    <x v="0"/>
    <x v="13"/>
    <x v="13"/>
    <x v="0"/>
    <x v="0"/>
    <x v="0"/>
    <x v="16"/>
    <x v="16"/>
    <x v="8"/>
    <x v="0"/>
    <x v="13"/>
    <x v="6"/>
    <x v="0"/>
    <x v="13"/>
    <x v="6"/>
    <x v="2"/>
    <x v="6"/>
    <x v="0"/>
    <x v="6"/>
  </r>
  <r>
    <x v="6"/>
    <x v="1"/>
    <x v="0"/>
    <x v="4"/>
    <x v="4"/>
    <x v="2"/>
    <x v="0"/>
    <x v="1"/>
    <x v="5"/>
    <x v="8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13"/>
    <x v="1"/>
    <x v="0"/>
    <x v="2"/>
    <x v="6"/>
    <x v="3"/>
    <x v="6"/>
    <x v="0"/>
    <x v="6"/>
  </r>
  <r>
    <x v="6"/>
    <x v="1"/>
    <x v="0"/>
    <x v="4"/>
    <x v="4"/>
    <x v="2"/>
    <x v="1"/>
    <x v="2"/>
    <x v="1"/>
    <x v="2"/>
    <x v="1"/>
    <x v="0"/>
    <x v="14"/>
    <x v="14"/>
    <x v="13"/>
    <x v="0"/>
    <x v="0"/>
    <x v="0"/>
    <x v="0"/>
    <x v="14"/>
    <x v="14"/>
    <x v="0"/>
    <x v="0"/>
    <x v="0"/>
    <x v="17"/>
    <x v="17"/>
    <x v="1"/>
    <x v="0"/>
    <x v="14"/>
    <x v="6"/>
    <x v="0"/>
    <x v="14"/>
    <x v="6"/>
    <x v="3"/>
    <x v="6"/>
    <x v="0"/>
    <x v="6"/>
  </r>
  <r>
    <x v="6"/>
    <x v="1"/>
    <x v="0"/>
    <x v="4"/>
    <x v="4"/>
    <x v="2"/>
    <x v="0"/>
    <x v="3"/>
    <x v="3"/>
    <x v="6"/>
    <x v="1"/>
    <x v="0"/>
    <x v="15"/>
    <x v="15"/>
    <x v="14"/>
    <x v="0"/>
    <x v="0"/>
    <x v="0"/>
    <x v="0"/>
    <x v="15"/>
    <x v="15"/>
    <x v="0"/>
    <x v="0"/>
    <x v="0"/>
    <x v="18"/>
    <x v="18"/>
    <x v="0"/>
    <x v="0"/>
    <x v="15"/>
    <x v="6"/>
    <x v="0"/>
    <x v="15"/>
    <x v="6"/>
    <x v="3"/>
    <x v="6"/>
    <x v="0"/>
    <x v="6"/>
  </r>
  <r>
    <x v="6"/>
    <x v="1"/>
    <x v="0"/>
    <x v="4"/>
    <x v="4"/>
    <x v="2"/>
    <x v="4"/>
    <x v="4"/>
    <x v="3"/>
    <x v="6"/>
    <x v="1"/>
    <x v="0"/>
    <x v="16"/>
    <x v="16"/>
    <x v="3"/>
    <x v="0"/>
    <x v="0"/>
    <x v="0"/>
    <x v="0"/>
    <x v="16"/>
    <x v="16"/>
    <x v="0"/>
    <x v="0"/>
    <x v="0"/>
    <x v="19"/>
    <x v="19"/>
    <x v="0"/>
    <x v="0"/>
    <x v="16"/>
    <x v="6"/>
    <x v="0"/>
    <x v="16"/>
    <x v="6"/>
    <x v="3"/>
    <x v="6"/>
    <x v="0"/>
    <x v="6"/>
  </r>
  <r>
    <x v="6"/>
    <x v="1"/>
    <x v="0"/>
    <x v="4"/>
    <x v="4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6"/>
    <x v="0"/>
    <x v="6"/>
  </r>
  <r>
    <x v="6"/>
    <x v="1"/>
    <x v="0"/>
    <x v="4"/>
    <x v="4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6"/>
    <x v="0"/>
    <x v="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"/>
    <x v="7"/>
    <x v="0"/>
    <x v="3"/>
    <x v="4"/>
    <x v="2"/>
    <x v="5"/>
    <x v="0"/>
    <x v="5"/>
    <x v="8"/>
    <x v="1"/>
    <x v="0"/>
    <x v="13"/>
    <x v="13"/>
    <x v="12"/>
    <x v="0"/>
    <x v="0"/>
    <x v="0"/>
    <x v="0"/>
    <x v="13"/>
    <x v="13"/>
    <x v="0"/>
    <x v="0"/>
    <x v="0"/>
    <x v="16"/>
    <x v="16"/>
    <x v="8"/>
    <x v="0"/>
    <x v="17"/>
    <x v="7"/>
    <x v="0"/>
    <x v="17"/>
    <x v="7"/>
    <x v="2"/>
    <x v="7"/>
    <x v="0"/>
    <x v="7"/>
  </r>
  <r>
    <x v="7"/>
    <x v="1"/>
    <x v="0"/>
    <x v="3"/>
    <x v="4"/>
    <x v="2"/>
    <x v="0"/>
    <x v="1"/>
    <x v="5"/>
    <x v="8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17"/>
    <x v="1"/>
    <x v="0"/>
    <x v="2"/>
    <x v="7"/>
    <x v="3"/>
    <x v="7"/>
    <x v="0"/>
    <x v="7"/>
  </r>
  <r>
    <x v="7"/>
    <x v="1"/>
    <x v="0"/>
    <x v="3"/>
    <x v="4"/>
    <x v="2"/>
    <x v="1"/>
    <x v="2"/>
    <x v="1"/>
    <x v="2"/>
    <x v="1"/>
    <x v="0"/>
    <x v="14"/>
    <x v="14"/>
    <x v="13"/>
    <x v="0"/>
    <x v="0"/>
    <x v="0"/>
    <x v="0"/>
    <x v="14"/>
    <x v="14"/>
    <x v="0"/>
    <x v="0"/>
    <x v="0"/>
    <x v="17"/>
    <x v="17"/>
    <x v="1"/>
    <x v="0"/>
    <x v="18"/>
    <x v="7"/>
    <x v="0"/>
    <x v="18"/>
    <x v="7"/>
    <x v="3"/>
    <x v="7"/>
    <x v="0"/>
    <x v="7"/>
  </r>
  <r>
    <x v="7"/>
    <x v="1"/>
    <x v="0"/>
    <x v="3"/>
    <x v="4"/>
    <x v="2"/>
    <x v="0"/>
    <x v="3"/>
    <x v="3"/>
    <x v="6"/>
    <x v="1"/>
    <x v="0"/>
    <x v="15"/>
    <x v="15"/>
    <x v="14"/>
    <x v="0"/>
    <x v="0"/>
    <x v="0"/>
    <x v="0"/>
    <x v="15"/>
    <x v="15"/>
    <x v="0"/>
    <x v="0"/>
    <x v="0"/>
    <x v="18"/>
    <x v="18"/>
    <x v="0"/>
    <x v="0"/>
    <x v="19"/>
    <x v="7"/>
    <x v="0"/>
    <x v="19"/>
    <x v="7"/>
    <x v="3"/>
    <x v="7"/>
    <x v="0"/>
    <x v="7"/>
  </r>
  <r>
    <x v="7"/>
    <x v="1"/>
    <x v="0"/>
    <x v="3"/>
    <x v="4"/>
    <x v="2"/>
    <x v="6"/>
    <x v="4"/>
    <x v="3"/>
    <x v="6"/>
    <x v="1"/>
    <x v="0"/>
    <x v="16"/>
    <x v="16"/>
    <x v="3"/>
    <x v="0"/>
    <x v="0"/>
    <x v="0"/>
    <x v="0"/>
    <x v="16"/>
    <x v="16"/>
    <x v="0"/>
    <x v="0"/>
    <x v="0"/>
    <x v="19"/>
    <x v="19"/>
    <x v="0"/>
    <x v="0"/>
    <x v="20"/>
    <x v="7"/>
    <x v="0"/>
    <x v="20"/>
    <x v="7"/>
    <x v="3"/>
    <x v="7"/>
    <x v="0"/>
    <x v="7"/>
  </r>
  <r>
    <x v="7"/>
    <x v="1"/>
    <x v="0"/>
    <x v="3"/>
    <x v="4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3"/>
    <x v="7"/>
    <x v="0"/>
    <x v="7"/>
  </r>
  <r>
    <x v="7"/>
    <x v="1"/>
    <x v="0"/>
    <x v="3"/>
    <x v="4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8"/>
    <x v="3"/>
    <x v="7"/>
    <x v="0"/>
    <x v="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"/>
    <x v="8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9"/>
    <x v="2"/>
    <x v="8"/>
    <x v="0"/>
    <x v="8"/>
  </r>
  <r>
    <x v="8"/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9"/>
    <x v="3"/>
    <x v="8"/>
    <x v="0"/>
    <x v="8"/>
  </r>
  <r>
    <x v="8"/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9"/>
    <x v="3"/>
    <x v="8"/>
    <x v="0"/>
    <x v="8"/>
  </r>
  <r>
    <x v="8"/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9"/>
    <x v="3"/>
    <x v="8"/>
    <x v="0"/>
    <x v="8"/>
  </r>
  <r>
    <x v="8"/>
    <x v="1"/>
    <x v="0"/>
    <x v="2"/>
    <x v="1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8"/>
    <x v="0"/>
    <x v="8"/>
  </r>
  <r>
    <x v="8"/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8"/>
    <x v="0"/>
    <x v="8"/>
  </r>
  <r>
    <x v="8"/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8"/>
    <x v="0"/>
    <x v="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"/>
    <x v="9"/>
    <x v="0"/>
    <x v="5"/>
    <x v="5"/>
    <x v="2"/>
    <x v="0"/>
    <x v="0"/>
    <x v="3"/>
    <x v="6"/>
    <x v="5"/>
    <x v="0"/>
    <x v="17"/>
    <x v="17"/>
    <x v="15"/>
    <x v="0"/>
    <x v="0"/>
    <x v="0"/>
    <x v="0"/>
    <x v="17"/>
    <x v="17"/>
    <x v="0"/>
    <x v="0"/>
    <x v="1"/>
    <x v="20"/>
    <x v="20"/>
    <x v="9"/>
    <x v="0"/>
    <x v="21"/>
    <x v="8"/>
    <x v="0"/>
    <x v="21"/>
    <x v="6"/>
    <x v="2"/>
    <x v="9"/>
    <x v="0"/>
    <x v="9"/>
  </r>
  <r>
    <x v="9"/>
    <x v="1"/>
    <x v="0"/>
    <x v="5"/>
    <x v="5"/>
    <x v="2"/>
    <x v="0"/>
    <x v="1"/>
    <x v="3"/>
    <x v="6"/>
    <x v="5"/>
    <x v="0"/>
    <x v="17"/>
    <x v="17"/>
    <x v="15"/>
    <x v="0"/>
    <x v="0"/>
    <x v="0"/>
    <x v="0"/>
    <x v="17"/>
    <x v="17"/>
    <x v="0"/>
    <x v="0"/>
    <x v="1"/>
    <x v="20"/>
    <x v="20"/>
    <x v="9"/>
    <x v="0"/>
    <x v="21"/>
    <x v="8"/>
    <x v="0"/>
    <x v="21"/>
    <x v="6"/>
    <x v="3"/>
    <x v="9"/>
    <x v="0"/>
    <x v="9"/>
  </r>
  <r>
    <x v="9"/>
    <x v="1"/>
    <x v="0"/>
    <x v="5"/>
    <x v="5"/>
    <x v="2"/>
    <x v="1"/>
    <x v="2"/>
    <x v="1"/>
    <x v="2"/>
    <x v="6"/>
    <x v="0"/>
    <x v="18"/>
    <x v="18"/>
    <x v="16"/>
    <x v="0"/>
    <x v="0"/>
    <x v="0"/>
    <x v="0"/>
    <x v="18"/>
    <x v="18"/>
    <x v="0"/>
    <x v="0"/>
    <x v="0"/>
    <x v="21"/>
    <x v="21"/>
    <x v="10"/>
    <x v="0"/>
    <x v="22"/>
    <x v="8"/>
    <x v="0"/>
    <x v="22"/>
    <x v="6"/>
    <x v="3"/>
    <x v="9"/>
    <x v="0"/>
    <x v="9"/>
  </r>
  <r>
    <x v="9"/>
    <x v="1"/>
    <x v="0"/>
    <x v="5"/>
    <x v="5"/>
    <x v="2"/>
    <x v="0"/>
    <x v="3"/>
    <x v="3"/>
    <x v="6"/>
    <x v="5"/>
    <x v="0"/>
    <x v="19"/>
    <x v="19"/>
    <x v="5"/>
    <x v="0"/>
    <x v="0"/>
    <x v="0"/>
    <x v="0"/>
    <x v="19"/>
    <x v="19"/>
    <x v="0"/>
    <x v="0"/>
    <x v="1"/>
    <x v="22"/>
    <x v="22"/>
    <x v="9"/>
    <x v="0"/>
    <x v="23"/>
    <x v="8"/>
    <x v="0"/>
    <x v="23"/>
    <x v="6"/>
    <x v="3"/>
    <x v="9"/>
    <x v="0"/>
    <x v="9"/>
  </r>
  <r>
    <x v="9"/>
    <x v="1"/>
    <x v="0"/>
    <x v="5"/>
    <x v="5"/>
    <x v="2"/>
    <x v="0"/>
    <x v="4"/>
    <x v="3"/>
    <x v="6"/>
    <x v="5"/>
    <x v="0"/>
    <x v="19"/>
    <x v="19"/>
    <x v="5"/>
    <x v="0"/>
    <x v="0"/>
    <x v="0"/>
    <x v="0"/>
    <x v="19"/>
    <x v="19"/>
    <x v="0"/>
    <x v="0"/>
    <x v="1"/>
    <x v="22"/>
    <x v="22"/>
    <x v="9"/>
    <x v="0"/>
    <x v="23"/>
    <x v="8"/>
    <x v="0"/>
    <x v="23"/>
    <x v="6"/>
    <x v="3"/>
    <x v="9"/>
    <x v="0"/>
    <x v="9"/>
  </r>
  <r>
    <x v="9"/>
    <x v="1"/>
    <x v="0"/>
    <x v="5"/>
    <x v="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9"/>
    <x v="0"/>
    <x v="9"/>
  </r>
  <r>
    <x v="9"/>
    <x v="1"/>
    <x v="0"/>
    <x v="5"/>
    <x v="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9"/>
    <x v="0"/>
    <x v="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"/>
    <x v="10"/>
    <x v="0"/>
    <x v="2"/>
    <x v="6"/>
    <x v="2"/>
    <x v="7"/>
    <x v="0"/>
    <x v="0"/>
    <x v="9"/>
    <x v="0"/>
    <x v="0"/>
    <x v="20"/>
    <x v="20"/>
    <x v="17"/>
    <x v="0"/>
    <x v="0"/>
    <x v="0"/>
    <x v="0"/>
    <x v="20"/>
    <x v="20"/>
    <x v="0"/>
    <x v="0"/>
    <x v="4"/>
    <x v="23"/>
    <x v="23"/>
    <x v="0"/>
    <x v="0"/>
    <x v="24"/>
    <x v="9"/>
    <x v="0"/>
    <x v="24"/>
    <x v="10"/>
    <x v="2"/>
    <x v="10"/>
    <x v="0"/>
    <x v="10"/>
  </r>
  <r>
    <x v="10"/>
    <x v="1"/>
    <x v="0"/>
    <x v="2"/>
    <x v="6"/>
    <x v="2"/>
    <x v="0"/>
    <x v="1"/>
    <x v="5"/>
    <x v="8"/>
    <x v="0"/>
    <x v="0"/>
    <x v="21"/>
    <x v="21"/>
    <x v="18"/>
    <x v="0"/>
    <x v="0"/>
    <x v="0"/>
    <x v="0"/>
    <x v="21"/>
    <x v="21"/>
    <x v="0"/>
    <x v="0"/>
    <x v="5"/>
    <x v="24"/>
    <x v="24"/>
    <x v="5"/>
    <x v="0"/>
    <x v="25"/>
    <x v="9"/>
    <x v="0"/>
    <x v="25"/>
    <x v="10"/>
    <x v="3"/>
    <x v="10"/>
    <x v="0"/>
    <x v="10"/>
  </r>
  <r>
    <x v="10"/>
    <x v="1"/>
    <x v="0"/>
    <x v="2"/>
    <x v="6"/>
    <x v="2"/>
    <x v="1"/>
    <x v="2"/>
    <x v="6"/>
    <x v="10"/>
    <x v="0"/>
    <x v="0"/>
    <x v="22"/>
    <x v="22"/>
    <x v="19"/>
    <x v="0"/>
    <x v="0"/>
    <x v="0"/>
    <x v="0"/>
    <x v="22"/>
    <x v="22"/>
    <x v="0"/>
    <x v="0"/>
    <x v="0"/>
    <x v="25"/>
    <x v="25"/>
    <x v="1"/>
    <x v="0"/>
    <x v="26"/>
    <x v="9"/>
    <x v="0"/>
    <x v="26"/>
    <x v="10"/>
    <x v="3"/>
    <x v="10"/>
    <x v="0"/>
    <x v="10"/>
  </r>
  <r>
    <x v="10"/>
    <x v="1"/>
    <x v="0"/>
    <x v="2"/>
    <x v="6"/>
    <x v="2"/>
    <x v="0"/>
    <x v="3"/>
    <x v="3"/>
    <x v="11"/>
    <x v="1"/>
    <x v="0"/>
    <x v="23"/>
    <x v="23"/>
    <x v="20"/>
    <x v="0"/>
    <x v="0"/>
    <x v="0"/>
    <x v="0"/>
    <x v="23"/>
    <x v="23"/>
    <x v="0"/>
    <x v="0"/>
    <x v="0"/>
    <x v="26"/>
    <x v="26"/>
    <x v="0"/>
    <x v="0"/>
    <x v="27"/>
    <x v="9"/>
    <x v="0"/>
    <x v="27"/>
    <x v="10"/>
    <x v="3"/>
    <x v="10"/>
    <x v="0"/>
    <x v="10"/>
  </r>
  <r>
    <x v="10"/>
    <x v="1"/>
    <x v="0"/>
    <x v="2"/>
    <x v="6"/>
    <x v="2"/>
    <x v="8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3"/>
    <x v="10"/>
    <x v="0"/>
    <x v="10"/>
  </r>
  <r>
    <x v="10"/>
    <x v="1"/>
    <x v="0"/>
    <x v="2"/>
    <x v="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3"/>
    <x v="10"/>
    <x v="0"/>
    <x v="10"/>
  </r>
  <r>
    <x v="10"/>
    <x v="1"/>
    <x v="0"/>
    <x v="2"/>
    <x v="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3"/>
    <x v="10"/>
    <x v="0"/>
    <x v="1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"/>
    <x v="11"/>
    <x v="0"/>
    <x v="4"/>
    <x v="7"/>
    <x v="2"/>
    <x v="5"/>
    <x v="0"/>
    <x v="0"/>
    <x v="9"/>
    <x v="1"/>
    <x v="0"/>
    <x v="24"/>
    <x v="24"/>
    <x v="21"/>
    <x v="0"/>
    <x v="0"/>
    <x v="0"/>
    <x v="0"/>
    <x v="24"/>
    <x v="24"/>
    <x v="0"/>
    <x v="0"/>
    <x v="0"/>
    <x v="27"/>
    <x v="27"/>
    <x v="6"/>
    <x v="0"/>
    <x v="28"/>
    <x v="10"/>
    <x v="0"/>
    <x v="28"/>
    <x v="5"/>
    <x v="2"/>
    <x v="11"/>
    <x v="0"/>
    <x v="11"/>
  </r>
  <r>
    <x v="11"/>
    <x v="1"/>
    <x v="0"/>
    <x v="4"/>
    <x v="7"/>
    <x v="2"/>
    <x v="0"/>
    <x v="1"/>
    <x v="0"/>
    <x v="9"/>
    <x v="2"/>
    <x v="0"/>
    <x v="2"/>
    <x v="2"/>
    <x v="21"/>
    <x v="0"/>
    <x v="0"/>
    <x v="0"/>
    <x v="0"/>
    <x v="2"/>
    <x v="2"/>
    <x v="0"/>
    <x v="0"/>
    <x v="0"/>
    <x v="2"/>
    <x v="2"/>
    <x v="2"/>
    <x v="1"/>
    <x v="28"/>
    <x v="1"/>
    <x v="0"/>
    <x v="2"/>
    <x v="5"/>
    <x v="3"/>
    <x v="11"/>
    <x v="0"/>
    <x v="11"/>
  </r>
  <r>
    <x v="11"/>
    <x v="1"/>
    <x v="0"/>
    <x v="4"/>
    <x v="7"/>
    <x v="2"/>
    <x v="1"/>
    <x v="2"/>
    <x v="1"/>
    <x v="2"/>
    <x v="1"/>
    <x v="0"/>
    <x v="25"/>
    <x v="25"/>
    <x v="22"/>
    <x v="0"/>
    <x v="0"/>
    <x v="0"/>
    <x v="0"/>
    <x v="25"/>
    <x v="25"/>
    <x v="0"/>
    <x v="0"/>
    <x v="0"/>
    <x v="28"/>
    <x v="28"/>
    <x v="1"/>
    <x v="0"/>
    <x v="29"/>
    <x v="10"/>
    <x v="0"/>
    <x v="29"/>
    <x v="5"/>
    <x v="3"/>
    <x v="11"/>
    <x v="0"/>
    <x v="11"/>
  </r>
  <r>
    <x v="11"/>
    <x v="1"/>
    <x v="0"/>
    <x v="4"/>
    <x v="7"/>
    <x v="2"/>
    <x v="0"/>
    <x v="3"/>
    <x v="3"/>
    <x v="11"/>
    <x v="1"/>
    <x v="0"/>
    <x v="15"/>
    <x v="26"/>
    <x v="14"/>
    <x v="0"/>
    <x v="0"/>
    <x v="0"/>
    <x v="0"/>
    <x v="26"/>
    <x v="26"/>
    <x v="0"/>
    <x v="0"/>
    <x v="0"/>
    <x v="29"/>
    <x v="29"/>
    <x v="0"/>
    <x v="0"/>
    <x v="15"/>
    <x v="10"/>
    <x v="0"/>
    <x v="15"/>
    <x v="5"/>
    <x v="3"/>
    <x v="11"/>
    <x v="0"/>
    <x v="11"/>
  </r>
  <r>
    <x v="11"/>
    <x v="1"/>
    <x v="0"/>
    <x v="4"/>
    <x v="7"/>
    <x v="2"/>
    <x v="9"/>
    <x v="4"/>
    <x v="3"/>
    <x v="11"/>
    <x v="1"/>
    <x v="0"/>
    <x v="26"/>
    <x v="27"/>
    <x v="9"/>
    <x v="0"/>
    <x v="0"/>
    <x v="0"/>
    <x v="0"/>
    <x v="27"/>
    <x v="27"/>
    <x v="0"/>
    <x v="0"/>
    <x v="0"/>
    <x v="30"/>
    <x v="30"/>
    <x v="0"/>
    <x v="0"/>
    <x v="30"/>
    <x v="10"/>
    <x v="0"/>
    <x v="30"/>
    <x v="5"/>
    <x v="3"/>
    <x v="11"/>
    <x v="0"/>
    <x v="11"/>
  </r>
  <r>
    <x v="11"/>
    <x v="1"/>
    <x v="0"/>
    <x v="4"/>
    <x v="7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11"/>
    <x v="0"/>
    <x v="11"/>
  </r>
  <r>
    <x v="11"/>
    <x v="1"/>
    <x v="0"/>
    <x v="4"/>
    <x v="7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11"/>
    <x v="0"/>
    <x v="1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2"/>
    <x v="12"/>
    <x v="0"/>
    <x v="5"/>
    <x v="8"/>
    <x v="3"/>
    <x v="0"/>
    <x v="0"/>
    <x v="3"/>
    <x v="6"/>
    <x v="7"/>
    <x v="0"/>
    <x v="27"/>
    <x v="28"/>
    <x v="23"/>
    <x v="0"/>
    <x v="0"/>
    <x v="0"/>
    <x v="0"/>
    <x v="28"/>
    <x v="28"/>
    <x v="0"/>
    <x v="0"/>
    <x v="6"/>
    <x v="31"/>
    <x v="31"/>
    <x v="11"/>
    <x v="0"/>
    <x v="31"/>
    <x v="11"/>
    <x v="0"/>
    <x v="31"/>
    <x v="11"/>
    <x v="2"/>
    <x v="12"/>
    <x v="2"/>
    <x v="12"/>
  </r>
  <r>
    <x v="12"/>
    <x v="1"/>
    <x v="0"/>
    <x v="5"/>
    <x v="8"/>
    <x v="3"/>
    <x v="0"/>
    <x v="1"/>
    <x v="3"/>
    <x v="6"/>
    <x v="7"/>
    <x v="0"/>
    <x v="27"/>
    <x v="28"/>
    <x v="23"/>
    <x v="0"/>
    <x v="0"/>
    <x v="0"/>
    <x v="0"/>
    <x v="28"/>
    <x v="28"/>
    <x v="0"/>
    <x v="0"/>
    <x v="6"/>
    <x v="31"/>
    <x v="31"/>
    <x v="11"/>
    <x v="0"/>
    <x v="31"/>
    <x v="11"/>
    <x v="0"/>
    <x v="31"/>
    <x v="11"/>
    <x v="3"/>
    <x v="12"/>
    <x v="2"/>
    <x v="12"/>
  </r>
  <r>
    <x v="12"/>
    <x v="1"/>
    <x v="0"/>
    <x v="5"/>
    <x v="8"/>
    <x v="3"/>
    <x v="1"/>
    <x v="2"/>
    <x v="1"/>
    <x v="2"/>
    <x v="6"/>
    <x v="0"/>
    <x v="28"/>
    <x v="29"/>
    <x v="24"/>
    <x v="0"/>
    <x v="0"/>
    <x v="0"/>
    <x v="0"/>
    <x v="29"/>
    <x v="29"/>
    <x v="0"/>
    <x v="0"/>
    <x v="0"/>
    <x v="32"/>
    <x v="32"/>
    <x v="10"/>
    <x v="0"/>
    <x v="32"/>
    <x v="11"/>
    <x v="0"/>
    <x v="32"/>
    <x v="11"/>
    <x v="3"/>
    <x v="12"/>
    <x v="2"/>
    <x v="12"/>
  </r>
  <r>
    <x v="12"/>
    <x v="1"/>
    <x v="0"/>
    <x v="5"/>
    <x v="8"/>
    <x v="3"/>
    <x v="0"/>
    <x v="3"/>
    <x v="3"/>
    <x v="6"/>
    <x v="6"/>
    <x v="0"/>
    <x v="29"/>
    <x v="30"/>
    <x v="25"/>
    <x v="0"/>
    <x v="0"/>
    <x v="0"/>
    <x v="0"/>
    <x v="30"/>
    <x v="30"/>
    <x v="0"/>
    <x v="0"/>
    <x v="7"/>
    <x v="33"/>
    <x v="33"/>
    <x v="12"/>
    <x v="0"/>
    <x v="33"/>
    <x v="11"/>
    <x v="0"/>
    <x v="33"/>
    <x v="11"/>
    <x v="3"/>
    <x v="12"/>
    <x v="2"/>
    <x v="12"/>
  </r>
  <r>
    <x v="12"/>
    <x v="1"/>
    <x v="0"/>
    <x v="5"/>
    <x v="8"/>
    <x v="3"/>
    <x v="10"/>
    <x v="4"/>
    <x v="3"/>
    <x v="6"/>
    <x v="6"/>
    <x v="0"/>
    <x v="30"/>
    <x v="31"/>
    <x v="26"/>
    <x v="0"/>
    <x v="0"/>
    <x v="0"/>
    <x v="0"/>
    <x v="31"/>
    <x v="31"/>
    <x v="0"/>
    <x v="0"/>
    <x v="8"/>
    <x v="34"/>
    <x v="34"/>
    <x v="12"/>
    <x v="0"/>
    <x v="34"/>
    <x v="11"/>
    <x v="0"/>
    <x v="34"/>
    <x v="11"/>
    <x v="3"/>
    <x v="12"/>
    <x v="2"/>
    <x v="12"/>
  </r>
  <r>
    <x v="12"/>
    <x v="1"/>
    <x v="0"/>
    <x v="5"/>
    <x v="8"/>
    <x v="3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12"/>
    <x v="2"/>
    <x v="12"/>
  </r>
  <r>
    <x v="12"/>
    <x v="1"/>
    <x v="0"/>
    <x v="5"/>
    <x v="8"/>
    <x v="3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12"/>
    <x v="2"/>
    <x v="1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3"/>
    <x v="13"/>
    <x v="0"/>
    <x v="4"/>
    <x v="9"/>
    <x v="4"/>
    <x v="0"/>
    <x v="0"/>
    <x v="3"/>
    <x v="6"/>
    <x v="4"/>
    <x v="0"/>
    <x v="31"/>
    <x v="32"/>
    <x v="5"/>
    <x v="0"/>
    <x v="0"/>
    <x v="0"/>
    <x v="0"/>
    <x v="32"/>
    <x v="32"/>
    <x v="0"/>
    <x v="0"/>
    <x v="0"/>
    <x v="35"/>
    <x v="35"/>
    <x v="7"/>
    <x v="0"/>
    <x v="35"/>
    <x v="12"/>
    <x v="0"/>
    <x v="35"/>
    <x v="9"/>
    <x v="2"/>
    <x v="13"/>
    <x v="0"/>
    <x v="13"/>
  </r>
  <r>
    <x v="13"/>
    <x v="1"/>
    <x v="0"/>
    <x v="4"/>
    <x v="9"/>
    <x v="4"/>
    <x v="0"/>
    <x v="1"/>
    <x v="3"/>
    <x v="6"/>
    <x v="4"/>
    <x v="0"/>
    <x v="31"/>
    <x v="32"/>
    <x v="5"/>
    <x v="0"/>
    <x v="0"/>
    <x v="0"/>
    <x v="0"/>
    <x v="32"/>
    <x v="32"/>
    <x v="0"/>
    <x v="0"/>
    <x v="0"/>
    <x v="35"/>
    <x v="35"/>
    <x v="7"/>
    <x v="0"/>
    <x v="35"/>
    <x v="12"/>
    <x v="0"/>
    <x v="35"/>
    <x v="9"/>
    <x v="3"/>
    <x v="13"/>
    <x v="0"/>
    <x v="13"/>
  </r>
  <r>
    <x v="13"/>
    <x v="1"/>
    <x v="0"/>
    <x v="4"/>
    <x v="9"/>
    <x v="4"/>
    <x v="1"/>
    <x v="2"/>
    <x v="1"/>
    <x v="2"/>
    <x v="1"/>
    <x v="0"/>
    <x v="32"/>
    <x v="33"/>
    <x v="27"/>
    <x v="0"/>
    <x v="0"/>
    <x v="0"/>
    <x v="0"/>
    <x v="33"/>
    <x v="33"/>
    <x v="0"/>
    <x v="0"/>
    <x v="0"/>
    <x v="36"/>
    <x v="36"/>
    <x v="1"/>
    <x v="0"/>
    <x v="36"/>
    <x v="13"/>
    <x v="0"/>
    <x v="36"/>
    <x v="9"/>
    <x v="3"/>
    <x v="13"/>
    <x v="0"/>
    <x v="13"/>
  </r>
  <r>
    <x v="13"/>
    <x v="1"/>
    <x v="0"/>
    <x v="4"/>
    <x v="9"/>
    <x v="4"/>
    <x v="0"/>
    <x v="3"/>
    <x v="3"/>
    <x v="6"/>
    <x v="1"/>
    <x v="0"/>
    <x v="33"/>
    <x v="34"/>
    <x v="18"/>
    <x v="0"/>
    <x v="0"/>
    <x v="0"/>
    <x v="0"/>
    <x v="34"/>
    <x v="34"/>
    <x v="0"/>
    <x v="0"/>
    <x v="0"/>
    <x v="37"/>
    <x v="37"/>
    <x v="0"/>
    <x v="0"/>
    <x v="37"/>
    <x v="13"/>
    <x v="0"/>
    <x v="37"/>
    <x v="9"/>
    <x v="3"/>
    <x v="13"/>
    <x v="0"/>
    <x v="13"/>
  </r>
  <r>
    <x v="13"/>
    <x v="1"/>
    <x v="0"/>
    <x v="4"/>
    <x v="9"/>
    <x v="4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13"/>
    <x v="0"/>
    <x v="13"/>
  </r>
  <r>
    <x v="13"/>
    <x v="1"/>
    <x v="0"/>
    <x v="4"/>
    <x v="9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13"/>
    <x v="0"/>
    <x v="13"/>
  </r>
  <r>
    <x v="13"/>
    <x v="1"/>
    <x v="0"/>
    <x v="4"/>
    <x v="9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13"/>
    <x v="0"/>
    <x v="1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4"/>
    <x v="14"/>
    <x v="0"/>
    <x v="3"/>
    <x v="10"/>
    <x v="2"/>
    <x v="0"/>
    <x v="0"/>
    <x v="1"/>
    <x v="2"/>
    <x v="1"/>
    <x v="0"/>
    <x v="34"/>
    <x v="35"/>
    <x v="8"/>
    <x v="0"/>
    <x v="0"/>
    <x v="0"/>
    <x v="0"/>
    <x v="35"/>
    <x v="35"/>
    <x v="0"/>
    <x v="0"/>
    <x v="0"/>
    <x v="38"/>
    <x v="38"/>
    <x v="1"/>
    <x v="0"/>
    <x v="9"/>
    <x v="14"/>
    <x v="0"/>
    <x v="38"/>
    <x v="12"/>
    <x v="2"/>
    <x v="14"/>
    <x v="0"/>
    <x v="14"/>
  </r>
  <r>
    <x v="14"/>
    <x v="1"/>
    <x v="0"/>
    <x v="3"/>
    <x v="10"/>
    <x v="2"/>
    <x v="0"/>
    <x v="1"/>
    <x v="1"/>
    <x v="2"/>
    <x v="1"/>
    <x v="0"/>
    <x v="35"/>
    <x v="36"/>
    <x v="11"/>
    <x v="0"/>
    <x v="0"/>
    <x v="0"/>
    <x v="0"/>
    <x v="36"/>
    <x v="36"/>
    <x v="0"/>
    <x v="0"/>
    <x v="0"/>
    <x v="39"/>
    <x v="39"/>
    <x v="1"/>
    <x v="0"/>
    <x v="12"/>
    <x v="14"/>
    <x v="0"/>
    <x v="39"/>
    <x v="12"/>
    <x v="3"/>
    <x v="14"/>
    <x v="0"/>
    <x v="14"/>
  </r>
  <r>
    <x v="14"/>
    <x v="1"/>
    <x v="0"/>
    <x v="3"/>
    <x v="10"/>
    <x v="2"/>
    <x v="1"/>
    <x v="2"/>
    <x v="4"/>
    <x v="12"/>
    <x v="0"/>
    <x v="0"/>
    <x v="36"/>
    <x v="37"/>
    <x v="28"/>
    <x v="0"/>
    <x v="0"/>
    <x v="0"/>
    <x v="0"/>
    <x v="37"/>
    <x v="37"/>
    <x v="0"/>
    <x v="0"/>
    <x v="0"/>
    <x v="40"/>
    <x v="40"/>
    <x v="13"/>
    <x v="0"/>
    <x v="38"/>
    <x v="14"/>
    <x v="0"/>
    <x v="40"/>
    <x v="12"/>
    <x v="3"/>
    <x v="14"/>
    <x v="0"/>
    <x v="14"/>
  </r>
  <r>
    <x v="14"/>
    <x v="1"/>
    <x v="0"/>
    <x v="3"/>
    <x v="10"/>
    <x v="2"/>
    <x v="0"/>
    <x v="3"/>
    <x v="1"/>
    <x v="2"/>
    <x v="1"/>
    <x v="0"/>
    <x v="35"/>
    <x v="36"/>
    <x v="11"/>
    <x v="0"/>
    <x v="0"/>
    <x v="0"/>
    <x v="0"/>
    <x v="36"/>
    <x v="36"/>
    <x v="0"/>
    <x v="0"/>
    <x v="0"/>
    <x v="39"/>
    <x v="39"/>
    <x v="1"/>
    <x v="0"/>
    <x v="12"/>
    <x v="14"/>
    <x v="0"/>
    <x v="39"/>
    <x v="12"/>
    <x v="3"/>
    <x v="14"/>
    <x v="0"/>
    <x v="14"/>
  </r>
  <r>
    <x v="14"/>
    <x v="1"/>
    <x v="0"/>
    <x v="3"/>
    <x v="10"/>
    <x v="2"/>
    <x v="2"/>
    <x v="4"/>
    <x v="1"/>
    <x v="2"/>
    <x v="1"/>
    <x v="0"/>
    <x v="34"/>
    <x v="35"/>
    <x v="8"/>
    <x v="0"/>
    <x v="0"/>
    <x v="0"/>
    <x v="0"/>
    <x v="35"/>
    <x v="35"/>
    <x v="0"/>
    <x v="0"/>
    <x v="0"/>
    <x v="38"/>
    <x v="38"/>
    <x v="1"/>
    <x v="0"/>
    <x v="9"/>
    <x v="14"/>
    <x v="0"/>
    <x v="38"/>
    <x v="12"/>
    <x v="3"/>
    <x v="14"/>
    <x v="0"/>
    <x v="14"/>
  </r>
  <r>
    <x v="14"/>
    <x v="1"/>
    <x v="0"/>
    <x v="3"/>
    <x v="10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14"/>
    <x v="0"/>
    <x v="14"/>
  </r>
  <r>
    <x v="14"/>
    <x v="1"/>
    <x v="0"/>
    <x v="3"/>
    <x v="1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14"/>
    <x v="0"/>
    <x v="1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5"/>
    <x v="15"/>
    <x v="0"/>
    <x v="6"/>
    <x v="11"/>
    <x v="4"/>
    <x v="0"/>
    <x v="0"/>
    <x v="5"/>
    <x v="13"/>
    <x v="0"/>
    <x v="0"/>
    <x v="37"/>
    <x v="38"/>
    <x v="15"/>
    <x v="0"/>
    <x v="0"/>
    <x v="0"/>
    <x v="0"/>
    <x v="38"/>
    <x v="38"/>
    <x v="0"/>
    <x v="0"/>
    <x v="0"/>
    <x v="41"/>
    <x v="41"/>
    <x v="5"/>
    <x v="0"/>
    <x v="39"/>
    <x v="15"/>
    <x v="0"/>
    <x v="41"/>
    <x v="13"/>
    <x v="2"/>
    <x v="15"/>
    <x v="0"/>
    <x v="15"/>
  </r>
  <r>
    <x v="15"/>
    <x v="1"/>
    <x v="0"/>
    <x v="6"/>
    <x v="11"/>
    <x v="4"/>
    <x v="0"/>
    <x v="1"/>
    <x v="5"/>
    <x v="13"/>
    <x v="0"/>
    <x v="0"/>
    <x v="38"/>
    <x v="39"/>
    <x v="5"/>
    <x v="0"/>
    <x v="0"/>
    <x v="0"/>
    <x v="0"/>
    <x v="39"/>
    <x v="39"/>
    <x v="0"/>
    <x v="0"/>
    <x v="0"/>
    <x v="42"/>
    <x v="42"/>
    <x v="5"/>
    <x v="0"/>
    <x v="40"/>
    <x v="16"/>
    <x v="0"/>
    <x v="42"/>
    <x v="13"/>
    <x v="3"/>
    <x v="15"/>
    <x v="0"/>
    <x v="15"/>
  </r>
  <r>
    <x v="15"/>
    <x v="1"/>
    <x v="0"/>
    <x v="6"/>
    <x v="11"/>
    <x v="4"/>
    <x v="1"/>
    <x v="2"/>
    <x v="1"/>
    <x v="2"/>
    <x v="1"/>
    <x v="0"/>
    <x v="39"/>
    <x v="40"/>
    <x v="24"/>
    <x v="0"/>
    <x v="0"/>
    <x v="0"/>
    <x v="0"/>
    <x v="40"/>
    <x v="40"/>
    <x v="0"/>
    <x v="0"/>
    <x v="0"/>
    <x v="43"/>
    <x v="43"/>
    <x v="1"/>
    <x v="0"/>
    <x v="41"/>
    <x v="16"/>
    <x v="0"/>
    <x v="43"/>
    <x v="13"/>
    <x v="3"/>
    <x v="15"/>
    <x v="0"/>
    <x v="15"/>
  </r>
  <r>
    <x v="15"/>
    <x v="1"/>
    <x v="0"/>
    <x v="6"/>
    <x v="11"/>
    <x v="4"/>
    <x v="0"/>
    <x v="3"/>
    <x v="3"/>
    <x v="11"/>
    <x v="1"/>
    <x v="0"/>
    <x v="15"/>
    <x v="41"/>
    <x v="14"/>
    <x v="0"/>
    <x v="0"/>
    <x v="0"/>
    <x v="0"/>
    <x v="41"/>
    <x v="41"/>
    <x v="0"/>
    <x v="0"/>
    <x v="0"/>
    <x v="44"/>
    <x v="44"/>
    <x v="0"/>
    <x v="0"/>
    <x v="42"/>
    <x v="16"/>
    <x v="0"/>
    <x v="44"/>
    <x v="13"/>
    <x v="3"/>
    <x v="15"/>
    <x v="0"/>
    <x v="15"/>
  </r>
  <r>
    <x v="15"/>
    <x v="1"/>
    <x v="0"/>
    <x v="6"/>
    <x v="11"/>
    <x v="4"/>
    <x v="2"/>
    <x v="4"/>
    <x v="3"/>
    <x v="11"/>
    <x v="1"/>
    <x v="0"/>
    <x v="15"/>
    <x v="41"/>
    <x v="14"/>
    <x v="0"/>
    <x v="0"/>
    <x v="0"/>
    <x v="0"/>
    <x v="41"/>
    <x v="41"/>
    <x v="0"/>
    <x v="0"/>
    <x v="0"/>
    <x v="44"/>
    <x v="44"/>
    <x v="0"/>
    <x v="0"/>
    <x v="42"/>
    <x v="16"/>
    <x v="0"/>
    <x v="44"/>
    <x v="13"/>
    <x v="3"/>
    <x v="15"/>
    <x v="0"/>
    <x v="15"/>
  </r>
  <r>
    <x v="15"/>
    <x v="1"/>
    <x v="0"/>
    <x v="6"/>
    <x v="11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15"/>
    <x v="0"/>
    <x v="15"/>
  </r>
  <r>
    <x v="15"/>
    <x v="1"/>
    <x v="0"/>
    <x v="6"/>
    <x v="11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15"/>
    <x v="0"/>
    <x v="1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6"/>
    <x v="16"/>
    <x v="0"/>
    <x v="7"/>
    <x v="12"/>
    <x v="2"/>
    <x v="0"/>
    <x v="0"/>
    <x v="5"/>
    <x v="8"/>
    <x v="0"/>
    <x v="0"/>
    <x v="40"/>
    <x v="42"/>
    <x v="29"/>
    <x v="0"/>
    <x v="0"/>
    <x v="0"/>
    <x v="0"/>
    <x v="42"/>
    <x v="42"/>
    <x v="0"/>
    <x v="0"/>
    <x v="0"/>
    <x v="45"/>
    <x v="45"/>
    <x v="5"/>
    <x v="0"/>
    <x v="43"/>
    <x v="17"/>
    <x v="0"/>
    <x v="45"/>
    <x v="3"/>
    <x v="2"/>
    <x v="16"/>
    <x v="0"/>
    <x v="16"/>
  </r>
  <r>
    <x v="16"/>
    <x v="1"/>
    <x v="0"/>
    <x v="7"/>
    <x v="12"/>
    <x v="2"/>
    <x v="0"/>
    <x v="1"/>
    <x v="5"/>
    <x v="8"/>
    <x v="0"/>
    <x v="0"/>
    <x v="41"/>
    <x v="43"/>
    <x v="30"/>
    <x v="0"/>
    <x v="0"/>
    <x v="0"/>
    <x v="0"/>
    <x v="43"/>
    <x v="43"/>
    <x v="0"/>
    <x v="0"/>
    <x v="0"/>
    <x v="46"/>
    <x v="46"/>
    <x v="5"/>
    <x v="0"/>
    <x v="44"/>
    <x v="17"/>
    <x v="0"/>
    <x v="46"/>
    <x v="3"/>
    <x v="3"/>
    <x v="16"/>
    <x v="0"/>
    <x v="16"/>
  </r>
  <r>
    <x v="16"/>
    <x v="1"/>
    <x v="0"/>
    <x v="7"/>
    <x v="12"/>
    <x v="2"/>
    <x v="1"/>
    <x v="2"/>
    <x v="6"/>
    <x v="10"/>
    <x v="0"/>
    <x v="0"/>
    <x v="5"/>
    <x v="44"/>
    <x v="4"/>
    <x v="0"/>
    <x v="0"/>
    <x v="0"/>
    <x v="0"/>
    <x v="44"/>
    <x v="44"/>
    <x v="0"/>
    <x v="0"/>
    <x v="0"/>
    <x v="47"/>
    <x v="47"/>
    <x v="1"/>
    <x v="0"/>
    <x v="45"/>
    <x v="17"/>
    <x v="0"/>
    <x v="47"/>
    <x v="3"/>
    <x v="3"/>
    <x v="16"/>
    <x v="0"/>
    <x v="16"/>
  </r>
  <r>
    <x v="16"/>
    <x v="1"/>
    <x v="0"/>
    <x v="7"/>
    <x v="12"/>
    <x v="2"/>
    <x v="0"/>
    <x v="3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46"/>
    <x v="17"/>
    <x v="0"/>
    <x v="48"/>
    <x v="3"/>
    <x v="3"/>
    <x v="16"/>
    <x v="0"/>
    <x v="16"/>
  </r>
  <r>
    <x v="16"/>
    <x v="1"/>
    <x v="0"/>
    <x v="7"/>
    <x v="12"/>
    <x v="2"/>
    <x v="11"/>
    <x v="4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46"/>
    <x v="17"/>
    <x v="0"/>
    <x v="48"/>
    <x v="3"/>
    <x v="3"/>
    <x v="16"/>
    <x v="0"/>
    <x v="16"/>
  </r>
  <r>
    <x v="16"/>
    <x v="1"/>
    <x v="0"/>
    <x v="7"/>
    <x v="1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16"/>
    <x v="0"/>
    <x v="16"/>
  </r>
  <r>
    <x v="16"/>
    <x v="1"/>
    <x v="0"/>
    <x v="7"/>
    <x v="1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16"/>
    <x v="0"/>
    <x v="1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7"/>
    <x v="17"/>
    <x v="0"/>
    <x v="3"/>
    <x v="11"/>
    <x v="5"/>
    <x v="0"/>
    <x v="0"/>
    <x v="3"/>
    <x v="6"/>
    <x v="8"/>
    <x v="0"/>
    <x v="43"/>
    <x v="46"/>
    <x v="3"/>
    <x v="0"/>
    <x v="0"/>
    <x v="0"/>
    <x v="0"/>
    <x v="46"/>
    <x v="46"/>
    <x v="0"/>
    <x v="0"/>
    <x v="0"/>
    <x v="49"/>
    <x v="49"/>
    <x v="14"/>
    <x v="0"/>
    <x v="20"/>
    <x v="18"/>
    <x v="0"/>
    <x v="49"/>
    <x v="14"/>
    <x v="2"/>
    <x v="17"/>
    <x v="2"/>
    <x v="17"/>
  </r>
  <r>
    <x v="17"/>
    <x v="1"/>
    <x v="0"/>
    <x v="3"/>
    <x v="11"/>
    <x v="5"/>
    <x v="0"/>
    <x v="1"/>
    <x v="3"/>
    <x v="6"/>
    <x v="8"/>
    <x v="0"/>
    <x v="43"/>
    <x v="46"/>
    <x v="3"/>
    <x v="0"/>
    <x v="0"/>
    <x v="0"/>
    <x v="0"/>
    <x v="46"/>
    <x v="46"/>
    <x v="0"/>
    <x v="0"/>
    <x v="0"/>
    <x v="49"/>
    <x v="49"/>
    <x v="14"/>
    <x v="0"/>
    <x v="20"/>
    <x v="18"/>
    <x v="0"/>
    <x v="49"/>
    <x v="14"/>
    <x v="3"/>
    <x v="17"/>
    <x v="2"/>
    <x v="17"/>
  </r>
  <r>
    <x v="17"/>
    <x v="1"/>
    <x v="0"/>
    <x v="3"/>
    <x v="11"/>
    <x v="5"/>
    <x v="1"/>
    <x v="2"/>
    <x v="1"/>
    <x v="2"/>
    <x v="9"/>
    <x v="0"/>
    <x v="44"/>
    <x v="47"/>
    <x v="10"/>
    <x v="0"/>
    <x v="0"/>
    <x v="0"/>
    <x v="0"/>
    <x v="47"/>
    <x v="47"/>
    <x v="0"/>
    <x v="0"/>
    <x v="0"/>
    <x v="50"/>
    <x v="50"/>
    <x v="15"/>
    <x v="0"/>
    <x v="11"/>
    <x v="18"/>
    <x v="0"/>
    <x v="50"/>
    <x v="14"/>
    <x v="3"/>
    <x v="17"/>
    <x v="2"/>
    <x v="17"/>
  </r>
  <r>
    <x v="17"/>
    <x v="1"/>
    <x v="0"/>
    <x v="3"/>
    <x v="11"/>
    <x v="5"/>
    <x v="0"/>
    <x v="3"/>
    <x v="3"/>
    <x v="6"/>
    <x v="9"/>
    <x v="0"/>
    <x v="45"/>
    <x v="48"/>
    <x v="31"/>
    <x v="0"/>
    <x v="0"/>
    <x v="0"/>
    <x v="0"/>
    <x v="48"/>
    <x v="48"/>
    <x v="0"/>
    <x v="0"/>
    <x v="0"/>
    <x v="51"/>
    <x v="51"/>
    <x v="16"/>
    <x v="0"/>
    <x v="47"/>
    <x v="18"/>
    <x v="0"/>
    <x v="51"/>
    <x v="14"/>
    <x v="3"/>
    <x v="17"/>
    <x v="2"/>
    <x v="17"/>
  </r>
  <r>
    <x v="17"/>
    <x v="1"/>
    <x v="0"/>
    <x v="3"/>
    <x v="11"/>
    <x v="5"/>
    <x v="1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4"/>
    <x v="3"/>
    <x v="17"/>
    <x v="2"/>
    <x v="17"/>
  </r>
  <r>
    <x v="17"/>
    <x v="1"/>
    <x v="0"/>
    <x v="3"/>
    <x v="11"/>
    <x v="5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4"/>
    <x v="3"/>
    <x v="17"/>
    <x v="2"/>
    <x v="17"/>
  </r>
  <r>
    <x v="17"/>
    <x v="1"/>
    <x v="0"/>
    <x v="3"/>
    <x v="11"/>
    <x v="5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4"/>
    <x v="3"/>
    <x v="17"/>
    <x v="2"/>
    <x v="1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8"/>
    <x v="18"/>
    <x v="0"/>
    <x v="2"/>
    <x v="13"/>
    <x v="6"/>
    <x v="0"/>
    <x v="0"/>
    <x v="0"/>
    <x v="14"/>
    <x v="10"/>
    <x v="0"/>
    <x v="46"/>
    <x v="49"/>
    <x v="32"/>
    <x v="0"/>
    <x v="0"/>
    <x v="0"/>
    <x v="0"/>
    <x v="49"/>
    <x v="49"/>
    <x v="0"/>
    <x v="0"/>
    <x v="0"/>
    <x v="52"/>
    <x v="52"/>
    <x v="17"/>
    <x v="0"/>
    <x v="48"/>
    <x v="19"/>
    <x v="0"/>
    <x v="52"/>
    <x v="4"/>
    <x v="2"/>
    <x v="18"/>
    <x v="2"/>
    <x v="18"/>
  </r>
  <r>
    <x v="18"/>
    <x v="1"/>
    <x v="0"/>
    <x v="2"/>
    <x v="13"/>
    <x v="6"/>
    <x v="0"/>
    <x v="1"/>
    <x v="0"/>
    <x v="14"/>
    <x v="10"/>
    <x v="0"/>
    <x v="46"/>
    <x v="49"/>
    <x v="32"/>
    <x v="0"/>
    <x v="0"/>
    <x v="0"/>
    <x v="0"/>
    <x v="49"/>
    <x v="49"/>
    <x v="0"/>
    <x v="0"/>
    <x v="0"/>
    <x v="52"/>
    <x v="52"/>
    <x v="17"/>
    <x v="0"/>
    <x v="48"/>
    <x v="19"/>
    <x v="0"/>
    <x v="52"/>
    <x v="4"/>
    <x v="3"/>
    <x v="18"/>
    <x v="2"/>
    <x v="18"/>
  </r>
  <r>
    <x v="18"/>
    <x v="1"/>
    <x v="0"/>
    <x v="2"/>
    <x v="13"/>
    <x v="6"/>
    <x v="1"/>
    <x v="2"/>
    <x v="1"/>
    <x v="2"/>
    <x v="1"/>
    <x v="0"/>
    <x v="47"/>
    <x v="50"/>
    <x v="33"/>
    <x v="0"/>
    <x v="0"/>
    <x v="0"/>
    <x v="0"/>
    <x v="50"/>
    <x v="50"/>
    <x v="0"/>
    <x v="0"/>
    <x v="0"/>
    <x v="53"/>
    <x v="53"/>
    <x v="1"/>
    <x v="0"/>
    <x v="49"/>
    <x v="19"/>
    <x v="0"/>
    <x v="53"/>
    <x v="4"/>
    <x v="3"/>
    <x v="18"/>
    <x v="2"/>
    <x v="18"/>
  </r>
  <r>
    <x v="18"/>
    <x v="1"/>
    <x v="0"/>
    <x v="2"/>
    <x v="13"/>
    <x v="6"/>
    <x v="0"/>
    <x v="3"/>
    <x v="1"/>
    <x v="2"/>
    <x v="1"/>
    <x v="0"/>
    <x v="47"/>
    <x v="50"/>
    <x v="33"/>
    <x v="0"/>
    <x v="0"/>
    <x v="0"/>
    <x v="0"/>
    <x v="50"/>
    <x v="50"/>
    <x v="0"/>
    <x v="0"/>
    <x v="0"/>
    <x v="53"/>
    <x v="53"/>
    <x v="1"/>
    <x v="0"/>
    <x v="49"/>
    <x v="19"/>
    <x v="0"/>
    <x v="53"/>
    <x v="4"/>
    <x v="3"/>
    <x v="18"/>
    <x v="2"/>
    <x v="18"/>
  </r>
  <r>
    <x v="18"/>
    <x v="1"/>
    <x v="0"/>
    <x v="2"/>
    <x v="13"/>
    <x v="6"/>
    <x v="13"/>
    <x v="4"/>
    <x v="3"/>
    <x v="15"/>
    <x v="1"/>
    <x v="0"/>
    <x v="37"/>
    <x v="51"/>
    <x v="6"/>
    <x v="0"/>
    <x v="0"/>
    <x v="0"/>
    <x v="0"/>
    <x v="51"/>
    <x v="51"/>
    <x v="0"/>
    <x v="0"/>
    <x v="0"/>
    <x v="54"/>
    <x v="54"/>
    <x v="0"/>
    <x v="0"/>
    <x v="50"/>
    <x v="19"/>
    <x v="0"/>
    <x v="54"/>
    <x v="4"/>
    <x v="3"/>
    <x v="18"/>
    <x v="2"/>
    <x v="18"/>
  </r>
  <r>
    <x v="18"/>
    <x v="1"/>
    <x v="0"/>
    <x v="2"/>
    <x v="13"/>
    <x v="6"/>
    <x v="0"/>
    <x v="5"/>
    <x v="3"/>
    <x v="15"/>
    <x v="1"/>
    <x v="0"/>
    <x v="48"/>
    <x v="52"/>
    <x v="29"/>
    <x v="0"/>
    <x v="0"/>
    <x v="0"/>
    <x v="0"/>
    <x v="52"/>
    <x v="52"/>
    <x v="0"/>
    <x v="0"/>
    <x v="0"/>
    <x v="55"/>
    <x v="55"/>
    <x v="0"/>
    <x v="0"/>
    <x v="51"/>
    <x v="19"/>
    <x v="0"/>
    <x v="55"/>
    <x v="4"/>
    <x v="3"/>
    <x v="18"/>
    <x v="2"/>
    <x v="18"/>
  </r>
  <r>
    <x v="18"/>
    <x v="1"/>
    <x v="0"/>
    <x v="2"/>
    <x v="13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18"/>
    <x v="2"/>
    <x v="1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9"/>
    <x v="19"/>
    <x v="0"/>
    <x v="6"/>
    <x v="14"/>
    <x v="4"/>
    <x v="0"/>
    <x v="0"/>
    <x v="5"/>
    <x v="13"/>
    <x v="1"/>
    <x v="0"/>
    <x v="49"/>
    <x v="53"/>
    <x v="32"/>
    <x v="0"/>
    <x v="0"/>
    <x v="0"/>
    <x v="0"/>
    <x v="53"/>
    <x v="53"/>
    <x v="0"/>
    <x v="0"/>
    <x v="0"/>
    <x v="56"/>
    <x v="56"/>
    <x v="8"/>
    <x v="0"/>
    <x v="52"/>
    <x v="20"/>
    <x v="0"/>
    <x v="56"/>
    <x v="11"/>
    <x v="2"/>
    <x v="19"/>
    <x v="0"/>
    <x v="19"/>
  </r>
  <r>
    <x v="19"/>
    <x v="1"/>
    <x v="0"/>
    <x v="6"/>
    <x v="14"/>
    <x v="4"/>
    <x v="0"/>
    <x v="1"/>
    <x v="5"/>
    <x v="13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52"/>
    <x v="1"/>
    <x v="0"/>
    <x v="2"/>
    <x v="11"/>
    <x v="3"/>
    <x v="19"/>
    <x v="0"/>
    <x v="19"/>
  </r>
  <r>
    <x v="19"/>
    <x v="1"/>
    <x v="0"/>
    <x v="6"/>
    <x v="14"/>
    <x v="4"/>
    <x v="1"/>
    <x v="2"/>
    <x v="1"/>
    <x v="2"/>
    <x v="1"/>
    <x v="0"/>
    <x v="50"/>
    <x v="54"/>
    <x v="34"/>
    <x v="0"/>
    <x v="0"/>
    <x v="0"/>
    <x v="0"/>
    <x v="54"/>
    <x v="54"/>
    <x v="0"/>
    <x v="0"/>
    <x v="0"/>
    <x v="57"/>
    <x v="57"/>
    <x v="1"/>
    <x v="0"/>
    <x v="53"/>
    <x v="20"/>
    <x v="0"/>
    <x v="57"/>
    <x v="11"/>
    <x v="3"/>
    <x v="19"/>
    <x v="0"/>
    <x v="19"/>
  </r>
  <r>
    <x v="19"/>
    <x v="1"/>
    <x v="0"/>
    <x v="6"/>
    <x v="14"/>
    <x v="4"/>
    <x v="0"/>
    <x v="3"/>
    <x v="3"/>
    <x v="6"/>
    <x v="1"/>
    <x v="0"/>
    <x v="6"/>
    <x v="55"/>
    <x v="5"/>
    <x v="0"/>
    <x v="0"/>
    <x v="0"/>
    <x v="0"/>
    <x v="55"/>
    <x v="55"/>
    <x v="0"/>
    <x v="0"/>
    <x v="0"/>
    <x v="58"/>
    <x v="58"/>
    <x v="0"/>
    <x v="0"/>
    <x v="40"/>
    <x v="20"/>
    <x v="0"/>
    <x v="58"/>
    <x v="11"/>
    <x v="3"/>
    <x v="19"/>
    <x v="0"/>
    <x v="19"/>
  </r>
  <r>
    <x v="19"/>
    <x v="1"/>
    <x v="0"/>
    <x v="6"/>
    <x v="14"/>
    <x v="4"/>
    <x v="14"/>
    <x v="4"/>
    <x v="3"/>
    <x v="6"/>
    <x v="1"/>
    <x v="0"/>
    <x v="51"/>
    <x v="56"/>
    <x v="8"/>
    <x v="0"/>
    <x v="0"/>
    <x v="0"/>
    <x v="0"/>
    <x v="56"/>
    <x v="56"/>
    <x v="1"/>
    <x v="0"/>
    <x v="0"/>
    <x v="59"/>
    <x v="59"/>
    <x v="0"/>
    <x v="0"/>
    <x v="54"/>
    <x v="20"/>
    <x v="0"/>
    <x v="59"/>
    <x v="11"/>
    <x v="3"/>
    <x v="19"/>
    <x v="0"/>
    <x v="19"/>
  </r>
  <r>
    <x v="19"/>
    <x v="1"/>
    <x v="0"/>
    <x v="6"/>
    <x v="14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19"/>
    <x v="0"/>
    <x v="19"/>
  </r>
  <r>
    <x v="19"/>
    <x v="1"/>
    <x v="0"/>
    <x v="6"/>
    <x v="14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19"/>
    <x v="0"/>
    <x v="1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0"/>
    <x v="20"/>
    <x v="0"/>
    <x v="6"/>
    <x v="15"/>
    <x v="2"/>
    <x v="0"/>
    <x v="0"/>
    <x v="5"/>
    <x v="8"/>
    <x v="0"/>
    <x v="0"/>
    <x v="40"/>
    <x v="42"/>
    <x v="29"/>
    <x v="0"/>
    <x v="0"/>
    <x v="0"/>
    <x v="0"/>
    <x v="42"/>
    <x v="42"/>
    <x v="0"/>
    <x v="0"/>
    <x v="0"/>
    <x v="45"/>
    <x v="45"/>
    <x v="5"/>
    <x v="0"/>
    <x v="55"/>
    <x v="21"/>
    <x v="0"/>
    <x v="60"/>
    <x v="11"/>
    <x v="2"/>
    <x v="20"/>
    <x v="0"/>
    <x v="20"/>
  </r>
  <r>
    <x v="20"/>
    <x v="1"/>
    <x v="0"/>
    <x v="6"/>
    <x v="15"/>
    <x v="2"/>
    <x v="0"/>
    <x v="1"/>
    <x v="5"/>
    <x v="8"/>
    <x v="0"/>
    <x v="0"/>
    <x v="41"/>
    <x v="43"/>
    <x v="30"/>
    <x v="0"/>
    <x v="0"/>
    <x v="0"/>
    <x v="0"/>
    <x v="43"/>
    <x v="43"/>
    <x v="0"/>
    <x v="0"/>
    <x v="0"/>
    <x v="46"/>
    <x v="46"/>
    <x v="5"/>
    <x v="0"/>
    <x v="56"/>
    <x v="21"/>
    <x v="0"/>
    <x v="61"/>
    <x v="11"/>
    <x v="3"/>
    <x v="20"/>
    <x v="0"/>
    <x v="20"/>
  </r>
  <r>
    <x v="20"/>
    <x v="1"/>
    <x v="0"/>
    <x v="6"/>
    <x v="15"/>
    <x v="2"/>
    <x v="1"/>
    <x v="2"/>
    <x v="6"/>
    <x v="10"/>
    <x v="0"/>
    <x v="0"/>
    <x v="5"/>
    <x v="44"/>
    <x v="4"/>
    <x v="0"/>
    <x v="0"/>
    <x v="0"/>
    <x v="0"/>
    <x v="44"/>
    <x v="44"/>
    <x v="0"/>
    <x v="0"/>
    <x v="0"/>
    <x v="47"/>
    <x v="47"/>
    <x v="1"/>
    <x v="0"/>
    <x v="57"/>
    <x v="21"/>
    <x v="0"/>
    <x v="62"/>
    <x v="11"/>
    <x v="3"/>
    <x v="20"/>
    <x v="0"/>
    <x v="20"/>
  </r>
  <r>
    <x v="20"/>
    <x v="1"/>
    <x v="0"/>
    <x v="6"/>
    <x v="15"/>
    <x v="2"/>
    <x v="0"/>
    <x v="3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58"/>
    <x v="21"/>
    <x v="0"/>
    <x v="63"/>
    <x v="11"/>
    <x v="3"/>
    <x v="20"/>
    <x v="0"/>
    <x v="20"/>
  </r>
  <r>
    <x v="20"/>
    <x v="1"/>
    <x v="0"/>
    <x v="6"/>
    <x v="15"/>
    <x v="2"/>
    <x v="15"/>
    <x v="4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58"/>
    <x v="21"/>
    <x v="0"/>
    <x v="63"/>
    <x v="11"/>
    <x v="3"/>
    <x v="20"/>
    <x v="0"/>
    <x v="20"/>
  </r>
  <r>
    <x v="20"/>
    <x v="1"/>
    <x v="0"/>
    <x v="6"/>
    <x v="1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20"/>
    <x v="0"/>
    <x v="20"/>
  </r>
  <r>
    <x v="20"/>
    <x v="1"/>
    <x v="0"/>
    <x v="6"/>
    <x v="1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20"/>
    <x v="0"/>
    <x v="2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1"/>
    <x v="21"/>
    <x v="0"/>
    <x v="6"/>
    <x v="16"/>
    <x v="2"/>
    <x v="16"/>
    <x v="0"/>
    <x v="4"/>
    <x v="6"/>
    <x v="4"/>
    <x v="0"/>
    <x v="52"/>
    <x v="57"/>
    <x v="9"/>
    <x v="0"/>
    <x v="0"/>
    <x v="0"/>
    <x v="0"/>
    <x v="57"/>
    <x v="57"/>
    <x v="0"/>
    <x v="0"/>
    <x v="1"/>
    <x v="60"/>
    <x v="60"/>
    <x v="18"/>
    <x v="0"/>
    <x v="59"/>
    <x v="22"/>
    <x v="0"/>
    <x v="64"/>
    <x v="15"/>
    <x v="2"/>
    <x v="21"/>
    <x v="0"/>
    <x v="21"/>
  </r>
  <r>
    <x v="21"/>
    <x v="1"/>
    <x v="0"/>
    <x v="6"/>
    <x v="16"/>
    <x v="2"/>
    <x v="0"/>
    <x v="1"/>
    <x v="4"/>
    <x v="6"/>
    <x v="4"/>
    <x v="0"/>
    <x v="52"/>
    <x v="57"/>
    <x v="9"/>
    <x v="0"/>
    <x v="0"/>
    <x v="0"/>
    <x v="0"/>
    <x v="57"/>
    <x v="57"/>
    <x v="0"/>
    <x v="0"/>
    <x v="1"/>
    <x v="60"/>
    <x v="60"/>
    <x v="18"/>
    <x v="0"/>
    <x v="59"/>
    <x v="22"/>
    <x v="0"/>
    <x v="64"/>
    <x v="15"/>
    <x v="3"/>
    <x v="21"/>
    <x v="0"/>
    <x v="21"/>
  </r>
  <r>
    <x v="21"/>
    <x v="1"/>
    <x v="0"/>
    <x v="6"/>
    <x v="16"/>
    <x v="2"/>
    <x v="1"/>
    <x v="2"/>
    <x v="1"/>
    <x v="2"/>
    <x v="1"/>
    <x v="0"/>
    <x v="11"/>
    <x v="58"/>
    <x v="10"/>
    <x v="0"/>
    <x v="0"/>
    <x v="0"/>
    <x v="0"/>
    <x v="58"/>
    <x v="58"/>
    <x v="0"/>
    <x v="0"/>
    <x v="0"/>
    <x v="61"/>
    <x v="61"/>
    <x v="1"/>
    <x v="0"/>
    <x v="60"/>
    <x v="22"/>
    <x v="0"/>
    <x v="65"/>
    <x v="15"/>
    <x v="3"/>
    <x v="21"/>
    <x v="0"/>
    <x v="21"/>
  </r>
  <r>
    <x v="21"/>
    <x v="1"/>
    <x v="0"/>
    <x v="6"/>
    <x v="16"/>
    <x v="2"/>
    <x v="0"/>
    <x v="3"/>
    <x v="3"/>
    <x v="6"/>
    <x v="1"/>
    <x v="0"/>
    <x v="12"/>
    <x v="59"/>
    <x v="11"/>
    <x v="0"/>
    <x v="0"/>
    <x v="0"/>
    <x v="0"/>
    <x v="59"/>
    <x v="59"/>
    <x v="0"/>
    <x v="0"/>
    <x v="0"/>
    <x v="62"/>
    <x v="62"/>
    <x v="0"/>
    <x v="0"/>
    <x v="61"/>
    <x v="22"/>
    <x v="0"/>
    <x v="66"/>
    <x v="15"/>
    <x v="3"/>
    <x v="21"/>
    <x v="0"/>
    <x v="21"/>
  </r>
  <r>
    <x v="21"/>
    <x v="1"/>
    <x v="0"/>
    <x v="6"/>
    <x v="16"/>
    <x v="2"/>
    <x v="17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1"/>
    <x v="0"/>
    <x v="21"/>
  </r>
  <r>
    <x v="21"/>
    <x v="1"/>
    <x v="0"/>
    <x v="6"/>
    <x v="1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1"/>
    <x v="0"/>
    <x v="21"/>
  </r>
  <r>
    <x v="21"/>
    <x v="1"/>
    <x v="0"/>
    <x v="6"/>
    <x v="1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1"/>
    <x v="0"/>
    <x v="2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2"/>
    <x v="22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2"/>
    <x v="2"/>
    <x v="2"/>
    <x v="2"/>
    <x v="22"/>
  </r>
  <r>
    <x v="22"/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2"/>
    <x v="3"/>
    <x v="2"/>
    <x v="2"/>
    <x v="22"/>
  </r>
  <r>
    <x v="22"/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2"/>
    <x v="3"/>
    <x v="2"/>
    <x v="2"/>
    <x v="22"/>
  </r>
  <r>
    <x v="22"/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2"/>
    <x v="3"/>
    <x v="2"/>
    <x v="2"/>
    <x v="22"/>
  </r>
  <r>
    <x v="22"/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2"/>
  </r>
  <r>
    <x v="22"/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2"/>
  </r>
  <r>
    <x v="22"/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2"/>
    <x v="2"/>
    <x v="2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3"/>
    <x v="23"/>
    <x v="0"/>
    <x v="2"/>
    <x v="17"/>
    <x v="7"/>
    <x v="0"/>
    <x v="0"/>
    <x v="4"/>
    <x v="3"/>
    <x v="1"/>
    <x v="0"/>
    <x v="7"/>
    <x v="7"/>
    <x v="6"/>
    <x v="0"/>
    <x v="0"/>
    <x v="0"/>
    <x v="0"/>
    <x v="60"/>
    <x v="60"/>
    <x v="0"/>
    <x v="0"/>
    <x v="0"/>
    <x v="63"/>
    <x v="63"/>
    <x v="5"/>
    <x v="0"/>
    <x v="50"/>
    <x v="23"/>
    <x v="0"/>
    <x v="67"/>
    <x v="16"/>
    <x v="2"/>
    <x v="22"/>
    <x v="2"/>
    <x v="23"/>
  </r>
  <r>
    <x v="23"/>
    <x v="1"/>
    <x v="0"/>
    <x v="2"/>
    <x v="17"/>
    <x v="7"/>
    <x v="0"/>
    <x v="1"/>
    <x v="4"/>
    <x v="3"/>
    <x v="2"/>
    <x v="0"/>
    <x v="2"/>
    <x v="2"/>
    <x v="6"/>
    <x v="0"/>
    <x v="0"/>
    <x v="0"/>
    <x v="0"/>
    <x v="2"/>
    <x v="2"/>
    <x v="0"/>
    <x v="0"/>
    <x v="0"/>
    <x v="2"/>
    <x v="2"/>
    <x v="2"/>
    <x v="1"/>
    <x v="50"/>
    <x v="1"/>
    <x v="0"/>
    <x v="2"/>
    <x v="16"/>
    <x v="3"/>
    <x v="22"/>
    <x v="2"/>
    <x v="23"/>
  </r>
  <r>
    <x v="23"/>
    <x v="1"/>
    <x v="0"/>
    <x v="2"/>
    <x v="17"/>
    <x v="7"/>
    <x v="1"/>
    <x v="2"/>
    <x v="0"/>
    <x v="4"/>
    <x v="1"/>
    <x v="0"/>
    <x v="8"/>
    <x v="8"/>
    <x v="7"/>
    <x v="0"/>
    <x v="0"/>
    <x v="0"/>
    <x v="0"/>
    <x v="61"/>
    <x v="61"/>
    <x v="0"/>
    <x v="0"/>
    <x v="0"/>
    <x v="64"/>
    <x v="64"/>
    <x v="6"/>
    <x v="0"/>
    <x v="62"/>
    <x v="24"/>
    <x v="0"/>
    <x v="68"/>
    <x v="16"/>
    <x v="3"/>
    <x v="22"/>
    <x v="2"/>
    <x v="23"/>
  </r>
  <r>
    <x v="23"/>
    <x v="1"/>
    <x v="0"/>
    <x v="2"/>
    <x v="17"/>
    <x v="7"/>
    <x v="0"/>
    <x v="3"/>
    <x v="0"/>
    <x v="5"/>
    <x v="1"/>
    <x v="0"/>
    <x v="9"/>
    <x v="9"/>
    <x v="8"/>
    <x v="0"/>
    <x v="0"/>
    <x v="0"/>
    <x v="0"/>
    <x v="62"/>
    <x v="62"/>
    <x v="0"/>
    <x v="0"/>
    <x v="0"/>
    <x v="65"/>
    <x v="65"/>
    <x v="6"/>
    <x v="0"/>
    <x v="63"/>
    <x v="23"/>
    <x v="0"/>
    <x v="69"/>
    <x v="16"/>
    <x v="3"/>
    <x v="22"/>
    <x v="2"/>
    <x v="23"/>
  </r>
  <r>
    <x v="1"/>
    <x v="1"/>
    <x v="0"/>
    <x v="2"/>
    <x v="17"/>
    <x v="7"/>
    <x v="0"/>
    <x v="4"/>
    <x v="0"/>
    <x v="5"/>
    <x v="2"/>
    <x v="0"/>
    <x v="2"/>
    <x v="2"/>
    <x v="8"/>
    <x v="0"/>
    <x v="0"/>
    <x v="0"/>
    <x v="0"/>
    <x v="2"/>
    <x v="2"/>
    <x v="0"/>
    <x v="0"/>
    <x v="0"/>
    <x v="2"/>
    <x v="2"/>
    <x v="2"/>
    <x v="1"/>
    <x v="63"/>
    <x v="1"/>
    <x v="0"/>
    <x v="2"/>
    <x v="16"/>
    <x v="3"/>
    <x v="22"/>
    <x v="2"/>
    <x v="23"/>
  </r>
  <r>
    <x v="23"/>
    <x v="1"/>
    <x v="0"/>
    <x v="2"/>
    <x v="17"/>
    <x v="7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6"/>
    <x v="3"/>
    <x v="22"/>
    <x v="2"/>
    <x v="23"/>
  </r>
  <r>
    <x v="23"/>
    <x v="1"/>
    <x v="0"/>
    <x v="2"/>
    <x v="17"/>
    <x v="7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6"/>
    <x v="3"/>
    <x v="22"/>
    <x v="2"/>
    <x v="2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4"/>
    <x v="24"/>
    <x v="0"/>
    <x v="8"/>
    <x v="2"/>
    <x v="8"/>
    <x v="0"/>
    <x v="0"/>
    <x v="7"/>
    <x v="16"/>
    <x v="0"/>
    <x v="0"/>
    <x v="53"/>
    <x v="60"/>
    <x v="35"/>
    <x v="0"/>
    <x v="0"/>
    <x v="0"/>
    <x v="0"/>
    <x v="63"/>
    <x v="63"/>
    <x v="0"/>
    <x v="0"/>
    <x v="0"/>
    <x v="66"/>
    <x v="66"/>
    <x v="6"/>
    <x v="0"/>
    <x v="64"/>
    <x v="25"/>
    <x v="0"/>
    <x v="70"/>
    <x v="15"/>
    <x v="2"/>
    <x v="23"/>
    <x v="0"/>
    <x v="24"/>
  </r>
  <r>
    <x v="24"/>
    <x v="1"/>
    <x v="0"/>
    <x v="8"/>
    <x v="2"/>
    <x v="8"/>
    <x v="0"/>
    <x v="1"/>
    <x v="7"/>
    <x v="16"/>
    <x v="0"/>
    <x v="0"/>
    <x v="53"/>
    <x v="60"/>
    <x v="35"/>
    <x v="0"/>
    <x v="0"/>
    <x v="0"/>
    <x v="0"/>
    <x v="63"/>
    <x v="63"/>
    <x v="0"/>
    <x v="0"/>
    <x v="0"/>
    <x v="66"/>
    <x v="66"/>
    <x v="6"/>
    <x v="0"/>
    <x v="64"/>
    <x v="25"/>
    <x v="0"/>
    <x v="70"/>
    <x v="15"/>
    <x v="3"/>
    <x v="23"/>
    <x v="0"/>
    <x v="24"/>
  </r>
  <r>
    <x v="24"/>
    <x v="1"/>
    <x v="0"/>
    <x v="8"/>
    <x v="2"/>
    <x v="8"/>
    <x v="1"/>
    <x v="2"/>
    <x v="1"/>
    <x v="2"/>
    <x v="1"/>
    <x v="0"/>
    <x v="54"/>
    <x v="61"/>
    <x v="36"/>
    <x v="0"/>
    <x v="0"/>
    <x v="0"/>
    <x v="0"/>
    <x v="64"/>
    <x v="64"/>
    <x v="0"/>
    <x v="0"/>
    <x v="0"/>
    <x v="67"/>
    <x v="67"/>
    <x v="1"/>
    <x v="0"/>
    <x v="65"/>
    <x v="25"/>
    <x v="0"/>
    <x v="71"/>
    <x v="15"/>
    <x v="3"/>
    <x v="23"/>
    <x v="0"/>
    <x v="24"/>
  </r>
  <r>
    <x v="24"/>
    <x v="1"/>
    <x v="0"/>
    <x v="8"/>
    <x v="2"/>
    <x v="8"/>
    <x v="0"/>
    <x v="3"/>
    <x v="1"/>
    <x v="2"/>
    <x v="1"/>
    <x v="0"/>
    <x v="54"/>
    <x v="61"/>
    <x v="36"/>
    <x v="0"/>
    <x v="0"/>
    <x v="0"/>
    <x v="0"/>
    <x v="64"/>
    <x v="64"/>
    <x v="0"/>
    <x v="0"/>
    <x v="0"/>
    <x v="67"/>
    <x v="67"/>
    <x v="1"/>
    <x v="0"/>
    <x v="65"/>
    <x v="25"/>
    <x v="0"/>
    <x v="71"/>
    <x v="15"/>
    <x v="3"/>
    <x v="23"/>
    <x v="0"/>
    <x v="24"/>
  </r>
  <r>
    <x v="24"/>
    <x v="1"/>
    <x v="0"/>
    <x v="8"/>
    <x v="2"/>
    <x v="8"/>
    <x v="2"/>
    <x v="4"/>
    <x v="3"/>
    <x v="6"/>
    <x v="1"/>
    <x v="0"/>
    <x v="23"/>
    <x v="62"/>
    <x v="20"/>
    <x v="0"/>
    <x v="0"/>
    <x v="0"/>
    <x v="0"/>
    <x v="65"/>
    <x v="65"/>
    <x v="0"/>
    <x v="0"/>
    <x v="0"/>
    <x v="68"/>
    <x v="68"/>
    <x v="0"/>
    <x v="0"/>
    <x v="66"/>
    <x v="25"/>
    <x v="0"/>
    <x v="72"/>
    <x v="15"/>
    <x v="3"/>
    <x v="23"/>
    <x v="0"/>
    <x v="24"/>
  </r>
  <r>
    <x v="24"/>
    <x v="1"/>
    <x v="0"/>
    <x v="8"/>
    <x v="2"/>
    <x v="8"/>
    <x v="0"/>
    <x v="5"/>
    <x v="3"/>
    <x v="6"/>
    <x v="1"/>
    <x v="0"/>
    <x v="55"/>
    <x v="63"/>
    <x v="37"/>
    <x v="0"/>
    <x v="0"/>
    <x v="0"/>
    <x v="0"/>
    <x v="66"/>
    <x v="66"/>
    <x v="0"/>
    <x v="0"/>
    <x v="0"/>
    <x v="69"/>
    <x v="69"/>
    <x v="0"/>
    <x v="0"/>
    <x v="67"/>
    <x v="25"/>
    <x v="0"/>
    <x v="73"/>
    <x v="15"/>
    <x v="3"/>
    <x v="23"/>
    <x v="0"/>
    <x v="24"/>
  </r>
  <r>
    <x v="24"/>
    <x v="1"/>
    <x v="0"/>
    <x v="8"/>
    <x v="2"/>
    <x v="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3"/>
    <x v="0"/>
    <x v="2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5"/>
    <x v="25"/>
    <x v="0"/>
    <x v="2"/>
    <x v="18"/>
    <x v="2"/>
    <x v="0"/>
    <x v="0"/>
    <x v="3"/>
    <x v="11"/>
    <x v="1"/>
    <x v="0"/>
    <x v="0"/>
    <x v="64"/>
    <x v="0"/>
    <x v="0"/>
    <x v="0"/>
    <x v="0"/>
    <x v="0"/>
    <x v="67"/>
    <x v="67"/>
    <x v="0"/>
    <x v="0"/>
    <x v="0"/>
    <x v="70"/>
    <x v="70"/>
    <x v="0"/>
    <x v="0"/>
    <x v="68"/>
    <x v="26"/>
    <x v="0"/>
    <x v="74"/>
    <x v="17"/>
    <x v="2"/>
    <x v="24"/>
    <x v="0"/>
    <x v="25"/>
  </r>
  <r>
    <x v="25"/>
    <x v="1"/>
    <x v="0"/>
    <x v="2"/>
    <x v="18"/>
    <x v="2"/>
    <x v="0"/>
    <x v="1"/>
    <x v="3"/>
    <x v="0"/>
    <x v="2"/>
    <x v="0"/>
    <x v="2"/>
    <x v="2"/>
    <x v="0"/>
    <x v="0"/>
    <x v="0"/>
    <x v="0"/>
    <x v="0"/>
    <x v="2"/>
    <x v="2"/>
    <x v="0"/>
    <x v="0"/>
    <x v="0"/>
    <x v="2"/>
    <x v="2"/>
    <x v="2"/>
    <x v="1"/>
    <x v="68"/>
    <x v="1"/>
    <x v="0"/>
    <x v="2"/>
    <x v="17"/>
    <x v="3"/>
    <x v="24"/>
    <x v="0"/>
    <x v="25"/>
  </r>
  <r>
    <x v="25"/>
    <x v="1"/>
    <x v="0"/>
    <x v="2"/>
    <x v="18"/>
    <x v="2"/>
    <x v="1"/>
    <x v="2"/>
    <x v="0"/>
    <x v="5"/>
    <x v="0"/>
    <x v="0"/>
    <x v="16"/>
    <x v="65"/>
    <x v="3"/>
    <x v="0"/>
    <x v="0"/>
    <x v="0"/>
    <x v="0"/>
    <x v="68"/>
    <x v="68"/>
    <x v="0"/>
    <x v="0"/>
    <x v="0"/>
    <x v="71"/>
    <x v="71"/>
    <x v="0"/>
    <x v="0"/>
    <x v="4"/>
    <x v="26"/>
    <x v="0"/>
    <x v="75"/>
    <x v="17"/>
    <x v="3"/>
    <x v="24"/>
    <x v="0"/>
    <x v="25"/>
  </r>
  <r>
    <x v="25"/>
    <x v="1"/>
    <x v="0"/>
    <x v="2"/>
    <x v="18"/>
    <x v="2"/>
    <x v="0"/>
    <x v="3"/>
    <x v="0"/>
    <x v="5"/>
    <x v="0"/>
    <x v="0"/>
    <x v="16"/>
    <x v="65"/>
    <x v="3"/>
    <x v="0"/>
    <x v="0"/>
    <x v="0"/>
    <x v="0"/>
    <x v="68"/>
    <x v="68"/>
    <x v="0"/>
    <x v="0"/>
    <x v="0"/>
    <x v="71"/>
    <x v="71"/>
    <x v="0"/>
    <x v="0"/>
    <x v="4"/>
    <x v="26"/>
    <x v="0"/>
    <x v="75"/>
    <x v="17"/>
    <x v="3"/>
    <x v="24"/>
    <x v="0"/>
    <x v="25"/>
  </r>
  <r>
    <x v="25"/>
    <x v="1"/>
    <x v="0"/>
    <x v="2"/>
    <x v="18"/>
    <x v="2"/>
    <x v="2"/>
    <x v="4"/>
    <x v="1"/>
    <x v="2"/>
    <x v="1"/>
    <x v="0"/>
    <x v="56"/>
    <x v="66"/>
    <x v="38"/>
    <x v="0"/>
    <x v="0"/>
    <x v="0"/>
    <x v="0"/>
    <x v="69"/>
    <x v="69"/>
    <x v="0"/>
    <x v="0"/>
    <x v="0"/>
    <x v="72"/>
    <x v="72"/>
    <x v="1"/>
    <x v="0"/>
    <x v="69"/>
    <x v="26"/>
    <x v="0"/>
    <x v="76"/>
    <x v="17"/>
    <x v="3"/>
    <x v="24"/>
    <x v="0"/>
    <x v="25"/>
  </r>
  <r>
    <x v="25"/>
    <x v="1"/>
    <x v="0"/>
    <x v="2"/>
    <x v="18"/>
    <x v="2"/>
    <x v="0"/>
    <x v="5"/>
    <x v="4"/>
    <x v="3"/>
    <x v="1"/>
    <x v="0"/>
    <x v="57"/>
    <x v="67"/>
    <x v="25"/>
    <x v="0"/>
    <x v="0"/>
    <x v="0"/>
    <x v="0"/>
    <x v="70"/>
    <x v="70"/>
    <x v="0"/>
    <x v="0"/>
    <x v="0"/>
    <x v="73"/>
    <x v="73"/>
    <x v="5"/>
    <x v="0"/>
    <x v="19"/>
    <x v="26"/>
    <x v="0"/>
    <x v="77"/>
    <x v="17"/>
    <x v="3"/>
    <x v="24"/>
    <x v="0"/>
    <x v="25"/>
  </r>
  <r>
    <x v="25"/>
    <x v="1"/>
    <x v="0"/>
    <x v="2"/>
    <x v="18"/>
    <x v="2"/>
    <x v="18"/>
    <x v="6"/>
    <x v="3"/>
    <x v="6"/>
    <x v="1"/>
    <x v="0"/>
    <x v="57"/>
    <x v="67"/>
    <x v="35"/>
    <x v="0"/>
    <x v="0"/>
    <x v="0"/>
    <x v="0"/>
    <x v="71"/>
    <x v="71"/>
    <x v="0"/>
    <x v="0"/>
    <x v="0"/>
    <x v="74"/>
    <x v="73"/>
    <x v="0"/>
    <x v="0"/>
    <x v="9"/>
    <x v="26"/>
    <x v="0"/>
    <x v="77"/>
    <x v="17"/>
    <x v="3"/>
    <x v="24"/>
    <x v="0"/>
    <x v="2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6"/>
    <x v="26"/>
    <x v="0"/>
    <x v="9"/>
    <x v="19"/>
    <x v="3"/>
    <x v="0"/>
    <x v="0"/>
    <x v="3"/>
    <x v="6"/>
    <x v="5"/>
    <x v="0"/>
    <x v="58"/>
    <x v="68"/>
    <x v="23"/>
    <x v="0"/>
    <x v="0"/>
    <x v="0"/>
    <x v="0"/>
    <x v="72"/>
    <x v="72"/>
    <x v="0"/>
    <x v="0"/>
    <x v="6"/>
    <x v="75"/>
    <x v="74"/>
    <x v="9"/>
    <x v="0"/>
    <x v="70"/>
    <x v="27"/>
    <x v="0"/>
    <x v="78"/>
    <x v="9"/>
    <x v="2"/>
    <x v="25"/>
    <x v="0"/>
    <x v="26"/>
  </r>
  <r>
    <x v="26"/>
    <x v="1"/>
    <x v="0"/>
    <x v="9"/>
    <x v="19"/>
    <x v="3"/>
    <x v="0"/>
    <x v="1"/>
    <x v="3"/>
    <x v="6"/>
    <x v="5"/>
    <x v="0"/>
    <x v="58"/>
    <x v="68"/>
    <x v="23"/>
    <x v="0"/>
    <x v="0"/>
    <x v="0"/>
    <x v="0"/>
    <x v="72"/>
    <x v="72"/>
    <x v="0"/>
    <x v="0"/>
    <x v="6"/>
    <x v="75"/>
    <x v="74"/>
    <x v="9"/>
    <x v="0"/>
    <x v="70"/>
    <x v="27"/>
    <x v="0"/>
    <x v="78"/>
    <x v="9"/>
    <x v="3"/>
    <x v="25"/>
    <x v="0"/>
    <x v="26"/>
  </r>
  <r>
    <x v="26"/>
    <x v="1"/>
    <x v="0"/>
    <x v="9"/>
    <x v="19"/>
    <x v="3"/>
    <x v="1"/>
    <x v="2"/>
    <x v="1"/>
    <x v="2"/>
    <x v="6"/>
    <x v="0"/>
    <x v="28"/>
    <x v="69"/>
    <x v="24"/>
    <x v="0"/>
    <x v="0"/>
    <x v="0"/>
    <x v="0"/>
    <x v="73"/>
    <x v="73"/>
    <x v="0"/>
    <x v="0"/>
    <x v="0"/>
    <x v="76"/>
    <x v="75"/>
    <x v="10"/>
    <x v="0"/>
    <x v="71"/>
    <x v="27"/>
    <x v="0"/>
    <x v="79"/>
    <x v="9"/>
    <x v="3"/>
    <x v="25"/>
    <x v="0"/>
    <x v="26"/>
  </r>
  <r>
    <x v="26"/>
    <x v="1"/>
    <x v="0"/>
    <x v="9"/>
    <x v="19"/>
    <x v="3"/>
    <x v="0"/>
    <x v="3"/>
    <x v="3"/>
    <x v="6"/>
    <x v="6"/>
    <x v="0"/>
    <x v="29"/>
    <x v="70"/>
    <x v="25"/>
    <x v="0"/>
    <x v="0"/>
    <x v="0"/>
    <x v="0"/>
    <x v="74"/>
    <x v="74"/>
    <x v="0"/>
    <x v="0"/>
    <x v="7"/>
    <x v="77"/>
    <x v="76"/>
    <x v="12"/>
    <x v="0"/>
    <x v="72"/>
    <x v="27"/>
    <x v="0"/>
    <x v="80"/>
    <x v="9"/>
    <x v="3"/>
    <x v="25"/>
    <x v="0"/>
    <x v="26"/>
  </r>
  <r>
    <x v="26"/>
    <x v="1"/>
    <x v="0"/>
    <x v="9"/>
    <x v="19"/>
    <x v="3"/>
    <x v="2"/>
    <x v="4"/>
    <x v="3"/>
    <x v="6"/>
    <x v="6"/>
    <x v="0"/>
    <x v="30"/>
    <x v="71"/>
    <x v="26"/>
    <x v="0"/>
    <x v="0"/>
    <x v="0"/>
    <x v="0"/>
    <x v="75"/>
    <x v="75"/>
    <x v="0"/>
    <x v="0"/>
    <x v="8"/>
    <x v="78"/>
    <x v="77"/>
    <x v="12"/>
    <x v="0"/>
    <x v="73"/>
    <x v="27"/>
    <x v="0"/>
    <x v="81"/>
    <x v="9"/>
    <x v="3"/>
    <x v="25"/>
    <x v="0"/>
    <x v="26"/>
  </r>
  <r>
    <x v="26"/>
    <x v="1"/>
    <x v="0"/>
    <x v="9"/>
    <x v="19"/>
    <x v="3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25"/>
    <x v="0"/>
    <x v="26"/>
  </r>
  <r>
    <x v="26"/>
    <x v="1"/>
    <x v="0"/>
    <x v="9"/>
    <x v="19"/>
    <x v="3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3"/>
    <x v="25"/>
    <x v="0"/>
    <x v="2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7"/>
    <x v="27"/>
    <x v="0"/>
    <x v="10"/>
    <x v="20"/>
    <x v="2"/>
    <x v="19"/>
    <x v="0"/>
    <x v="4"/>
    <x v="3"/>
    <x v="11"/>
    <x v="0"/>
    <x v="59"/>
    <x v="72"/>
    <x v="3"/>
    <x v="0"/>
    <x v="0"/>
    <x v="0"/>
    <x v="0"/>
    <x v="76"/>
    <x v="76"/>
    <x v="0"/>
    <x v="0"/>
    <x v="0"/>
    <x v="79"/>
    <x v="78"/>
    <x v="19"/>
    <x v="0"/>
    <x v="74"/>
    <x v="28"/>
    <x v="0"/>
    <x v="82"/>
    <x v="18"/>
    <x v="2"/>
    <x v="26"/>
    <x v="2"/>
    <x v="27"/>
  </r>
  <r>
    <x v="27"/>
    <x v="1"/>
    <x v="0"/>
    <x v="10"/>
    <x v="20"/>
    <x v="2"/>
    <x v="0"/>
    <x v="1"/>
    <x v="0"/>
    <x v="5"/>
    <x v="12"/>
    <x v="0"/>
    <x v="60"/>
    <x v="73"/>
    <x v="39"/>
    <x v="0"/>
    <x v="0"/>
    <x v="0"/>
    <x v="0"/>
    <x v="77"/>
    <x v="77"/>
    <x v="0"/>
    <x v="0"/>
    <x v="0"/>
    <x v="80"/>
    <x v="79"/>
    <x v="20"/>
    <x v="0"/>
    <x v="75"/>
    <x v="28"/>
    <x v="0"/>
    <x v="83"/>
    <x v="18"/>
    <x v="3"/>
    <x v="26"/>
    <x v="2"/>
    <x v="27"/>
  </r>
  <r>
    <x v="27"/>
    <x v="1"/>
    <x v="0"/>
    <x v="10"/>
    <x v="20"/>
    <x v="2"/>
    <x v="1"/>
    <x v="2"/>
    <x v="0"/>
    <x v="5"/>
    <x v="12"/>
    <x v="0"/>
    <x v="60"/>
    <x v="73"/>
    <x v="39"/>
    <x v="0"/>
    <x v="0"/>
    <x v="0"/>
    <x v="0"/>
    <x v="77"/>
    <x v="77"/>
    <x v="0"/>
    <x v="0"/>
    <x v="0"/>
    <x v="80"/>
    <x v="79"/>
    <x v="20"/>
    <x v="0"/>
    <x v="75"/>
    <x v="28"/>
    <x v="0"/>
    <x v="83"/>
    <x v="18"/>
    <x v="3"/>
    <x v="26"/>
    <x v="2"/>
    <x v="27"/>
  </r>
  <r>
    <x v="27"/>
    <x v="1"/>
    <x v="0"/>
    <x v="10"/>
    <x v="20"/>
    <x v="2"/>
    <x v="0"/>
    <x v="3"/>
    <x v="8"/>
    <x v="17"/>
    <x v="11"/>
    <x v="0"/>
    <x v="61"/>
    <x v="74"/>
    <x v="40"/>
    <x v="0"/>
    <x v="0"/>
    <x v="0"/>
    <x v="0"/>
    <x v="78"/>
    <x v="78"/>
    <x v="0"/>
    <x v="0"/>
    <x v="0"/>
    <x v="81"/>
    <x v="80"/>
    <x v="21"/>
    <x v="0"/>
    <x v="76"/>
    <x v="28"/>
    <x v="0"/>
    <x v="84"/>
    <x v="18"/>
    <x v="3"/>
    <x v="26"/>
    <x v="2"/>
    <x v="27"/>
  </r>
  <r>
    <x v="27"/>
    <x v="1"/>
    <x v="0"/>
    <x v="10"/>
    <x v="20"/>
    <x v="2"/>
    <x v="2"/>
    <x v="4"/>
    <x v="3"/>
    <x v="6"/>
    <x v="11"/>
    <x v="0"/>
    <x v="62"/>
    <x v="75"/>
    <x v="11"/>
    <x v="0"/>
    <x v="0"/>
    <x v="0"/>
    <x v="0"/>
    <x v="79"/>
    <x v="79"/>
    <x v="0"/>
    <x v="0"/>
    <x v="0"/>
    <x v="82"/>
    <x v="81"/>
    <x v="20"/>
    <x v="0"/>
    <x v="77"/>
    <x v="28"/>
    <x v="0"/>
    <x v="85"/>
    <x v="18"/>
    <x v="3"/>
    <x v="26"/>
    <x v="2"/>
    <x v="27"/>
  </r>
  <r>
    <x v="27"/>
    <x v="1"/>
    <x v="0"/>
    <x v="10"/>
    <x v="20"/>
    <x v="2"/>
    <x v="0"/>
    <x v="5"/>
    <x v="3"/>
    <x v="6"/>
    <x v="11"/>
    <x v="0"/>
    <x v="63"/>
    <x v="76"/>
    <x v="37"/>
    <x v="0"/>
    <x v="0"/>
    <x v="0"/>
    <x v="0"/>
    <x v="80"/>
    <x v="80"/>
    <x v="0"/>
    <x v="0"/>
    <x v="0"/>
    <x v="83"/>
    <x v="82"/>
    <x v="20"/>
    <x v="0"/>
    <x v="78"/>
    <x v="28"/>
    <x v="0"/>
    <x v="86"/>
    <x v="18"/>
    <x v="3"/>
    <x v="26"/>
    <x v="2"/>
    <x v="27"/>
  </r>
  <r>
    <x v="27"/>
    <x v="1"/>
    <x v="0"/>
    <x v="10"/>
    <x v="2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8"/>
    <x v="3"/>
    <x v="26"/>
    <x v="2"/>
    <x v="2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8"/>
    <x v="28"/>
    <x v="0"/>
    <x v="11"/>
    <x v="21"/>
    <x v="9"/>
    <x v="0"/>
    <x v="0"/>
    <x v="3"/>
    <x v="6"/>
    <x v="3"/>
    <x v="0"/>
    <x v="4"/>
    <x v="77"/>
    <x v="3"/>
    <x v="0"/>
    <x v="0"/>
    <x v="0"/>
    <x v="0"/>
    <x v="81"/>
    <x v="81"/>
    <x v="0"/>
    <x v="0"/>
    <x v="9"/>
    <x v="84"/>
    <x v="83"/>
    <x v="4"/>
    <x v="0"/>
    <x v="17"/>
    <x v="29"/>
    <x v="0"/>
    <x v="87"/>
    <x v="19"/>
    <x v="2"/>
    <x v="27"/>
    <x v="0"/>
    <x v="28"/>
  </r>
  <r>
    <x v="28"/>
    <x v="1"/>
    <x v="0"/>
    <x v="11"/>
    <x v="21"/>
    <x v="9"/>
    <x v="0"/>
    <x v="1"/>
    <x v="3"/>
    <x v="6"/>
    <x v="3"/>
    <x v="0"/>
    <x v="4"/>
    <x v="77"/>
    <x v="3"/>
    <x v="0"/>
    <x v="0"/>
    <x v="0"/>
    <x v="0"/>
    <x v="81"/>
    <x v="81"/>
    <x v="0"/>
    <x v="0"/>
    <x v="9"/>
    <x v="84"/>
    <x v="83"/>
    <x v="4"/>
    <x v="0"/>
    <x v="17"/>
    <x v="29"/>
    <x v="0"/>
    <x v="87"/>
    <x v="19"/>
    <x v="3"/>
    <x v="27"/>
    <x v="0"/>
    <x v="28"/>
  </r>
  <r>
    <x v="28"/>
    <x v="1"/>
    <x v="0"/>
    <x v="11"/>
    <x v="21"/>
    <x v="9"/>
    <x v="1"/>
    <x v="2"/>
    <x v="1"/>
    <x v="2"/>
    <x v="1"/>
    <x v="0"/>
    <x v="64"/>
    <x v="13"/>
    <x v="28"/>
    <x v="0"/>
    <x v="0"/>
    <x v="0"/>
    <x v="0"/>
    <x v="82"/>
    <x v="82"/>
    <x v="0"/>
    <x v="0"/>
    <x v="0"/>
    <x v="85"/>
    <x v="84"/>
    <x v="1"/>
    <x v="0"/>
    <x v="79"/>
    <x v="29"/>
    <x v="0"/>
    <x v="88"/>
    <x v="19"/>
    <x v="3"/>
    <x v="27"/>
    <x v="0"/>
    <x v="28"/>
  </r>
  <r>
    <x v="28"/>
    <x v="1"/>
    <x v="0"/>
    <x v="11"/>
    <x v="21"/>
    <x v="9"/>
    <x v="0"/>
    <x v="3"/>
    <x v="3"/>
    <x v="6"/>
    <x v="1"/>
    <x v="0"/>
    <x v="26"/>
    <x v="78"/>
    <x v="9"/>
    <x v="0"/>
    <x v="0"/>
    <x v="0"/>
    <x v="0"/>
    <x v="83"/>
    <x v="83"/>
    <x v="0"/>
    <x v="0"/>
    <x v="0"/>
    <x v="86"/>
    <x v="85"/>
    <x v="0"/>
    <x v="0"/>
    <x v="80"/>
    <x v="29"/>
    <x v="0"/>
    <x v="89"/>
    <x v="19"/>
    <x v="3"/>
    <x v="27"/>
    <x v="0"/>
    <x v="28"/>
  </r>
  <r>
    <x v="28"/>
    <x v="1"/>
    <x v="0"/>
    <x v="11"/>
    <x v="21"/>
    <x v="9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27"/>
    <x v="0"/>
    <x v="28"/>
  </r>
  <r>
    <x v="28"/>
    <x v="1"/>
    <x v="0"/>
    <x v="11"/>
    <x v="21"/>
    <x v="9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27"/>
    <x v="0"/>
    <x v="28"/>
  </r>
  <r>
    <x v="28"/>
    <x v="1"/>
    <x v="0"/>
    <x v="11"/>
    <x v="21"/>
    <x v="9"/>
    <x v="2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27"/>
    <x v="0"/>
    <x v="2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29"/>
    <x v="29"/>
    <x v="0"/>
    <x v="0"/>
    <x v="7"/>
    <x v="2"/>
    <x v="0"/>
    <x v="0"/>
    <x v="0"/>
    <x v="9"/>
    <x v="1"/>
    <x v="0"/>
    <x v="24"/>
    <x v="24"/>
    <x v="21"/>
    <x v="0"/>
    <x v="0"/>
    <x v="0"/>
    <x v="0"/>
    <x v="24"/>
    <x v="24"/>
    <x v="0"/>
    <x v="0"/>
    <x v="0"/>
    <x v="27"/>
    <x v="27"/>
    <x v="6"/>
    <x v="0"/>
    <x v="81"/>
    <x v="30"/>
    <x v="0"/>
    <x v="90"/>
    <x v="13"/>
    <x v="2"/>
    <x v="28"/>
    <x v="0"/>
    <x v="29"/>
  </r>
  <r>
    <x v="29"/>
    <x v="1"/>
    <x v="0"/>
    <x v="0"/>
    <x v="7"/>
    <x v="2"/>
    <x v="0"/>
    <x v="1"/>
    <x v="0"/>
    <x v="9"/>
    <x v="2"/>
    <x v="0"/>
    <x v="2"/>
    <x v="2"/>
    <x v="21"/>
    <x v="0"/>
    <x v="0"/>
    <x v="0"/>
    <x v="0"/>
    <x v="2"/>
    <x v="2"/>
    <x v="0"/>
    <x v="0"/>
    <x v="0"/>
    <x v="2"/>
    <x v="2"/>
    <x v="2"/>
    <x v="1"/>
    <x v="81"/>
    <x v="1"/>
    <x v="0"/>
    <x v="2"/>
    <x v="13"/>
    <x v="3"/>
    <x v="28"/>
    <x v="0"/>
    <x v="29"/>
  </r>
  <r>
    <x v="29"/>
    <x v="1"/>
    <x v="0"/>
    <x v="0"/>
    <x v="7"/>
    <x v="2"/>
    <x v="1"/>
    <x v="2"/>
    <x v="1"/>
    <x v="2"/>
    <x v="1"/>
    <x v="0"/>
    <x v="25"/>
    <x v="25"/>
    <x v="22"/>
    <x v="0"/>
    <x v="0"/>
    <x v="0"/>
    <x v="0"/>
    <x v="25"/>
    <x v="25"/>
    <x v="0"/>
    <x v="0"/>
    <x v="0"/>
    <x v="28"/>
    <x v="28"/>
    <x v="1"/>
    <x v="0"/>
    <x v="82"/>
    <x v="30"/>
    <x v="0"/>
    <x v="91"/>
    <x v="13"/>
    <x v="3"/>
    <x v="28"/>
    <x v="0"/>
    <x v="29"/>
  </r>
  <r>
    <x v="29"/>
    <x v="1"/>
    <x v="0"/>
    <x v="0"/>
    <x v="7"/>
    <x v="2"/>
    <x v="0"/>
    <x v="3"/>
    <x v="3"/>
    <x v="11"/>
    <x v="1"/>
    <x v="0"/>
    <x v="15"/>
    <x v="26"/>
    <x v="14"/>
    <x v="0"/>
    <x v="0"/>
    <x v="0"/>
    <x v="0"/>
    <x v="26"/>
    <x v="26"/>
    <x v="0"/>
    <x v="0"/>
    <x v="0"/>
    <x v="29"/>
    <x v="29"/>
    <x v="0"/>
    <x v="0"/>
    <x v="83"/>
    <x v="30"/>
    <x v="0"/>
    <x v="92"/>
    <x v="13"/>
    <x v="3"/>
    <x v="28"/>
    <x v="0"/>
    <x v="29"/>
  </r>
  <r>
    <x v="29"/>
    <x v="1"/>
    <x v="0"/>
    <x v="0"/>
    <x v="7"/>
    <x v="2"/>
    <x v="2"/>
    <x v="4"/>
    <x v="3"/>
    <x v="11"/>
    <x v="1"/>
    <x v="0"/>
    <x v="26"/>
    <x v="27"/>
    <x v="9"/>
    <x v="0"/>
    <x v="0"/>
    <x v="0"/>
    <x v="0"/>
    <x v="27"/>
    <x v="27"/>
    <x v="0"/>
    <x v="0"/>
    <x v="0"/>
    <x v="30"/>
    <x v="30"/>
    <x v="0"/>
    <x v="0"/>
    <x v="84"/>
    <x v="30"/>
    <x v="0"/>
    <x v="93"/>
    <x v="13"/>
    <x v="3"/>
    <x v="28"/>
    <x v="0"/>
    <x v="29"/>
  </r>
  <r>
    <x v="29"/>
    <x v="1"/>
    <x v="0"/>
    <x v="0"/>
    <x v="7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28"/>
    <x v="0"/>
    <x v="29"/>
  </r>
  <r>
    <x v="29"/>
    <x v="1"/>
    <x v="0"/>
    <x v="0"/>
    <x v="7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28"/>
    <x v="0"/>
    <x v="2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0"/>
    <x v="30"/>
    <x v="0"/>
    <x v="0"/>
    <x v="22"/>
    <x v="2"/>
    <x v="0"/>
    <x v="0"/>
    <x v="0"/>
    <x v="5"/>
    <x v="0"/>
    <x v="0"/>
    <x v="65"/>
    <x v="79"/>
    <x v="32"/>
    <x v="0"/>
    <x v="0"/>
    <x v="0"/>
    <x v="0"/>
    <x v="84"/>
    <x v="84"/>
    <x v="0"/>
    <x v="0"/>
    <x v="0"/>
    <x v="87"/>
    <x v="86"/>
    <x v="0"/>
    <x v="0"/>
    <x v="85"/>
    <x v="31"/>
    <x v="0"/>
    <x v="94"/>
    <x v="15"/>
    <x v="2"/>
    <x v="29"/>
    <x v="0"/>
    <x v="30"/>
  </r>
  <r>
    <x v="30"/>
    <x v="1"/>
    <x v="0"/>
    <x v="0"/>
    <x v="22"/>
    <x v="2"/>
    <x v="0"/>
    <x v="1"/>
    <x v="0"/>
    <x v="5"/>
    <x v="0"/>
    <x v="0"/>
    <x v="65"/>
    <x v="79"/>
    <x v="32"/>
    <x v="0"/>
    <x v="0"/>
    <x v="0"/>
    <x v="0"/>
    <x v="84"/>
    <x v="84"/>
    <x v="0"/>
    <x v="0"/>
    <x v="0"/>
    <x v="87"/>
    <x v="86"/>
    <x v="0"/>
    <x v="0"/>
    <x v="85"/>
    <x v="31"/>
    <x v="0"/>
    <x v="94"/>
    <x v="15"/>
    <x v="3"/>
    <x v="29"/>
    <x v="0"/>
    <x v="30"/>
  </r>
  <r>
    <x v="30"/>
    <x v="1"/>
    <x v="0"/>
    <x v="0"/>
    <x v="22"/>
    <x v="2"/>
    <x v="1"/>
    <x v="2"/>
    <x v="3"/>
    <x v="6"/>
    <x v="1"/>
    <x v="0"/>
    <x v="6"/>
    <x v="80"/>
    <x v="5"/>
    <x v="0"/>
    <x v="0"/>
    <x v="0"/>
    <x v="0"/>
    <x v="85"/>
    <x v="85"/>
    <x v="0"/>
    <x v="0"/>
    <x v="0"/>
    <x v="88"/>
    <x v="87"/>
    <x v="0"/>
    <x v="0"/>
    <x v="86"/>
    <x v="31"/>
    <x v="0"/>
    <x v="95"/>
    <x v="15"/>
    <x v="3"/>
    <x v="29"/>
    <x v="0"/>
    <x v="30"/>
  </r>
  <r>
    <x v="30"/>
    <x v="1"/>
    <x v="0"/>
    <x v="0"/>
    <x v="22"/>
    <x v="2"/>
    <x v="0"/>
    <x v="3"/>
    <x v="1"/>
    <x v="2"/>
    <x v="1"/>
    <x v="0"/>
    <x v="66"/>
    <x v="81"/>
    <x v="41"/>
    <x v="0"/>
    <x v="0"/>
    <x v="0"/>
    <x v="0"/>
    <x v="86"/>
    <x v="86"/>
    <x v="0"/>
    <x v="1"/>
    <x v="0"/>
    <x v="89"/>
    <x v="88"/>
    <x v="1"/>
    <x v="0"/>
    <x v="87"/>
    <x v="31"/>
    <x v="0"/>
    <x v="96"/>
    <x v="15"/>
    <x v="3"/>
    <x v="29"/>
    <x v="0"/>
    <x v="30"/>
  </r>
  <r>
    <x v="30"/>
    <x v="1"/>
    <x v="0"/>
    <x v="0"/>
    <x v="22"/>
    <x v="2"/>
    <x v="2"/>
    <x v="4"/>
    <x v="3"/>
    <x v="6"/>
    <x v="1"/>
    <x v="0"/>
    <x v="67"/>
    <x v="82"/>
    <x v="26"/>
    <x v="0"/>
    <x v="0"/>
    <x v="0"/>
    <x v="0"/>
    <x v="87"/>
    <x v="87"/>
    <x v="0"/>
    <x v="0"/>
    <x v="0"/>
    <x v="90"/>
    <x v="89"/>
    <x v="0"/>
    <x v="0"/>
    <x v="78"/>
    <x v="31"/>
    <x v="0"/>
    <x v="97"/>
    <x v="15"/>
    <x v="3"/>
    <x v="29"/>
    <x v="0"/>
    <x v="30"/>
  </r>
  <r>
    <x v="30"/>
    <x v="1"/>
    <x v="0"/>
    <x v="0"/>
    <x v="2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9"/>
    <x v="0"/>
    <x v="30"/>
  </r>
  <r>
    <x v="30"/>
    <x v="1"/>
    <x v="0"/>
    <x v="0"/>
    <x v="22"/>
    <x v="2"/>
    <x v="21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3"/>
    <x v="29"/>
    <x v="0"/>
    <x v="3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1"/>
    <x v="31"/>
    <x v="0"/>
    <x v="11"/>
    <x v="23"/>
    <x v="2"/>
    <x v="0"/>
    <x v="0"/>
    <x v="4"/>
    <x v="18"/>
    <x v="3"/>
    <x v="0"/>
    <x v="68"/>
    <x v="83"/>
    <x v="39"/>
    <x v="0"/>
    <x v="0"/>
    <x v="0"/>
    <x v="0"/>
    <x v="88"/>
    <x v="88"/>
    <x v="0"/>
    <x v="0"/>
    <x v="0"/>
    <x v="91"/>
    <x v="90"/>
    <x v="0"/>
    <x v="0"/>
    <x v="88"/>
    <x v="32"/>
    <x v="0"/>
    <x v="98"/>
    <x v="20"/>
    <x v="2"/>
    <x v="30"/>
    <x v="2"/>
    <x v="31"/>
  </r>
  <r>
    <x v="31"/>
    <x v="1"/>
    <x v="0"/>
    <x v="11"/>
    <x v="23"/>
    <x v="2"/>
    <x v="0"/>
    <x v="1"/>
    <x v="4"/>
    <x v="18"/>
    <x v="3"/>
    <x v="0"/>
    <x v="68"/>
    <x v="83"/>
    <x v="39"/>
    <x v="0"/>
    <x v="0"/>
    <x v="0"/>
    <x v="0"/>
    <x v="88"/>
    <x v="88"/>
    <x v="0"/>
    <x v="0"/>
    <x v="0"/>
    <x v="91"/>
    <x v="90"/>
    <x v="0"/>
    <x v="0"/>
    <x v="88"/>
    <x v="32"/>
    <x v="0"/>
    <x v="98"/>
    <x v="20"/>
    <x v="3"/>
    <x v="30"/>
    <x v="2"/>
    <x v="31"/>
  </r>
  <r>
    <x v="31"/>
    <x v="1"/>
    <x v="0"/>
    <x v="11"/>
    <x v="23"/>
    <x v="2"/>
    <x v="1"/>
    <x v="2"/>
    <x v="1"/>
    <x v="2"/>
    <x v="1"/>
    <x v="0"/>
    <x v="64"/>
    <x v="84"/>
    <x v="28"/>
    <x v="0"/>
    <x v="0"/>
    <x v="0"/>
    <x v="0"/>
    <x v="89"/>
    <x v="89"/>
    <x v="0"/>
    <x v="0"/>
    <x v="0"/>
    <x v="92"/>
    <x v="91"/>
    <x v="1"/>
    <x v="0"/>
    <x v="79"/>
    <x v="32"/>
    <x v="0"/>
    <x v="88"/>
    <x v="20"/>
    <x v="3"/>
    <x v="30"/>
    <x v="2"/>
    <x v="31"/>
  </r>
  <r>
    <x v="31"/>
    <x v="1"/>
    <x v="0"/>
    <x v="11"/>
    <x v="23"/>
    <x v="2"/>
    <x v="0"/>
    <x v="3"/>
    <x v="3"/>
    <x v="6"/>
    <x v="1"/>
    <x v="0"/>
    <x v="55"/>
    <x v="85"/>
    <x v="37"/>
    <x v="0"/>
    <x v="0"/>
    <x v="0"/>
    <x v="0"/>
    <x v="90"/>
    <x v="90"/>
    <x v="0"/>
    <x v="2"/>
    <x v="0"/>
    <x v="93"/>
    <x v="92"/>
    <x v="0"/>
    <x v="0"/>
    <x v="89"/>
    <x v="32"/>
    <x v="0"/>
    <x v="99"/>
    <x v="20"/>
    <x v="3"/>
    <x v="30"/>
    <x v="2"/>
    <x v="31"/>
  </r>
  <r>
    <x v="31"/>
    <x v="1"/>
    <x v="0"/>
    <x v="11"/>
    <x v="23"/>
    <x v="2"/>
    <x v="2"/>
    <x v="4"/>
    <x v="3"/>
    <x v="6"/>
    <x v="1"/>
    <x v="0"/>
    <x v="16"/>
    <x v="86"/>
    <x v="3"/>
    <x v="0"/>
    <x v="0"/>
    <x v="0"/>
    <x v="0"/>
    <x v="91"/>
    <x v="91"/>
    <x v="0"/>
    <x v="0"/>
    <x v="0"/>
    <x v="94"/>
    <x v="93"/>
    <x v="0"/>
    <x v="0"/>
    <x v="17"/>
    <x v="32"/>
    <x v="0"/>
    <x v="100"/>
    <x v="20"/>
    <x v="3"/>
    <x v="30"/>
    <x v="2"/>
    <x v="31"/>
  </r>
  <r>
    <x v="31"/>
    <x v="1"/>
    <x v="0"/>
    <x v="11"/>
    <x v="2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0"/>
    <x v="3"/>
    <x v="30"/>
    <x v="2"/>
    <x v="31"/>
  </r>
  <r>
    <x v="31"/>
    <x v="1"/>
    <x v="0"/>
    <x v="11"/>
    <x v="2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0"/>
    <x v="3"/>
    <x v="30"/>
    <x v="2"/>
    <x v="3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2"/>
    <x v="32"/>
    <x v="0"/>
    <x v="12"/>
    <x v="24"/>
    <x v="2"/>
    <x v="0"/>
    <x v="0"/>
    <x v="0"/>
    <x v="5"/>
    <x v="13"/>
    <x v="0"/>
    <x v="69"/>
    <x v="87"/>
    <x v="42"/>
    <x v="0"/>
    <x v="0"/>
    <x v="0"/>
    <x v="0"/>
    <x v="92"/>
    <x v="92"/>
    <x v="0"/>
    <x v="0"/>
    <x v="10"/>
    <x v="95"/>
    <x v="94"/>
    <x v="22"/>
    <x v="0"/>
    <x v="90"/>
    <x v="33"/>
    <x v="0"/>
    <x v="101"/>
    <x v="13"/>
    <x v="2"/>
    <x v="31"/>
    <x v="0"/>
    <x v="32"/>
  </r>
  <r>
    <x v="32"/>
    <x v="1"/>
    <x v="0"/>
    <x v="12"/>
    <x v="24"/>
    <x v="2"/>
    <x v="0"/>
    <x v="1"/>
    <x v="0"/>
    <x v="5"/>
    <x v="0"/>
    <x v="0"/>
    <x v="26"/>
    <x v="88"/>
    <x v="9"/>
    <x v="0"/>
    <x v="0"/>
    <x v="0"/>
    <x v="0"/>
    <x v="93"/>
    <x v="93"/>
    <x v="0"/>
    <x v="0"/>
    <x v="11"/>
    <x v="96"/>
    <x v="95"/>
    <x v="0"/>
    <x v="0"/>
    <x v="91"/>
    <x v="33"/>
    <x v="0"/>
    <x v="102"/>
    <x v="13"/>
    <x v="3"/>
    <x v="31"/>
    <x v="0"/>
    <x v="32"/>
  </r>
  <r>
    <x v="32"/>
    <x v="1"/>
    <x v="0"/>
    <x v="12"/>
    <x v="24"/>
    <x v="2"/>
    <x v="1"/>
    <x v="2"/>
    <x v="0"/>
    <x v="5"/>
    <x v="0"/>
    <x v="0"/>
    <x v="26"/>
    <x v="88"/>
    <x v="9"/>
    <x v="0"/>
    <x v="0"/>
    <x v="0"/>
    <x v="0"/>
    <x v="93"/>
    <x v="93"/>
    <x v="0"/>
    <x v="0"/>
    <x v="11"/>
    <x v="96"/>
    <x v="95"/>
    <x v="0"/>
    <x v="0"/>
    <x v="91"/>
    <x v="33"/>
    <x v="0"/>
    <x v="102"/>
    <x v="13"/>
    <x v="3"/>
    <x v="31"/>
    <x v="0"/>
    <x v="32"/>
  </r>
  <r>
    <x v="32"/>
    <x v="1"/>
    <x v="0"/>
    <x v="12"/>
    <x v="24"/>
    <x v="2"/>
    <x v="0"/>
    <x v="3"/>
    <x v="1"/>
    <x v="2"/>
    <x v="1"/>
    <x v="0"/>
    <x v="70"/>
    <x v="89"/>
    <x v="43"/>
    <x v="0"/>
    <x v="0"/>
    <x v="0"/>
    <x v="0"/>
    <x v="94"/>
    <x v="94"/>
    <x v="0"/>
    <x v="0"/>
    <x v="0"/>
    <x v="97"/>
    <x v="96"/>
    <x v="1"/>
    <x v="0"/>
    <x v="92"/>
    <x v="33"/>
    <x v="0"/>
    <x v="103"/>
    <x v="13"/>
    <x v="3"/>
    <x v="31"/>
    <x v="0"/>
    <x v="32"/>
  </r>
  <r>
    <x v="32"/>
    <x v="1"/>
    <x v="0"/>
    <x v="12"/>
    <x v="24"/>
    <x v="2"/>
    <x v="2"/>
    <x v="4"/>
    <x v="3"/>
    <x v="6"/>
    <x v="1"/>
    <x v="0"/>
    <x v="15"/>
    <x v="90"/>
    <x v="14"/>
    <x v="0"/>
    <x v="0"/>
    <x v="0"/>
    <x v="0"/>
    <x v="95"/>
    <x v="95"/>
    <x v="0"/>
    <x v="0"/>
    <x v="0"/>
    <x v="98"/>
    <x v="97"/>
    <x v="0"/>
    <x v="0"/>
    <x v="93"/>
    <x v="33"/>
    <x v="0"/>
    <x v="104"/>
    <x v="13"/>
    <x v="3"/>
    <x v="31"/>
    <x v="0"/>
    <x v="32"/>
  </r>
  <r>
    <x v="32"/>
    <x v="1"/>
    <x v="0"/>
    <x v="12"/>
    <x v="24"/>
    <x v="2"/>
    <x v="0"/>
    <x v="5"/>
    <x v="3"/>
    <x v="6"/>
    <x v="1"/>
    <x v="0"/>
    <x v="15"/>
    <x v="90"/>
    <x v="14"/>
    <x v="0"/>
    <x v="0"/>
    <x v="0"/>
    <x v="0"/>
    <x v="95"/>
    <x v="95"/>
    <x v="0"/>
    <x v="0"/>
    <x v="0"/>
    <x v="98"/>
    <x v="97"/>
    <x v="0"/>
    <x v="0"/>
    <x v="93"/>
    <x v="33"/>
    <x v="0"/>
    <x v="104"/>
    <x v="13"/>
    <x v="3"/>
    <x v="31"/>
    <x v="0"/>
    <x v="32"/>
  </r>
  <r>
    <x v="32"/>
    <x v="1"/>
    <x v="0"/>
    <x v="12"/>
    <x v="24"/>
    <x v="2"/>
    <x v="22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3"/>
    <x v="31"/>
    <x v="0"/>
    <x v="3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3"/>
    <x v="33"/>
    <x v="0"/>
    <x v="11"/>
    <x v="25"/>
    <x v="2"/>
    <x v="0"/>
    <x v="0"/>
    <x v="0"/>
    <x v="9"/>
    <x v="9"/>
    <x v="0"/>
    <x v="71"/>
    <x v="91"/>
    <x v="25"/>
    <x v="0"/>
    <x v="0"/>
    <x v="0"/>
    <x v="0"/>
    <x v="96"/>
    <x v="96"/>
    <x v="0"/>
    <x v="0"/>
    <x v="0"/>
    <x v="99"/>
    <x v="98"/>
    <x v="23"/>
    <x v="0"/>
    <x v="94"/>
    <x v="34"/>
    <x v="0"/>
    <x v="105"/>
    <x v="21"/>
    <x v="2"/>
    <x v="32"/>
    <x v="0"/>
    <x v="33"/>
  </r>
  <r>
    <x v="33"/>
    <x v="1"/>
    <x v="0"/>
    <x v="11"/>
    <x v="25"/>
    <x v="2"/>
    <x v="0"/>
    <x v="1"/>
    <x v="0"/>
    <x v="9"/>
    <x v="2"/>
    <x v="0"/>
    <x v="2"/>
    <x v="2"/>
    <x v="25"/>
    <x v="0"/>
    <x v="0"/>
    <x v="0"/>
    <x v="0"/>
    <x v="2"/>
    <x v="2"/>
    <x v="0"/>
    <x v="0"/>
    <x v="0"/>
    <x v="2"/>
    <x v="2"/>
    <x v="2"/>
    <x v="1"/>
    <x v="94"/>
    <x v="1"/>
    <x v="0"/>
    <x v="2"/>
    <x v="21"/>
    <x v="3"/>
    <x v="32"/>
    <x v="0"/>
    <x v="33"/>
  </r>
  <r>
    <x v="33"/>
    <x v="1"/>
    <x v="0"/>
    <x v="11"/>
    <x v="25"/>
    <x v="2"/>
    <x v="1"/>
    <x v="2"/>
    <x v="1"/>
    <x v="2"/>
    <x v="9"/>
    <x v="0"/>
    <x v="72"/>
    <x v="92"/>
    <x v="44"/>
    <x v="0"/>
    <x v="0"/>
    <x v="0"/>
    <x v="0"/>
    <x v="97"/>
    <x v="97"/>
    <x v="0"/>
    <x v="0"/>
    <x v="0"/>
    <x v="100"/>
    <x v="99"/>
    <x v="15"/>
    <x v="0"/>
    <x v="95"/>
    <x v="34"/>
    <x v="0"/>
    <x v="106"/>
    <x v="21"/>
    <x v="3"/>
    <x v="32"/>
    <x v="0"/>
    <x v="33"/>
  </r>
  <r>
    <x v="33"/>
    <x v="1"/>
    <x v="0"/>
    <x v="11"/>
    <x v="25"/>
    <x v="2"/>
    <x v="0"/>
    <x v="3"/>
    <x v="3"/>
    <x v="6"/>
    <x v="9"/>
    <x v="0"/>
    <x v="73"/>
    <x v="93"/>
    <x v="5"/>
    <x v="0"/>
    <x v="0"/>
    <x v="0"/>
    <x v="0"/>
    <x v="98"/>
    <x v="98"/>
    <x v="0"/>
    <x v="2"/>
    <x v="0"/>
    <x v="101"/>
    <x v="100"/>
    <x v="16"/>
    <x v="0"/>
    <x v="96"/>
    <x v="34"/>
    <x v="0"/>
    <x v="107"/>
    <x v="21"/>
    <x v="3"/>
    <x v="32"/>
    <x v="0"/>
    <x v="33"/>
  </r>
  <r>
    <x v="33"/>
    <x v="1"/>
    <x v="0"/>
    <x v="11"/>
    <x v="25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2"/>
    <x v="0"/>
    <x v="33"/>
  </r>
  <r>
    <x v="33"/>
    <x v="1"/>
    <x v="0"/>
    <x v="11"/>
    <x v="2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2"/>
    <x v="0"/>
    <x v="33"/>
  </r>
  <r>
    <x v="33"/>
    <x v="1"/>
    <x v="0"/>
    <x v="11"/>
    <x v="25"/>
    <x v="2"/>
    <x v="23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2"/>
    <x v="0"/>
    <x v="3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4"/>
    <x v="34"/>
    <x v="0"/>
    <x v="0"/>
    <x v="10"/>
    <x v="10"/>
    <x v="0"/>
    <x v="0"/>
    <x v="0"/>
    <x v="9"/>
    <x v="1"/>
    <x v="0"/>
    <x v="74"/>
    <x v="94"/>
    <x v="45"/>
    <x v="0"/>
    <x v="0"/>
    <x v="0"/>
    <x v="0"/>
    <x v="99"/>
    <x v="99"/>
    <x v="0"/>
    <x v="0"/>
    <x v="12"/>
    <x v="102"/>
    <x v="101"/>
    <x v="6"/>
    <x v="0"/>
    <x v="97"/>
    <x v="35"/>
    <x v="0"/>
    <x v="108"/>
    <x v="19"/>
    <x v="2"/>
    <x v="33"/>
    <x v="2"/>
    <x v="34"/>
  </r>
  <r>
    <x v="34"/>
    <x v="1"/>
    <x v="0"/>
    <x v="0"/>
    <x v="10"/>
    <x v="10"/>
    <x v="0"/>
    <x v="1"/>
    <x v="0"/>
    <x v="9"/>
    <x v="2"/>
    <x v="0"/>
    <x v="2"/>
    <x v="2"/>
    <x v="45"/>
    <x v="0"/>
    <x v="0"/>
    <x v="0"/>
    <x v="0"/>
    <x v="2"/>
    <x v="2"/>
    <x v="0"/>
    <x v="0"/>
    <x v="0"/>
    <x v="2"/>
    <x v="2"/>
    <x v="2"/>
    <x v="1"/>
    <x v="97"/>
    <x v="1"/>
    <x v="0"/>
    <x v="2"/>
    <x v="19"/>
    <x v="3"/>
    <x v="33"/>
    <x v="2"/>
    <x v="34"/>
  </r>
  <r>
    <x v="34"/>
    <x v="1"/>
    <x v="0"/>
    <x v="0"/>
    <x v="10"/>
    <x v="10"/>
    <x v="1"/>
    <x v="2"/>
    <x v="1"/>
    <x v="2"/>
    <x v="1"/>
    <x v="0"/>
    <x v="75"/>
    <x v="95"/>
    <x v="46"/>
    <x v="0"/>
    <x v="0"/>
    <x v="0"/>
    <x v="0"/>
    <x v="100"/>
    <x v="100"/>
    <x v="0"/>
    <x v="0"/>
    <x v="0"/>
    <x v="103"/>
    <x v="102"/>
    <x v="1"/>
    <x v="0"/>
    <x v="98"/>
    <x v="35"/>
    <x v="0"/>
    <x v="109"/>
    <x v="19"/>
    <x v="3"/>
    <x v="33"/>
    <x v="2"/>
    <x v="34"/>
  </r>
  <r>
    <x v="34"/>
    <x v="1"/>
    <x v="0"/>
    <x v="0"/>
    <x v="10"/>
    <x v="10"/>
    <x v="0"/>
    <x v="3"/>
    <x v="7"/>
    <x v="19"/>
    <x v="1"/>
    <x v="0"/>
    <x v="76"/>
    <x v="96"/>
    <x v="3"/>
    <x v="0"/>
    <x v="0"/>
    <x v="0"/>
    <x v="0"/>
    <x v="101"/>
    <x v="101"/>
    <x v="0"/>
    <x v="2"/>
    <x v="13"/>
    <x v="104"/>
    <x v="103"/>
    <x v="24"/>
    <x v="0"/>
    <x v="99"/>
    <x v="35"/>
    <x v="0"/>
    <x v="110"/>
    <x v="19"/>
    <x v="3"/>
    <x v="33"/>
    <x v="2"/>
    <x v="34"/>
  </r>
  <r>
    <x v="34"/>
    <x v="1"/>
    <x v="0"/>
    <x v="0"/>
    <x v="10"/>
    <x v="10"/>
    <x v="2"/>
    <x v="4"/>
    <x v="7"/>
    <x v="19"/>
    <x v="2"/>
    <x v="0"/>
    <x v="2"/>
    <x v="2"/>
    <x v="3"/>
    <x v="0"/>
    <x v="0"/>
    <x v="0"/>
    <x v="0"/>
    <x v="2"/>
    <x v="2"/>
    <x v="0"/>
    <x v="0"/>
    <x v="0"/>
    <x v="2"/>
    <x v="2"/>
    <x v="2"/>
    <x v="1"/>
    <x v="99"/>
    <x v="1"/>
    <x v="0"/>
    <x v="2"/>
    <x v="19"/>
    <x v="3"/>
    <x v="33"/>
    <x v="2"/>
    <x v="34"/>
  </r>
  <r>
    <x v="34"/>
    <x v="1"/>
    <x v="0"/>
    <x v="0"/>
    <x v="10"/>
    <x v="10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33"/>
    <x v="2"/>
    <x v="34"/>
  </r>
  <r>
    <x v="34"/>
    <x v="1"/>
    <x v="0"/>
    <x v="0"/>
    <x v="10"/>
    <x v="10"/>
    <x v="24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33"/>
    <x v="2"/>
    <x v="3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5"/>
    <x v="35"/>
    <x v="0"/>
    <x v="0"/>
    <x v="26"/>
    <x v="2"/>
    <x v="0"/>
    <x v="0"/>
    <x v="3"/>
    <x v="11"/>
    <x v="1"/>
    <x v="0"/>
    <x v="65"/>
    <x v="97"/>
    <x v="32"/>
    <x v="0"/>
    <x v="0"/>
    <x v="0"/>
    <x v="0"/>
    <x v="102"/>
    <x v="102"/>
    <x v="0"/>
    <x v="0"/>
    <x v="0"/>
    <x v="105"/>
    <x v="104"/>
    <x v="0"/>
    <x v="0"/>
    <x v="85"/>
    <x v="36"/>
    <x v="0"/>
    <x v="94"/>
    <x v="22"/>
    <x v="2"/>
    <x v="34"/>
    <x v="0"/>
    <x v="35"/>
  </r>
  <r>
    <x v="35"/>
    <x v="1"/>
    <x v="0"/>
    <x v="0"/>
    <x v="26"/>
    <x v="2"/>
    <x v="0"/>
    <x v="1"/>
    <x v="3"/>
    <x v="11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85"/>
    <x v="1"/>
    <x v="0"/>
    <x v="2"/>
    <x v="22"/>
    <x v="3"/>
    <x v="34"/>
    <x v="0"/>
    <x v="35"/>
  </r>
  <r>
    <x v="35"/>
    <x v="1"/>
    <x v="0"/>
    <x v="0"/>
    <x v="26"/>
    <x v="2"/>
    <x v="1"/>
    <x v="2"/>
    <x v="1"/>
    <x v="2"/>
    <x v="0"/>
    <x v="0"/>
    <x v="77"/>
    <x v="98"/>
    <x v="47"/>
    <x v="0"/>
    <x v="0"/>
    <x v="0"/>
    <x v="0"/>
    <x v="103"/>
    <x v="103"/>
    <x v="0"/>
    <x v="0"/>
    <x v="0"/>
    <x v="106"/>
    <x v="105"/>
    <x v="25"/>
    <x v="0"/>
    <x v="100"/>
    <x v="36"/>
    <x v="0"/>
    <x v="111"/>
    <x v="22"/>
    <x v="3"/>
    <x v="34"/>
    <x v="0"/>
    <x v="35"/>
  </r>
  <r>
    <x v="35"/>
    <x v="1"/>
    <x v="0"/>
    <x v="0"/>
    <x v="26"/>
    <x v="2"/>
    <x v="0"/>
    <x v="3"/>
    <x v="1"/>
    <x v="2"/>
    <x v="0"/>
    <x v="0"/>
    <x v="77"/>
    <x v="98"/>
    <x v="47"/>
    <x v="0"/>
    <x v="0"/>
    <x v="0"/>
    <x v="0"/>
    <x v="103"/>
    <x v="103"/>
    <x v="0"/>
    <x v="0"/>
    <x v="0"/>
    <x v="106"/>
    <x v="105"/>
    <x v="25"/>
    <x v="0"/>
    <x v="100"/>
    <x v="36"/>
    <x v="0"/>
    <x v="111"/>
    <x v="22"/>
    <x v="3"/>
    <x v="34"/>
    <x v="0"/>
    <x v="35"/>
  </r>
  <r>
    <x v="35"/>
    <x v="1"/>
    <x v="0"/>
    <x v="0"/>
    <x v="26"/>
    <x v="2"/>
    <x v="2"/>
    <x v="4"/>
    <x v="3"/>
    <x v="6"/>
    <x v="1"/>
    <x v="0"/>
    <x v="37"/>
    <x v="99"/>
    <x v="6"/>
    <x v="0"/>
    <x v="0"/>
    <x v="0"/>
    <x v="0"/>
    <x v="104"/>
    <x v="104"/>
    <x v="0"/>
    <x v="0"/>
    <x v="0"/>
    <x v="107"/>
    <x v="106"/>
    <x v="0"/>
    <x v="0"/>
    <x v="101"/>
    <x v="36"/>
    <x v="0"/>
    <x v="112"/>
    <x v="22"/>
    <x v="3"/>
    <x v="34"/>
    <x v="0"/>
    <x v="35"/>
  </r>
  <r>
    <x v="35"/>
    <x v="1"/>
    <x v="0"/>
    <x v="0"/>
    <x v="26"/>
    <x v="2"/>
    <x v="0"/>
    <x v="5"/>
    <x v="3"/>
    <x v="6"/>
    <x v="1"/>
    <x v="0"/>
    <x v="37"/>
    <x v="99"/>
    <x v="6"/>
    <x v="0"/>
    <x v="0"/>
    <x v="0"/>
    <x v="0"/>
    <x v="104"/>
    <x v="104"/>
    <x v="0"/>
    <x v="0"/>
    <x v="0"/>
    <x v="107"/>
    <x v="106"/>
    <x v="0"/>
    <x v="0"/>
    <x v="101"/>
    <x v="36"/>
    <x v="0"/>
    <x v="112"/>
    <x v="22"/>
    <x v="3"/>
    <x v="34"/>
    <x v="0"/>
    <x v="35"/>
  </r>
  <r>
    <x v="35"/>
    <x v="1"/>
    <x v="0"/>
    <x v="0"/>
    <x v="26"/>
    <x v="2"/>
    <x v="25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2"/>
    <x v="3"/>
    <x v="34"/>
    <x v="0"/>
    <x v="3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6"/>
    <x v="36"/>
    <x v="0"/>
    <x v="13"/>
    <x v="27"/>
    <x v="6"/>
    <x v="0"/>
    <x v="0"/>
    <x v="3"/>
    <x v="6"/>
    <x v="7"/>
    <x v="0"/>
    <x v="78"/>
    <x v="100"/>
    <x v="48"/>
    <x v="0"/>
    <x v="0"/>
    <x v="0"/>
    <x v="0"/>
    <x v="105"/>
    <x v="105"/>
    <x v="0"/>
    <x v="0"/>
    <x v="14"/>
    <x v="108"/>
    <x v="107"/>
    <x v="11"/>
    <x v="0"/>
    <x v="102"/>
    <x v="37"/>
    <x v="0"/>
    <x v="113"/>
    <x v="21"/>
    <x v="2"/>
    <x v="35"/>
    <x v="0"/>
    <x v="36"/>
  </r>
  <r>
    <x v="36"/>
    <x v="1"/>
    <x v="0"/>
    <x v="13"/>
    <x v="27"/>
    <x v="6"/>
    <x v="0"/>
    <x v="1"/>
    <x v="3"/>
    <x v="6"/>
    <x v="7"/>
    <x v="0"/>
    <x v="78"/>
    <x v="100"/>
    <x v="48"/>
    <x v="0"/>
    <x v="0"/>
    <x v="0"/>
    <x v="0"/>
    <x v="105"/>
    <x v="105"/>
    <x v="0"/>
    <x v="0"/>
    <x v="14"/>
    <x v="108"/>
    <x v="107"/>
    <x v="11"/>
    <x v="0"/>
    <x v="102"/>
    <x v="37"/>
    <x v="0"/>
    <x v="113"/>
    <x v="21"/>
    <x v="3"/>
    <x v="35"/>
    <x v="0"/>
    <x v="36"/>
  </r>
  <r>
    <x v="36"/>
    <x v="1"/>
    <x v="0"/>
    <x v="13"/>
    <x v="27"/>
    <x v="6"/>
    <x v="1"/>
    <x v="2"/>
    <x v="1"/>
    <x v="2"/>
    <x v="11"/>
    <x v="0"/>
    <x v="79"/>
    <x v="101"/>
    <x v="49"/>
    <x v="0"/>
    <x v="0"/>
    <x v="0"/>
    <x v="0"/>
    <x v="106"/>
    <x v="106"/>
    <x v="0"/>
    <x v="0"/>
    <x v="0"/>
    <x v="109"/>
    <x v="108"/>
    <x v="26"/>
    <x v="0"/>
    <x v="103"/>
    <x v="37"/>
    <x v="0"/>
    <x v="114"/>
    <x v="21"/>
    <x v="3"/>
    <x v="35"/>
    <x v="0"/>
    <x v="36"/>
  </r>
  <r>
    <x v="36"/>
    <x v="1"/>
    <x v="0"/>
    <x v="13"/>
    <x v="27"/>
    <x v="6"/>
    <x v="0"/>
    <x v="3"/>
    <x v="3"/>
    <x v="6"/>
    <x v="11"/>
    <x v="0"/>
    <x v="80"/>
    <x v="102"/>
    <x v="50"/>
    <x v="0"/>
    <x v="0"/>
    <x v="0"/>
    <x v="0"/>
    <x v="107"/>
    <x v="107"/>
    <x v="0"/>
    <x v="0"/>
    <x v="15"/>
    <x v="110"/>
    <x v="109"/>
    <x v="20"/>
    <x v="0"/>
    <x v="104"/>
    <x v="37"/>
    <x v="0"/>
    <x v="115"/>
    <x v="21"/>
    <x v="3"/>
    <x v="35"/>
    <x v="0"/>
    <x v="36"/>
  </r>
  <r>
    <x v="36"/>
    <x v="1"/>
    <x v="0"/>
    <x v="13"/>
    <x v="27"/>
    <x v="6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5"/>
    <x v="0"/>
    <x v="36"/>
  </r>
  <r>
    <x v="36"/>
    <x v="1"/>
    <x v="0"/>
    <x v="13"/>
    <x v="27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5"/>
    <x v="0"/>
    <x v="36"/>
  </r>
  <r>
    <x v="36"/>
    <x v="1"/>
    <x v="0"/>
    <x v="13"/>
    <x v="27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35"/>
    <x v="0"/>
    <x v="3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7"/>
    <x v="37"/>
    <x v="0"/>
    <x v="5"/>
    <x v="28"/>
    <x v="4"/>
    <x v="0"/>
    <x v="0"/>
    <x v="4"/>
    <x v="3"/>
    <x v="12"/>
    <x v="0"/>
    <x v="81"/>
    <x v="103"/>
    <x v="20"/>
    <x v="0"/>
    <x v="0"/>
    <x v="0"/>
    <x v="0"/>
    <x v="108"/>
    <x v="108"/>
    <x v="0"/>
    <x v="0"/>
    <x v="16"/>
    <x v="111"/>
    <x v="110"/>
    <x v="27"/>
    <x v="0"/>
    <x v="105"/>
    <x v="38"/>
    <x v="0"/>
    <x v="116"/>
    <x v="23"/>
    <x v="2"/>
    <x v="36"/>
    <x v="0"/>
    <x v="37"/>
  </r>
  <r>
    <x v="37"/>
    <x v="1"/>
    <x v="0"/>
    <x v="5"/>
    <x v="28"/>
    <x v="4"/>
    <x v="0"/>
    <x v="1"/>
    <x v="4"/>
    <x v="3"/>
    <x v="12"/>
    <x v="0"/>
    <x v="81"/>
    <x v="103"/>
    <x v="20"/>
    <x v="0"/>
    <x v="0"/>
    <x v="0"/>
    <x v="0"/>
    <x v="108"/>
    <x v="108"/>
    <x v="0"/>
    <x v="0"/>
    <x v="16"/>
    <x v="111"/>
    <x v="110"/>
    <x v="27"/>
    <x v="0"/>
    <x v="105"/>
    <x v="38"/>
    <x v="0"/>
    <x v="116"/>
    <x v="23"/>
    <x v="3"/>
    <x v="36"/>
    <x v="0"/>
    <x v="37"/>
  </r>
  <r>
    <x v="37"/>
    <x v="1"/>
    <x v="0"/>
    <x v="5"/>
    <x v="28"/>
    <x v="4"/>
    <x v="1"/>
    <x v="2"/>
    <x v="1"/>
    <x v="2"/>
    <x v="11"/>
    <x v="0"/>
    <x v="82"/>
    <x v="104"/>
    <x v="46"/>
    <x v="0"/>
    <x v="0"/>
    <x v="0"/>
    <x v="0"/>
    <x v="109"/>
    <x v="109"/>
    <x v="0"/>
    <x v="0"/>
    <x v="0"/>
    <x v="112"/>
    <x v="111"/>
    <x v="26"/>
    <x v="0"/>
    <x v="106"/>
    <x v="38"/>
    <x v="0"/>
    <x v="117"/>
    <x v="23"/>
    <x v="3"/>
    <x v="36"/>
    <x v="0"/>
    <x v="37"/>
  </r>
  <r>
    <x v="37"/>
    <x v="1"/>
    <x v="0"/>
    <x v="5"/>
    <x v="28"/>
    <x v="4"/>
    <x v="0"/>
    <x v="3"/>
    <x v="4"/>
    <x v="3"/>
    <x v="11"/>
    <x v="0"/>
    <x v="83"/>
    <x v="105"/>
    <x v="20"/>
    <x v="0"/>
    <x v="0"/>
    <x v="0"/>
    <x v="0"/>
    <x v="108"/>
    <x v="110"/>
    <x v="0"/>
    <x v="0"/>
    <x v="17"/>
    <x v="113"/>
    <x v="112"/>
    <x v="19"/>
    <x v="0"/>
    <x v="105"/>
    <x v="38"/>
    <x v="0"/>
    <x v="118"/>
    <x v="23"/>
    <x v="3"/>
    <x v="36"/>
    <x v="0"/>
    <x v="37"/>
  </r>
  <r>
    <x v="37"/>
    <x v="1"/>
    <x v="0"/>
    <x v="5"/>
    <x v="28"/>
    <x v="4"/>
    <x v="2"/>
    <x v="4"/>
    <x v="4"/>
    <x v="3"/>
    <x v="11"/>
    <x v="0"/>
    <x v="83"/>
    <x v="105"/>
    <x v="20"/>
    <x v="0"/>
    <x v="0"/>
    <x v="0"/>
    <x v="0"/>
    <x v="108"/>
    <x v="110"/>
    <x v="0"/>
    <x v="0"/>
    <x v="17"/>
    <x v="113"/>
    <x v="112"/>
    <x v="19"/>
    <x v="0"/>
    <x v="105"/>
    <x v="38"/>
    <x v="0"/>
    <x v="118"/>
    <x v="23"/>
    <x v="3"/>
    <x v="36"/>
    <x v="0"/>
    <x v="37"/>
  </r>
  <r>
    <x v="37"/>
    <x v="1"/>
    <x v="0"/>
    <x v="5"/>
    <x v="28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3"/>
    <x v="36"/>
    <x v="0"/>
    <x v="37"/>
  </r>
  <r>
    <x v="37"/>
    <x v="1"/>
    <x v="0"/>
    <x v="5"/>
    <x v="28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3"/>
    <x v="36"/>
    <x v="0"/>
    <x v="3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8"/>
    <x v="38"/>
    <x v="0"/>
    <x v="14"/>
    <x v="29"/>
    <x v="8"/>
    <x v="0"/>
    <x v="0"/>
    <x v="0"/>
    <x v="4"/>
    <x v="12"/>
    <x v="0"/>
    <x v="84"/>
    <x v="106"/>
    <x v="51"/>
    <x v="0"/>
    <x v="0"/>
    <x v="0"/>
    <x v="0"/>
    <x v="110"/>
    <x v="111"/>
    <x v="0"/>
    <x v="0"/>
    <x v="18"/>
    <x v="114"/>
    <x v="113"/>
    <x v="20"/>
    <x v="0"/>
    <x v="107"/>
    <x v="39"/>
    <x v="0"/>
    <x v="119"/>
    <x v="6"/>
    <x v="2"/>
    <x v="37"/>
    <x v="2"/>
    <x v="38"/>
  </r>
  <r>
    <x v="38"/>
    <x v="1"/>
    <x v="0"/>
    <x v="14"/>
    <x v="29"/>
    <x v="8"/>
    <x v="0"/>
    <x v="1"/>
    <x v="0"/>
    <x v="4"/>
    <x v="12"/>
    <x v="0"/>
    <x v="84"/>
    <x v="106"/>
    <x v="51"/>
    <x v="0"/>
    <x v="0"/>
    <x v="0"/>
    <x v="0"/>
    <x v="110"/>
    <x v="111"/>
    <x v="0"/>
    <x v="0"/>
    <x v="18"/>
    <x v="114"/>
    <x v="113"/>
    <x v="20"/>
    <x v="0"/>
    <x v="107"/>
    <x v="39"/>
    <x v="0"/>
    <x v="119"/>
    <x v="6"/>
    <x v="3"/>
    <x v="37"/>
    <x v="2"/>
    <x v="38"/>
  </r>
  <r>
    <x v="38"/>
    <x v="1"/>
    <x v="0"/>
    <x v="14"/>
    <x v="29"/>
    <x v="8"/>
    <x v="1"/>
    <x v="2"/>
    <x v="0"/>
    <x v="4"/>
    <x v="14"/>
    <x v="0"/>
    <x v="85"/>
    <x v="107"/>
    <x v="8"/>
    <x v="0"/>
    <x v="0"/>
    <x v="0"/>
    <x v="0"/>
    <x v="111"/>
    <x v="112"/>
    <x v="0"/>
    <x v="0"/>
    <x v="19"/>
    <x v="115"/>
    <x v="114"/>
    <x v="28"/>
    <x v="0"/>
    <x v="108"/>
    <x v="39"/>
    <x v="0"/>
    <x v="120"/>
    <x v="6"/>
    <x v="3"/>
    <x v="37"/>
    <x v="2"/>
    <x v="38"/>
  </r>
  <r>
    <x v="38"/>
    <x v="1"/>
    <x v="0"/>
    <x v="14"/>
    <x v="29"/>
    <x v="8"/>
    <x v="0"/>
    <x v="3"/>
    <x v="0"/>
    <x v="4"/>
    <x v="14"/>
    <x v="0"/>
    <x v="85"/>
    <x v="107"/>
    <x v="8"/>
    <x v="0"/>
    <x v="0"/>
    <x v="0"/>
    <x v="0"/>
    <x v="111"/>
    <x v="112"/>
    <x v="0"/>
    <x v="0"/>
    <x v="19"/>
    <x v="115"/>
    <x v="114"/>
    <x v="28"/>
    <x v="0"/>
    <x v="108"/>
    <x v="39"/>
    <x v="0"/>
    <x v="120"/>
    <x v="6"/>
    <x v="3"/>
    <x v="37"/>
    <x v="2"/>
    <x v="38"/>
  </r>
  <r>
    <x v="38"/>
    <x v="1"/>
    <x v="0"/>
    <x v="14"/>
    <x v="29"/>
    <x v="8"/>
    <x v="2"/>
    <x v="4"/>
    <x v="1"/>
    <x v="2"/>
    <x v="11"/>
    <x v="0"/>
    <x v="86"/>
    <x v="108"/>
    <x v="52"/>
    <x v="0"/>
    <x v="0"/>
    <x v="0"/>
    <x v="0"/>
    <x v="112"/>
    <x v="113"/>
    <x v="0"/>
    <x v="2"/>
    <x v="0"/>
    <x v="116"/>
    <x v="115"/>
    <x v="26"/>
    <x v="0"/>
    <x v="109"/>
    <x v="39"/>
    <x v="0"/>
    <x v="121"/>
    <x v="6"/>
    <x v="3"/>
    <x v="37"/>
    <x v="2"/>
    <x v="38"/>
  </r>
  <r>
    <x v="38"/>
    <x v="1"/>
    <x v="0"/>
    <x v="14"/>
    <x v="29"/>
    <x v="8"/>
    <x v="0"/>
    <x v="5"/>
    <x v="0"/>
    <x v="4"/>
    <x v="12"/>
    <x v="0"/>
    <x v="87"/>
    <x v="109"/>
    <x v="53"/>
    <x v="0"/>
    <x v="0"/>
    <x v="0"/>
    <x v="0"/>
    <x v="113"/>
    <x v="114"/>
    <x v="0"/>
    <x v="0"/>
    <x v="18"/>
    <x v="117"/>
    <x v="116"/>
    <x v="20"/>
    <x v="0"/>
    <x v="110"/>
    <x v="39"/>
    <x v="0"/>
    <x v="122"/>
    <x v="6"/>
    <x v="3"/>
    <x v="37"/>
    <x v="2"/>
    <x v="38"/>
  </r>
  <r>
    <x v="38"/>
    <x v="1"/>
    <x v="0"/>
    <x v="14"/>
    <x v="29"/>
    <x v="8"/>
    <x v="0"/>
    <x v="6"/>
    <x v="0"/>
    <x v="4"/>
    <x v="12"/>
    <x v="0"/>
    <x v="87"/>
    <x v="109"/>
    <x v="53"/>
    <x v="0"/>
    <x v="0"/>
    <x v="0"/>
    <x v="0"/>
    <x v="113"/>
    <x v="114"/>
    <x v="0"/>
    <x v="0"/>
    <x v="18"/>
    <x v="117"/>
    <x v="116"/>
    <x v="20"/>
    <x v="0"/>
    <x v="110"/>
    <x v="39"/>
    <x v="0"/>
    <x v="122"/>
    <x v="6"/>
    <x v="3"/>
    <x v="37"/>
    <x v="2"/>
    <x v="3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39"/>
    <x v="39"/>
    <x v="0"/>
    <x v="10"/>
    <x v="30"/>
    <x v="4"/>
    <x v="0"/>
    <x v="0"/>
    <x v="3"/>
    <x v="6"/>
    <x v="15"/>
    <x v="0"/>
    <x v="88"/>
    <x v="110"/>
    <x v="11"/>
    <x v="0"/>
    <x v="0"/>
    <x v="0"/>
    <x v="0"/>
    <x v="114"/>
    <x v="115"/>
    <x v="0"/>
    <x v="0"/>
    <x v="0"/>
    <x v="118"/>
    <x v="117"/>
    <x v="29"/>
    <x v="0"/>
    <x v="77"/>
    <x v="40"/>
    <x v="0"/>
    <x v="123"/>
    <x v="7"/>
    <x v="2"/>
    <x v="38"/>
    <x v="0"/>
    <x v="39"/>
  </r>
  <r>
    <x v="39"/>
    <x v="1"/>
    <x v="0"/>
    <x v="10"/>
    <x v="30"/>
    <x v="4"/>
    <x v="0"/>
    <x v="1"/>
    <x v="3"/>
    <x v="6"/>
    <x v="15"/>
    <x v="0"/>
    <x v="88"/>
    <x v="110"/>
    <x v="11"/>
    <x v="0"/>
    <x v="0"/>
    <x v="0"/>
    <x v="0"/>
    <x v="114"/>
    <x v="115"/>
    <x v="0"/>
    <x v="0"/>
    <x v="0"/>
    <x v="118"/>
    <x v="117"/>
    <x v="29"/>
    <x v="0"/>
    <x v="77"/>
    <x v="40"/>
    <x v="0"/>
    <x v="123"/>
    <x v="7"/>
    <x v="3"/>
    <x v="38"/>
    <x v="0"/>
    <x v="39"/>
  </r>
  <r>
    <x v="39"/>
    <x v="1"/>
    <x v="0"/>
    <x v="10"/>
    <x v="30"/>
    <x v="4"/>
    <x v="1"/>
    <x v="2"/>
    <x v="1"/>
    <x v="2"/>
    <x v="16"/>
    <x v="0"/>
    <x v="89"/>
    <x v="111"/>
    <x v="46"/>
    <x v="0"/>
    <x v="0"/>
    <x v="0"/>
    <x v="0"/>
    <x v="115"/>
    <x v="116"/>
    <x v="0"/>
    <x v="0"/>
    <x v="0"/>
    <x v="119"/>
    <x v="118"/>
    <x v="30"/>
    <x v="0"/>
    <x v="111"/>
    <x v="40"/>
    <x v="0"/>
    <x v="124"/>
    <x v="7"/>
    <x v="3"/>
    <x v="38"/>
    <x v="0"/>
    <x v="39"/>
  </r>
  <r>
    <x v="39"/>
    <x v="1"/>
    <x v="0"/>
    <x v="10"/>
    <x v="30"/>
    <x v="4"/>
    <x v="0"/>
    <x v="3"/>
    <x v="3"/>
    <x v="6"/>
    <x v="16"/>
    <x v="0"/>
    <x v="90"/>
    <x v="112"/>
    <x v="15"/>
    <x v="0"/>
    <x v="0"/>
    <x v="0"/>
    <x v="0"/>
    <x v="116"/>
    <x v="117"/>
    <x v="0"/>
    <x v="0"/>
    <x v="0"/>
    <x v="120"/>
    <x v="119"/>
    <x v="31"/>
    <x v="0"/>
    <x v="112"/>
    <x v="40"/>
    <x v="0"/>
    <x v="125"/>
    <x v="7"/>
    <x v="3"/>
    <x v="38"/>
    <x v="0"/>
    <x v="39"/>
  </r>
  <r>
    <x v="39"/>
    <x v="1"/>
    <x v="0"/>
    <x v="10"/>
    <x v="30"/>
    <x v="4"/>
    <x v="2"/>
    <x v="4"/>
    <x v="3"/>
    <x v="6"/>
    <x v="16"/>
    <x v="0"/>
    <x v="90"/>
    <x v="112"/>
    <x v="15"/>
    <x v="0"/>
    <x v="0"/>
    <x v="0"/>
    <x v="0"/>
    <x v="116"/>
    <x v="117"/>
    <x v="0"/>
    <x v="0"/>
    <x v="0"/>
    <x v="120"/>
    <x v="119"/>
    <x v="31"/>
    <x v="0"/>
    <x v="112"/>
    <x v="40"/>
    <x v="0"/>
    <x v="125"/>
    <x v="7"/>
    <x v="3"/>
    <x v="38"/>
    <x v="0"/>
    <x v="39"/>
  </r>
  <r>
    <x v="39"/>
    <x v="1"/>
    <x v="0"/>
    <x v="10"/>
    <x v="30"/>
    <x v="4"/>
    <x v="0"/>
    <x v="5"/>
    <x v="2"/>
    <x v="0"/>
    <x v="2"/>
    <x v="0"/>
    <x v="2"/>
    <x v="2"/>
    <x v="2"/>
    <x v="0"/>
    <x v="0"/>
    <x v="0"/>
    <x v="0"/>
    <x v="2"/>
    <x v="2"/>
    <x v="2"/>
    <x v="0"/>
    <x v="0"/>
    <x v="2"/>
    <x v="2"/>
    <x v="2"/>
    <x v="1"/>
    <x v="2"/>
    <x v="1"/>
    <x v="0"/>
    <x v="2"/>
    <x v="7"/>
    <x v="3"/>
    <x v="38"/>
    <x v="0"/>
    <x v="39"/>
  </r>
  <r>
    <x v="39"/>
    <x v="1"/>
    <x v="0"/>
    <x v="10"/>
    <x v="30"/>
    <x v="4"/>
    <x v="26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3"/>
    <x v="38"/>
    <x v="0"/>
    <x v="3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0"/>
    <x v="40"/>
    <x v="0"/>
    <x v="10"/>
    <x v="31"/>
    <x v="2"/>
    <x v="0"/>
    <x v="0"/>
    <x v="4"/>
    <x v="3"/>
    <x v="11"/>
    <x v="0"/>
    <x v="59"/>
    <x v="113"/>
    <x v="3"/>
    <x v="0"/>
    <x v="0"/>
    <x v="0"/>
    <x v="0"/>
    <x v="117"/>
    <x v="118"/>
    <x v="0"/>
    <x v="0"/>
    <x v="20"/>
    <x v="121"/>
    <x v="120"/>
    <x v="19"/>
    <x v="0"/>
    <x v="74"/>
    <x v="41"/>
    <x v="0"/>
    <x v="82"/>
    <x v="11"/>
    <x v="2"/>
    <x v="39"/>
    <x v="0"/>
    <x v="40"/>
  </r>
  <r>
    <x v="40"/>
    <x v="1"/>
    <x v="0"/>
    <x v="10"/>
    <x v="31"/>
    <x v="2"/>
    <x v="0"/>
    <x v="1"/>
    <x v="0"/>
    <x v="5"/>
    <x v="12"/>
    <x v="0"/>
    <x v="60"/>
    <x v="114"/>
    <x v="39"/>
    <x v="0"/>
    <x v="0"/>
    <x v="0"/>
    <x v="0"/>
    <x v="118"/>
    <x v="119"/>
    <x v="0"/>
    <x v="0"/>
    <x v="21"/>
    <x v="122"/>
    <x v="121"/>
    <x v="20"/>
    <x v="0"/>
    <x v="75"/>
    <x v="41"/>
    <x v="0"/>
    <x v="83"/>
    <x v="11"/>
    <x v="3"/>
    <x v="39"/>
    <x v="0"/>
    <x v="40"/>
  </r>
  <r>
    <x v="40"/>
    <x v="1"/>
    <x v="0"/>
    <x v="10"/>
    <x v="31"/>
    <x v="2"/>
    <x v="1"/>
    <x v="2"/>
    <x v="0"/>
    <x v="5"/>
    <x v="12"/>
    <x v="0"/>
    <x v="60"/>
    <x v="114"/>
    <x v="39"/>
    <x v="0"/>
    <x v="0"/>
    <x v="0"/>
    <x v="0"/>
    <x v="118"/>
    <x v="119"/>
    <x v="0"/>
    <x v="2"/>
    <x v="21"/>
    <x v="122"/>
    <x v="121"/>
    <x v="20"/>
    <x v="0"/>
    <x v="75"/>
    <x v="41"/>
    <x v="0"/>
    <x v="83"/>
    <x v="11"/>
    <x v="3"/>
    <x v="39"/>
    <x v="0"/>
    <x v="40"/>
  </r>
  <r>
    <x v="40"/>
    <x v="1"/>
    <x v="0"/>
    <x v="10"/>
    <x v="31"/>
    <x v="2"/>
    <x v="0"/>
    <x v="3"/>
    <x v="1"/>
    <x v="2"/>
    <x v="11"/>
    <x v="0"/>
    <x v="91"/>
    <x v="115"/>
    <x v="54"/>
    <x v="0"/>
    <x v="0"/>
    <x v="0"/>
    <x v="0"/>
    <x v="119"/>
    <x v="120"/>
    <x v="0"/>
    <x v="0"/>
    <x v="0"/>
    <x v="123"/>
    <x v="122"/>
    <x v="26"/>
    <x v="0"/>
    <x v="113"/>
    <x v="41"/>
    <x v="0"/>
    <x v="126"/>
    <x v="11"/>
    <x v="3"/>
    <x v="39"/>
    <x v="0"/>
    <x v="40"/>
  </r>
  <r>
    <x v="40"/>
    <x v="1"/>
    <x v="0"/>
    <x v="10"/>
    <x v="31"/>
    <x v="2"/>
    <x v="2"/>
    <x v="4"/>
    <x v="3"/>
    <x v="6"/>
    <x v="11"/>
    <x v="0"/>
    <x v="92"/>
    <x v="116"/>
    <x v="14"/>
    <x v="0"/>
    <x v="0"/>
    <x v="0"/>
    <x v="0"/>
    <x v="120"/>
    <x v="121"/>
    <x v="0"/>
    <x v="0"/>
    <x v="22"/>
    <x v="124"/>
    <x v="123"/>
    <x v="20"/>
    <x v="0"/>
    <x v="114"/>
    <x v="41"/>
    <x v="0"/>
    <x v="127"/>
    <x v="11"/>
    <x v="3"/>
    <x v="39"/>
    <x v="0"/>
    <x v="40"/>
  </r>
  <r>
    <x v="40"/>
    <x v="1"/>
    <x v="0"/>
    <x v="10"/>
    <x v="31"/>
    <x v="2"/>
    <x v="0"/>
    <x v="5"/>
    <x v="3"/>
    <x v="6"/>
    <x v="11"/>
    <x v="0"/>
    <x v="93"/>
    <x v="117"/>
    <x v="0"/>
    <x v="0"/>
    <x v="0"/>
    <x v="0"/>
    <x v="0"/>
    <x v="121"/>
    <x v="122"/>
    <x v="0"/>
    <x v="0"/>
    <x v="23"/>
    <x v="125"/>
    <x v="124"/>
    <x v="20"/>
    <x v="0"/>
    <x v="115"/>
    <x v="41"/>
    <x v="0"/>
    <x v="128"/>
    <x v="11"/>
    <x v="3"/>
    <x v="39"/>
    <x v="0"/>
    <x v="40"/>
  </r>
  <r>
    <x v="40"/>
    <x v="1"/>
    <x v="0"/>
    <x v="10"/>
    <x v="3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3"/>
    <x v="39"/>
    <x v="0"/>
    <x v="4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1"/>
    <x v="41"/>
    <x v="0"/>
    <x v="10"/>
    <x v="32"/>
    <x v="4"/>
    <x v="0"/>
    <x v="0"/>
    <x v="3"/>
    <x v="6"/>
    <x v="11"/>
    <x v="0"/>
    <x v="94"/>
    <x v="118"/>
    <x v="12"/>
    <x v="0"/>
    <x v="0"/>
    <x v="0"/>
    <x v="0"/>
    <x v="122"/>
    <x v="123"/>
    <x v="0"/>
    <x v="0"/>
    <x v="0"/>
    <x v="126"/>
    <x v="125"/>
    <x v="20"/>
    <x v="0"/>
    <x v="116"/>
    <x v="42"/>
    <x v="0"/>
    <x v="129"/>
    <x v="3"/>
    <x v="2"/>
    <x v="40"/>
    <x v="0"/>
    <x v="41"/>
  </r>
  <r>
    <x v="41"/>
    <x v="1"/>
    <x v="0"/>
    <x v="10"/>
    <x v="32"/>
    <x v="4"/>
    <x v="0"/>
    <x v="1"/>
    <x v="3"/>
    <x v="6"/>
    <x v="12"/>
    <x v="0"/>
    <x v="95"/>
    <x v="119"/>
    <x v="12"/>
    <x v="0"/>
    <x v="0"/>
    <x v="0"/>
    <x v="0"/>
    <x v="122"/>
    <x v="124"/>
    <x v="0"/>
    <x v="0"/>
    <x v="0"/>
    <x v="126"/>
    <x v="126"/>
    <x v="32"/>
    <x v="0"/>
    <x v="116"/>
    <x v="42"/>
    <x v="0"/>
    <x v="130"/>
    <x v="3"/>
    <x v="3"/>
    <x v="40"/>
    <x v="0"/>
    <x v="41"/>
  </r>
  <r>
    <x v="41"/>
    <x v="1"/>
    <x v="0"/>
    <x v="10"/>
    <x v="32"/>
    <x v="4"/>
    <x v="1"/>
    <x v="2"/>
    <x v="3"/>
    <x v="6"/>
    <x v="12"/>
    <x v="0"/>
    <x v="95"/>
    <x v="119"/>
    <x v="12"/>
    <x v="0"/>
    <x v="0"/>
    <x v="0"/>
    <x v="0"/>
    <x v="122"/>
    <x v="124"/>
    <x v="0"/>
    <x v="0"/>
    <x v="0"/>
    <x v="126"/>
    <x v="126"/>
    <x v="32"/>
    <x v="0"/>
    <x v="116"/>
    <x v="42"/>
    <x v="0"/>
    <x v="130"/>
    <x v="3"/>
    <x v="3"/>
    <x v="40"/>
    <x v="0"/>
    <x v="41"/>
  </r>
  <r>
    <x v="41"/>
    <x v="1"/>
    <x v="0"/>
    <x v="10"/>
    <x v="32"/>
    <x v="4"/>
    <x v="0"/>
    <x v="3"/>
    <x v="3"/>
    <x v="6"/>
    <x v="11"/>
    <x v="0"/>
    <x v="96"/>
    <x v="120"/>
    <x v="6"/>
    <x v="0"/>
    <x v="0"/>
    <x v="0"/>
    <x v="0"/>
    <x v="123"/>
    <x v="125"/>
    <x v="0"/>
    <x v="0"/>
    <x v="0"/>
    <x v="127"/>
    <x v="127"/>
    <x v="20"/>
    <x v="0"/>
    <x v="117"/>
    <x v="42"/>
    <x v="0"/>
    <x v="131"/>
    <x v="3"/>
    <x v="3"/>
    <x v="40"/>
    <x v="0"/>
    <x v="41"/>
  </r>
  <r>
    <x v="41"/>
    <x v="1"/>
    <x v="0"/>
    <x v="10"/>
    <x v="32"/>
    <x v="4"/>
    <x v="2"/>
    <x v="4"/>
    <x v="1"/>
    <x v="2"/>
    <x v="11"/>
    <x v="0"/>
    <x v="97"/>
    <x v="121"/>
    <x v="43"/>
    <x v="0"/>
    <x v="0"/>
    <x v="0"/>
    <x v="0"/>
    <x v="124"/>
    <x v="126"/>
    <x v="3"/>
    <x v="0"/>
    <x v="0"/>
    <x v="128"/>
    <x v="128"/>
    <x v="26"/>
    <x v="0"/>
    <x v="118"/>
    <x v="42"/>
    <x v="0"/>
    <x v="132"/>
    <x v="3"/>
    <x v="3"/>
    <x v="40"/>
    <x v="0"/>
    <x v="41"/>
  </r>
  <r>
    <x v="41"/>
    <x v="1"/>
    <x v="0"/>
    <x v="10"/>
    <x v="32"/>
    <x v="4"/>
    <x v="0"/>
    <x v="5"/>
    <x v="3"/>
    <x v="6"/>
    <x v="11"/>
    <x v="0"/>
    <x v="98"/>
    <x v="122"/>
    <x v="3"/>
    <x v="0"/>
    <x v="0"/>
    <x v="0"/>
    <x v="0"/>
    <x v="125"/>
    <x v="127"/>
    <x v="0"/>
    <x v="0"/>
    <x v="0"/>
    <x v="129"/>
    <x v="129"/>
    <x v="20"/>
    <x v="0"/>
    <x v="74"/>
    <x v="42"/>
    <x v="0"/>
    <x v="133"/>
    <x v="3"/>
    <x v="3"/>
    <x v="40"/>
    <x v="0"/>
    <x v="41"/>
  </r>
  <r>
    <x v="41"/>
    <x v="1"/>
    <x v="0"/>
    <x v="10"/>
    <x v="32"/>
    <x v="4"/>
    <x v="27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40"/>
    <x v="0"/>
    <x v="4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2"/>
    <x v="42"/>
    <x v="0"/>
    <x v="13"/>
    <x v="28"/>
    <x v="11"/>
    <x v="0"/>
    <x v="0"/>
    <x v="3"/>
    <x v="11"/>
    <x v="12"/>
    <x v="0"/>
    <x v="99"/>
    <x v="123"/>
    <x v="14"/>
    <x v="0"/>
    <x v="0"/>
    <x v="0"/>
    <x v="0"/>
    <x v="126"/>
    <x v="128"/>
    <x v="0"/>
    <x v="0"/>
    <x v="0"/>
    <x v="130"/>
    <x v="130"/>
    <x v="32"/>
    <x v="0"/>
    <x v="119"/>
    <x v="43"/>
    <x v="0"/>
    <x v="134"/>
    <x v="12"/>
    <x v="2"/>
    <x v="41"/>
    <x v="0"/>
    <x v="42"/>
  </r>
  <r>
    <x v="42"/>
    <x v="1"/>
    <x v="0"/>
    <x v="13"/>
    <x v="28"/>
    <x v="11"/>
    <x v="0"/>
    <x v="1"/>
    <x v="3"/>
    <x v="11"/>
    <x v="12"/>
    <x v="0"/>
    <x v="99"/>
    <x v="123"/>
    <x v="14"/>
    <x v="0"/>
    <x v="0"/>
    <x v="0"/>
    <x v="0"/>
    <x v="126"/>
    <x v="128"/>
    <x v="0"/>
    <x v="0"/>
    <x v="0"/>
    <x v="130"/>
    <x v="130"/>
    <x v="32"/>
    <x v="0"/>
    <x v="119"/>
    <x v="43"/>
    <x v="0"/>
    <x v="134"/>
    <x v="12"/>
    <x v="3"/>
    <x v="41"/>
    <x v="0"/>
    <x v="42"/>
  </r>
  <r>
    <x v="42"/>
    <x v="1"/>
    <x v="0"/>
    <x v="13"/>
    <x v="28"/>
    <x v="11"/>
    <x v="1"/>
    <x v="2"/>
    <x v="1"/>
    <x v="2"/>
    <x v="11"/>
    <x v="0"/>
    <x v="100"/>
    <x v="124"/>
    <x v="55"/>
    <x v="0"/>
    <x v="0"/>
    <x v="0"/>
    <x v="0"/>
    <x v="127"/>
    <x v="129"/>
    <x v="0"/>
    <x v="0"/>
    <x v="0"/>
    <x v="131"/>
    <x v="131"/>
    <x v="26"/>
    <x v="0"/>
    <x v="120"/>
    <x v="44"/>
    <x v="0"/>
    <x v="135"/>
    <x v="12"/>
    <x v="3"/>
    <x v="41"/>
    <x v="0"/>
    <x v="42"/>
  </r>
  <r>
    <x v="42"/>
    <x v="1"/>
    <x v="0"/>
    <x v="13"/>
    <x v="28"/>
    <x v="11"/>
    <x v="0"/>
    <x v="3"/>
    <x v="3"/>
    <x v="11"/>
    <x v="12"/>
    <x v="0"/>
    <x v="99"/>
    <x v="123"/>
    <x v="14"/>
    <x v="0"/>
    <x v="0"/>
    <x v="0"/>
    <x v="0"/>
    <x v="126"/>
    <x v="128"/>
    <x v="0"/>
    <x v="2"/>
    <x v="0"/>
    <x v="130"/>
    <x v="130"/>
    <x v="32"/>
    <x v="0"/>
    <x v="119"/>
    <x v="43"/>
    <x v="0"/>
    <x v="134"/>
    <x v="12"/>
    <x v="3"/>
    <x v="41"/>
    <x v="0"/>
    <x v="42"/>
  </r>
  <r>
    <x v="42"/>
    <x v="1"/>
    <x v="0"/>
    <x v="13"/>
    <x v="28"/>
    <x v="11"/>
    <x v="2"/>
    <x v="4"/>
    <x v="3"/>
    <x v="11"/>
    <x v="12"/>
    <x v="0"/>
    <x v="99"/>
    <x v="123"/>
    <x v="14"/>
    <x v="0"/>
    <x v="0"/>
    <x v="0"/>
    <x v="0"/>
    <x v="126"/>
    <x v="128"/>
    <x v="0"/>
    <x v="0"/>
    <x v="0"/>
    <x v="130"/>
    <x v="130"/>
    <x v="32"/>
    <x v="0"/>
    <x v="119"/>
    <x v="43"/>
    <x v="0"/>
    <x v="134"/>
    <x v="12"/>
    <x v="3"/>
    <x v="41"/>
    <x v="0"/>
    <x v="42"/>
  </r>
  <r>
    <x v="42"/>
    <x v="1"/>
    <x v="0"/>
    <x v="13"/>
    <x v="28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41"/>
    <x v="0"/>
    <x v="42"/>
  </r>
  <r>
    <x v="42"/>
    <x v="1"/>
    <x v="0"/>
    <x v="13"/>
    <x v="28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41"/>
    <x v="0"/>
    <x v="4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3"/>
    <x v="43"/>
    <x v="0"/>
    <x v="13"/>
    <x v="33"/>
    <x v="11"/>
    <x v="0"/>
    <x v="0"/>
    <x v="9"/>
    <x v="20"/>
    <x v="17"/>
    <x v="0"/>
    <x v="101"/>
    <x v="125"/>
    <x v="56"/>
    <x v="0"/>
    <x v="0"/>
    <x v="0"/>
    <x v="0"/>
    <x v="128"/>
    <x v="130"/>
    <x v="0"/>
    <x v="0"/>
    <x v="0"/>
    <x v="132"/>
    <x v="132"/>
    <x v="33"/>
    <x v="0"/>
    <x v="121"/>
    <x v="45"/>
    <x v="0"/>
    <x v="136"/>
    <x v="24"/>
    <x v="2"/>
    <x v="42"/>
    <x v="2"/>
    <x v="43"/>
  </r>
  <r>
    <x v="43"/>
    <x v="1"/>
    <x v="0"/>
    <x v="13"/>
    <x v="33"/>
    <x v="11"/>
    <x v="0"/>
    <x v="1"/>
    <x v="3"/>
    <x v="21"/>
    <x v="17"/>
    <x v="0"/>
    <x v="102"/>
    <x v="126"/>
    <x v="8"/>
    <x v="0"/>
    <x v="0"/>
    <x v="0"/>
    <x v="0"/>
    <x v="129"/>
    <x v="131"/>
    <x v="0"/>
    <x v="0"/>
    <x v="0"/>
    <x v="133"/>
    <x v="133"/>
    <x v="34"/>
    <x v="0"/>
    <x v="122"/>
    <x v="45"/>
    <x v="0"/>
    <x v="137"/>
    <x v="24"/>
    <x v="3"/>
    <x v="42"/>
    <x v="2"/>
    <x v="43"/>
  </r>
  <r>
    <x v="43"/>
    <x v="1"/>
    <x v="0"/>
    <x v="13"/>
    <x v="33"/>
    <x v="11"/>
    <x v="1"/>
    <x v="2"/>
    <x v="3"/>
    <x v="21"/>
    <x v="17"/>
    <x v="0"/>
    <x v="102"/>
    <x v="126"/>
    <x v="8"/>
    <x v="0"/>
    <x v="0"/>
    <x v="0"/>
    <x v="0"/>
    <x v="129"/>
    <x v="131"/>
    <x v="0"/>
    <x v="0"/>
    <x v="0"/>
    <x v="133"/>
    <x v="133"/>
    <x v="34"/>
    <x v="0"/>
    <x v="122"/>
    <x v="45"/>
    <x v="0"/>
    <x v="137"/>
    <x v="24"/>
    <x v="3"/>
    <x v="42"/>
    <x v="2"/>
    <x v="43"/>
  </r>
  <r>
    <x v="43"/>
    <x v="1"/>
    <x v="0"/>
    <x v="13"/>
    <x v="33"/>
    <x v="11"/>
    <x v="0"/>
    <x v="3"/>
    <x v="1"/>
    <x v="2"/>
    <x v="16"/>
    <x v="0"/>
    <x v="103"/>
    <x v="127"/>
    <x v="57"/>
    <x v="0"/>
    <x v="0"/>
    <x v="0"/>
    <x v="0"/>
    <x v="130"/>
    <x v="132"/>
    <x v="0"/>
    <x v="0"/>
    <x v="0"/>
    <x v="134"/>
    <x v="134"/>
    <x v="30"/>
    <x v="0"/>
    <x v="123"/>
    <x v="46"/>
    <x v="0"/>
    <x v="138"/>
    <x v="24"/>
    <x v="3"/>
    <x v="42"/>
    <x v="2"/>
    <x v="43"/>
  </r>
  <r>
    <x v="43"/>
    <x v="1"/>
    <x v="0"/>
    <x v="13"/>
    <x v="33"/>
    <x v="11"/>
    <x v="2"/>
    <x v="4"/>
    <x v="3"/>
    <x v="22"/>
    <x v="16"/>
    <x v="0"/>
    <x v="104"/>
    <x v="128"/>
    <x v="0"/>
    <x v="0"/>
    <x v="0"/>
    <x v="0"/>
    <x v="0"/>
    <x v="131"/>
    <x v="133"/>
    <x v="0"/>
    <x v="0"/>
    <x v="0"/>
    <x v="135"/>
    <x v="135"/>
    <x v="31"/>
    <x v="0"/>
    <x v="124"/>
    <x v="46"/>
    <x v="0"/>
    <x v="139"/>
    <x v="24"/>
    <x v="3"/>
    <x v="42"/>
    <x v="2"/>
    <x v="43"/>
  </r>
  <r>
    <x v="43"/>
    <x v="1"/>
    <x v="0"/>
    <x v="13"/>
    <x v="33"/>
    <x v="11"/>
    <x v="0"/>
    <x v="5"/>
    <x v="9"/>
    <x v="20"/>
    <x v="16"/>
    <x v="0"/>
    <x v="105"/>
    <x v="129"/>
    <x v="58"/>
    <x v="0"/>
    <x v="0"/>
    <x v="0"/>
    <x v="0"/>
    <x v="132"/>
    <x v="134"/>
    <x v="2"/>
    <x v="0"/>
    <x v="0"/>
    <x v="136"/>
    <x v="136"/>
    <x v="35"/>
    <x v="0"/>
    <x v="125"/>
    <x v="45"/>
    <x v="0"/>
    <x v="140"/>
    <x v="24"/>
    <x v="3"/>
    <x v="42"/>
    <x v="2"/>
    <x v="43"/>
  </r>
  <r>
    <x v="43"/>
    <x v="1"/>
    <x v="0"/>
    <x v="13"/>
    <x v="33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4"/>
    <x v="3"/>
    <x v="42"/>
    <x v="2"/>
    <x v="4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4"/>
    <x v="44"/>
    <x v="0"/>
    <x v="10"/>
    <x v="34"/>
    <x v="2"/>
    <x v="0"/>
    <x v="0"/>
    <x v="3"/>
    <x v="6"/>
    <x v="6"/>
    <x v="0"/>
    <x v="106"/>
    <x v="130"/>
    <x v="48"/>
    <x v="0"/>
    <x v="0"/>
    <x v="0"/>
    <x v="0"/>
    <x v="133"/>
    <x v="135"/>
    <x v="0"/>
    <x v="0"/>
    <x v="0"/>
    <x v="137"/>
    <x v="137"/>
    <x v="12"/>
    <x v="0"/>
    <x v="126"/>
    <x v="47"/>
    <x v="0"/>
    <x v="141"/>
    <x v="25"/>
    <x v="2"/>
    <x v="43"/>
    <x v="0"/>
    <x v="44"/>
  </r>
  <r>
    <x v="44"/>
    <x v="1"/>
    <x v="0"/>
    <x v="10"/>
    <x v="34"/>
    <x v="2"/>
    <x v="0"/>
    <x v="1"/>
    <x v="3"/>
    <x v="6"/>
    <x v="2"/>
    <x v="0"/>
    <x v="2"/>
    <x v="2"/>
    <x v="48"/>
    <x v="0"/>
    <x v="0"/>
    <x v="0"/>
    <x v="0"/>
    <x v="2"/>
    <x v="2"/>
    <x v="0"/>
    <x v="0"/>
    <x v="0"/>
    <x v="2"/>
    <x v="2"/>
    <x v="2"/>
    <x v="1"/>
    <x v="126"/>
    <x v="1"/>
    <x v="0"/>
    <x v="2"/>
    <x v="25"/>
    <x v="3"/>
    <x v="43"/>
    <x v="0"/>
    <x v="44"/>
  </r>
  <r>
    <x v="44"/>
    <x v="1"/>
    <x v="0"/>
    <x v="10"/>
    <x v="34"/>
    <x v="2"/>
    <x v="1"/>
    <x v="2"/>
    <x v="1"/>
    <x v="2"/>
    <x v="18"/>
    <x v="0"/>
    <x v="107"/>
    <x v="131"/>
    <x v="59"/>
    <x v="0"/>
    <x v="0"/>
    <x v="0"/>
    <x v="0"/>
    <x v="134"/>
    <x v="136"/>
    <x v="0"/>
    <x v="0"/>
    <x v="0"/>
    <x v="138"/>
    <x v="138"/>
    <x v="36"/>
    <x v="0"/>
    <x v="127"/>
    <x v="47"/>
    <x v="0"/>
    <x v="142"/>
    <x v="25"/>
    <x v="3"/>
    <x v="43"/>
    <x v="0"/>
    <x v="44"/>
  </r>
  <r>
    <x v="44"/>
    <x v="1"/>
    <x v="0"/>
    <x v="10"/>
    <x v="34"/>
    <x v="2"/>
    <x v="0"/>
    <x v="3"/>
    <x v="1"/>
    <x v="2"/>
    <x v="18"/>
    <x v="0"/>
    <x v="107"/>
    <x v="131"/>
    <x v="59"/>
    <x v="0"/>
    <x v="0"/>
    <x v="0"/>
    <x v="0"/>
    <x v="134"/>
    <x v="136"/>
    <x v="0"/>
    <x v="0"/>
    <x v="0"/>
    <x v="138"/>
    <x v="138"/>
    <x v="36"/>
    <x v="0"/>
    <x v="127"/>
    <x v="47"/>
    <x v="0"/>
    <x v="142"/>
    <x v="25"/>
    <x v="3"/>
    <x v="43"/>
    <x v="0"/>
    <x v="44"/>
  </r>
  <r>
    <x v="44"/>
    <x v="1"/>
    <x v="0"/>
    <x v="10"/>
    <x v="34"/>
    <x v="2"/>
    <x v="2"/>
    <x v="4"/>
    <x v="3"/>
    <x v="6"/>
    <x v="6"/>
    <x v="0"/>
    <x v="106"/>
    <x v="130"/>
    <x v="48"/>
    <x v="0"/>
    <x v="0"/>
    <x v="0"/>
    <x v="0"/>
    <x v="133"/>
    <x v="135"/>
    <x v="0"/>
    <x v="0"/>
    <x v="0"/>
    <x v="137"/>
    <x v="137"/>
    <x v="12"/>
    <x v="0"/>
    <x v="126"/>
    <x v="47"/>
    <x v="0"/>
    <x v="141"/>
    <x v="25"/>
    <x v="3"/>
    <x v="43"/>
    <x v="0"/>
    <x v="44"/>
  </r>
  <r>
    <x v="44"/>
    <x v="1"/>
    <x v="0"/>
    <x v="10"/>
    <x v="34"/>
    <x v="2"/>
    <x v="0"/>
    <x v="5"/>
    <x v="3"/>
    <x v="6"/>
    <x v="2"/>
    <x v="0"/>
    <x v="2"/>
    <x v="2"/>
    <x v="48"/>
    <x v="0"/>
    <x v="0"/>
    <x v="0"/>
    <x v="0"/>
    <x v="2"/>
    <x v="2"/>
    <x v="0"/>
    <x v="0"/>
    <x v="0"/>
    <x v="2"/>
    <x v="2"/>
    <x v="2"/>
    <x v="1"/>
    <x v="126"/>
    <x v="1"/>
    <x v="0"/>
    <x v="2"/>
    <x v="25"/>
    <x v="3"/>
    <x v="43"/>
    <x v="0"/>
    <x v="44"/>
  </r>
  <r>
    <x v="44"/>
    <x v="1"/>
    <x v="0"/>
    <x v="10"/>
    <x v="34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5"/>
    <x v="3"/>
    <x v="43"/>
    <x v="0"/>
    <x v="4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5"/>
    <x v="45"/>
    <x v="0"/>
    <x v="5"/>
    <x v="31"/>
    <x v="2"/>
    <x v="0"/>
    <x v="0"/>
    <x v="4"/>
    <x v="3"/>
    <x v="11"/>
    <x v="0"/>
    <x v="59"/>
    <x v="113"/>
    <x v="3"/>
    <x v="0"/>
    <x v="0"/>
    <x v="0"/>
    <x v="0"/>
    <x v="117"/>
    <x v="118"/>
    <x v="0"/>
    <x v="0"/>
    <x v="24"/>
    <x v="139"/>
    <x v="139"/>
    <x v="19"/>
    <x v="0"/>
    <x v="128"/>
    <x v="48"/>
    <x v="0"/>
    <x v="135"/>
    <x v="26"/>
    <x v="2"/>
    <x v="44"/>
    <x v="0"/>
    <x v="45"/>
  </r>
  <r>
    <x v="45"/>
    <x v="1"/>
    <x v="0"/>
    <x v="5"/>
    <x v="31"/>
    <x v="2"/>
    <x v="0"/>
    <x v="1"/>
    <x v="0"/>
    <x v="5"/>
    <x v="12"/>
    <x v="0"/>
    <x v="60"/>
    <x v="114"/>
    <x v="39"/>
    <x v="0"/>
    <x v="0"/>
    <x v="0"/>
    <x v="0"/>
    <x v="118"/>
    <x v="119"/>
    <x v="0"/>
    <x v="0"/>
    <x v="25"/>
    <x v="140"/>
    <x v="140"/>
    <x v="20"/>
    <x v="0"/>
    <x v="129"/>
    <x v="48"/>
    <x v="0"/>
    <x v="143"/>
    <x v="26"/>
    <x v="3"/>
    <x v="44"/>
    <x v="0"/>
    <x v="45"/>
  </r>
  <r>
    <x v="45"/>
    <x v="1"/>
    <x v="0"/>
    <x v="5"/>
    <x v="31"/>
    <x v="2"/>
    <x v="1"/>
    <x v="2"/>
    <x v="0"/>
    <x v="5"/>
    <x v="12"/>
    <x v="0"/>
    <x v="60"/>
    <x v="114"/>
    <x v="39"/>
    <x v="0"/>
    <x v="0"/>
    <x v="0"/>
    <x v="0"/>
    <x v="118"/>
    <x v="119"/>
    <x v="0"/>
    <x v="0"/>
    <x v="25"/>
    <x v="140"/>
    <x v="140"/>
    <x v="20"/>
    <x v="0"/>
    <x v="129"/>
    <x v="48"/>
    <x v="0"/>
    <x v="143"/>
    <x v="26"/>
    <x v="3"/>
    <x v="44"/>
    <x v="0"/>
    <x v="45"/>
  </r>
  <r>
    <x v="45"/>
    <x v="1"/>
    <x v="0"/>
    <x v="5"/>
    <x v="31"/>
    <x v="2"/>
    <x v="0"/>
    <x v="3"/>
    <x v="1"/>
    <x v="2"/>
    <x v="11"/>
    <x v="0"/>
    <x v="91"/>
    <x v="115"/>
    <x v="54"/>
    <x v="0"/>
    <x v="0"/>
    <x v="0"/>
    <x v="0"/>
    <x v="119"/>
    <x v="120"/>
    <x v="0"/>
    <x v="0"/>
    <x v="0"/>
    <x v="123"/>
    <x v="122"/>
    <x v="26"/>
    <x v="0"/>
    <x v="130"/>
    <x v="48"/>
    <x v="0"/>
    <x v="144"/>
    <x v="26"/>
    <x v="3"/>
    <x v="44"/>
    <x v="0"/>
    <x v="45"/>
  </r>
  <r>
    <x v="45"/>
    <x v="1"/>
    <x v="0"/>
    <x v="5"/>
    <x v="31"/>
    <x v="2"/>
    <x v="2"/>
    <x v="4"/>
    <x v="3"/>
    <x v="6"/>
    <x v="11"/>
    <x v="0"/>
    <x v="92"/>
    <x v="116"/>
    <x v="14"/>
    <x v="0"/>
    <x v="0"/>
    <x v="0"/>
    <x v="0"/>
    <x v="120"/>
    <x v="121"/>
    <x v="0"/>
    <x v="2"/>
    <x v="0"/>
    <x v="141"/>
    <x v="141"/>
    <x v="20"/>
    <x v="0"/>
    <x v="131"/>
    <x v="48"/>
    <x v="0"/>
    <x v="145"/>
    <x v="26"/>
    <x v="3"/>
    <x v="44"/>
    <x v="0"/>
    <x v="45"/>
  </r>
  <r>
    <x v="45"/>
    <x v="1"/>
    <x v="0"/>
    <x v="5"/>
    <x v="31"/>
    <x v="2"/>
    <x v="0"/>
    <x v="5"/>
    <x v="3"/>
    <x v="6"/>
    <x v="11"/>
    <x v="0"/>
    <x v="93"/>
    <x v="117"/>
    <x v="0"/>
    <x v="0"/>
    <x v="0"/>
    <x v="0"/>
    <x v="0"/>
    <x v="121"/>
    <x v="122"/>
    <x v="0"/>
    <x v="0"/>
    <x v="0"/>
    <x v="142"/>
    <x v="142"/>
    <x v="20"/>
    <x v="0"/>
    <x v="132"/>
    <x v="48"/>
    <x v="0"/>
    <x v="146"/>
    <x v="26"/>
    <x v="3"/>
    <x v="44"/>
    <x v="0"/>
    <x v="45"/>
  </r>
  <r>
    <x v="45"/>
    <x v="1"/>
    <x v="0"/>
    <x v="5"/>
    <x v="3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6"/>
    <x v="3"/>
    <x v="44"/>
    <x v="0"/>
    <x v="4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6"/>
    <x v="46"/>
    <x v="0"/>
    <x v="13"/>
    <x v="35"/>
    <x v="6"/>
    <x v="0"/>
    <x v="0"/>
    <x v="3"/>
    <x v="21"/>
    <x v="16"/>
    <x v="0"/>
    <x v="108"/>
    <x v="132"/>
    <x v="12"/>
    <x v="0"/>
    <x v="0"/>
    <x v="0"/>
    <x v="0"/>
    <x v="135"/>
    <x v="137"/>
    <x v="0"/>
    <x v="0"/>
    <x v="0"/>
    <x v="143"/>
    <x v="143"/>
    <x v="31"/>
    <x v="0"/>
    <x v="133"/>
    <x v="49"/>
    <x v="0"/>
    <x v="147"/>
    <x v="27"/>
    <x v="2"/>
    <x v="45"/>
    <x v="2"/>
    <x v="46"/>
  </r>
  <r>
    <x v="46"/>
    <x v="1"/>
    <x v="0"/>
    <x v="13"/>
    <x v="35"/>
    <x v="6"/>
    <x v="0"/>
    <x v="1"/>
    <x v="3"/>
    <x v="21"/>
    <x v="16"/>
    <x v="0"/>
    <x v="90"/>
    <x v="133"/>
    <x v="15"/>
    <x v="0"/>
    <x v="0"/>
    <x v="0"/>
    <x v="0"/>
    <x v="136"/>
    <x v="138"/>
    <x v="0"/>
    <x v="0"/>
    <x v="0"/>
    <x v="144"/>
    <x v="144"/>
    <x v="31"/>
    <x v="0"/>
    <x v="34"/>
    <x v="49"/>
    <x v="0"/>
    <x v="148"/>
    <x v="27"/>
    <x v="3"/>
    <x v="45"/>
    <x v="2"/>
    <x v="46"/>
  </r>
  <r>
    <x v="46"/>
    <x v="1"/>
    <x v="0"/>
    <x v="13"/>
    <x v="35"/>
    <x v="6"/>
    <x v="1"/>
    <x v="2"/>
    <x v="10"/>
    <x v="23"/>
    <x v="16"/>
    <x v="0"/>
    <x v="109"/>
    <x v="64"/>
    <x v="7"/>
    <x v="0"/>
    <x v="0"/>
    <x v="0"/>
    <x v="0"/>
    <x v="137"/>
    <x v="139"/>
    <x v="0"/>
    <x v="0"/>
    <x v="0"/>
    <x v="145"/>
    <x v="145"/>
    <x v="37"/>
    <x v="0"/>
    <x v="134"/>
    <x v="49"/>
    <x v="0"/>
    <x v="149"/>
    <x v="27"/>
    <x v="3"/>
    <x v="45"/>
    <x v="2"/>
    <x v="46"/>
  </r>
  <r>
    <x v="46"/>
    <x v="1"/>
    <x v="0"/>
    <x v="13"/>
    <x v="35"/>
    <x v="6"/>
    <x v="0"/>
    <x v="3"/>
    <x v="3"/>
    <x v="21"/>
    <x v="16"/>
    <x v="0"/>
    <x v="90"/>
    <x v="133"/>
    <x v="15"/>
    <x v="0"/>
    <x v="0"/>
    <x v="0"/>
    <x v="0"/>
    <x v="136"/>
    <x v="138"/>
    <x v="0"/>
    <x v="0"/>
    <x v="0"/>
    <x v="144"/>
    <x v="144"/>
    <x v="31"/>
    <x v="0"/>
    <x v="34"/>
    <x v="49"/>
    <x v="0"/>
    <x v="148"/>
    <x v="27"/>
    <x v="3"/>
    <x v="45"/>
    <x v="2"/>
    <x v="46"/>
  </r>
  <r>
    <x v="46"/>
    <x v="1"/>
    <x v="0"/>
    <x v="13"/>
    <x v="35"/>
    <x v="6"/>
    <x v="2"/>
    <x v="4"/>
    <x v="3"/>
    <x v="21"/>
    <x v="16"/>
    <x v="0"/>
    <x v="108"/>
    <x v="132"/>
    <x v="12"/>
    <x v="0"/>
    <x v="0"/>
    <x v="0"/>
    <x v="0"/>
    <x v="135"/>
    <x v="137"/>
    <x v="0"/>
    <x v="0"/>
    <x v="0"/>
    <x v="143"/>
    <x v="143"/>
    <x v="31"/>
    <x v="0"/>
    <x v="133"/>
    <x v="49"/>
    <x v="0"/>
    <x v="147"/>
    <x v="27"/>
    <x v="3"/>
    <x v="45"/>
    <x v="2"/>
    <x v="46"/>
  </r>
  <r>
    <x v="46"/>
    <x v="1"/>
    <x v="0"/>
    <x v="13"/>
    <x v="35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7"/>
    <x v="3"/>
    <x v="45"/>
    <x v="2"/>
    <x v="46"/>
  </r>
  <r>
    <x v="46"/>
    <x v="1"/>
    <x v="0"/>
    <x v="13"/>
    <x v="35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7"/>
    <x v="3"/>
    <x v="45"/>
    <x v="2"/>
    <x v="4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7"/>
    <x v="47"/>
    <x v="0"/>
    <x v="15"/>
    <x v="36"/>
    <x v="2"/>
    <x v="0"/>
    <x v="0"/>
    <x v="4"/>
    <x v="12"/>
    <x v="12"/>
    <x v="0"/>
    <x v="110"/>
    <x v="134"/>
    <x v="3"/>
    <x v="0"/>
    <x v="0"/>
    <x v="0"/>
    <x v="0"/>
    <x v="138"/>
    <x v="140"/>
    <x v="0"/>
    <x v="0"/>
    <x v="0"/>
    <x v="146"/>
    <x v="146"/>
    <x v="27"/>
    <x v="0"/>
    <x v="135"/>
    <x v="50"/>
    <x v="0"/>
    <x v="150"/>
    <x v="28"/>
    <x v="2"/>
    <x v="46"/>
    <x v="0"/>
    <x v="47"/>
  </r>
  <r>
    <x v="47"/>
    <x v="1"/>
    <x v="0"/>
    <x v="15"/>
    <x v="36"/>
    <x v="2"/>
    <x v="0"/>
    <x v="1"/>
    <x v="4"/>
    <x v="12"/>
    <x v="12"/>
    <x v="0"/>
    <x v="110"/>
    <x v="134"/>
    <x v="3"/>
    <x v="0"/>
    <x v="0"/>
    <x v="0"/>
    <x v="0"/>
    <x v="138"/>
    <x v="140"/>
    <x v="0"/>
    <x v="0"/>
    <x v="0"/>
    <x v="146"/>
    <x v="146"/>
    <x v="27"/>
    <x v="0"/>
    <x v="135"/>
    <x v="50"/>
    <x v="0"/>
    <x v="150"/>
    <x v="28"/>
    <x v="3"/>
    <x v="46"/>
    <x v="0"/>
    <x v="47"/>
  </r>
  <r>
    <x v="47"/>
    <x v="1"/>
    <x v="0"/>
    <x v="15"/>
    <x v="36"/>
    <x v="2"/>
    <x v="1"/>
    <x v="2"/>
    <x v="1"/>
    <x v="2"/>
    <x v="11"/>
    <x v="0"/>
    <x v="111"/>
    <x v="135"/>
    <x v="60"/>
    <x v="0"/>
    <x v="0"/>
    <x v="0"/>
    <x v="0"/>
    <x v="139"/>
    <x v="141"/>
    <x v="0"/>
    <x v="0"/>
    <x v="0"/>
    <x v="147"/>
    <x v="147"/>
    <x v="26"/>
    <x v="0"/>
    <x v="136"/>
    <x v="51"/>
    <x v="0"/>
    <x v="151"/>
    <x v="28"/>
    <x v="3"/>
    <x v="46"/>
    <x v="0"/>
    <x v="47"/>
  </r>
  <r>
    <x v="47"/>
    <x v="1"/>
    <x v="0"/>
    <x v="15"/>
    <x v="36"/>
    <x v="2"/>
    <x v="0"/>
    <x v="3"/>
    <x v="4"/>
    <x v="12"/>
    <x v="11"/>
    <x v="0"/>
    <x v="112"/>
    <x v="136"/>
    <x v="9"/>
    <x v="0"/>
    <x v="0"/>
    <x v="0"/>
    <x v="0"/>
    <x v="140"/>
    <x v="142"/>
    <x v="0"/>
    <x v="0"/>
    <x v="0"/>
    <x v="148"/>
    <x v="148"/>
    <x v="19"/>
    <x v="0"/>
    <x v="137"/>
    <x v="51"/>
    <x v="0"/>
    <x v="152"/>
    <x v="28"/>
    <x v="3"/>
    <x v="46"/>
    <x v="0"/>
    <x v="47"/>
  </r>
  <r>
    <x v="47"/>
    <x v="1"/>
    <x v="0"/>
    <x v="15"/>
    <x v="36"/>
    <x v="2"/>
    <x v="2"/>
    <x v="4"/>
    <x v="4"/>
    <x v="12"/>
    <x v="11"/>
    <x v="0"/>
    <x v="112"/>
    <x v="136"/>
    <x v="9"/>
    <x v="0"/>
    <x v="0"/>
    <x v="0"/>
    <x v="0"/>
    <x v="140"/>
    <x v="142"/>
    <x v="0"/>
    <x v="0"/>
    <x v="0"/>
    <x v="148"/>
    <x v="148"/>
    <x v="19"/>
    <x v="0"/>
    <x v="137"/>
    <x v="51"/>
    <x v="0"/>
    <x v="152"/>
    <x v="28"/>
    <x v="3"/>
    <x v="46"/>
    <x v="0"/>
    <x v="47"/>
  </r>
  <r>
    <x v="47"/>
    <x v="1"/>
    <x v="0"/>
    <x v="15"/>
    <x v="3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8"/>
    <x v="3"/>
    <x v="46"/>
    <x v="0"/>
    <x v="47"/>
  </r>
  <r>
    <x v="47"/>
    <x v="1"/>
    <x v="0"/>
    <x v="15"/>
    <x v="3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9"/>
    <x v="3"/>
    <x v="46"/>
    <x v="0"/>
    <x v="4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8"/>
    <x v="48"/>
    <x v="0"/>
    <x v="13"/>
    <x v="27"/>
    <x v="12"/>
    <x v="0"/>
    <x v="0"/>
    <x v="0"/>
    <x v="6"/>
    <x v="7"/>
    <x v="0"/>
    <x v="113"/>
    <x v="137"/>
    <x v="48"/>
    <x v="0"/>
    <x v="0"/>
    <x v="0"/>
    <x v="0"/>
    <x v="141"/>
    <x v="143"/>
    <x v="0"/>
    <x v="0"/>
    <x v="9"/>
    <x v="149"/>
    <x v="149"/>
    <x v="38"/>
    <x v="0"/>
    <x v="102"/>
    <x v="52"/>
    <x v="0"/>
    <x v="153"/>
    <x v="30"/>
    <x v="2"/>
    <x v="47"/>
    <x v="2"/>
    <x v="48"/>
  </r>
  <r>
    <x v="48"/>
    <x v="1"/>
    <x v="0"/>
    <x v="13"/>
    <x v="27"/>
    <x v="12"/>
    <x v="0"/>
    <x v="1"/>
    <x v="0"/>
    <x v="6"/>
    <x v="7"/>
    <x v="0"/>
    <x v="113"/>
    <x v="137"/>
    <x v="48"/>
    <x v="0"/>
    <x v="0"/>
    <x v="0"/>
    <x v="0"/>
    <x v="141"/>
    <x v="143"/>
    <x v="0"/>
    <x v="0"/>
    <x v="9"/>
    <x v="149"/>
    <x v="149"/>
    <x v="38"/>
    <x v="0"/>
    <x v="102"/>
    <x v="52"/>
    <x v="0"/>
    <x v="153"/>
    <x v="30"/>
    <x v="3"/>
    <x v="47"/>
    <x v="2"/>
    <x v="48"/>
  </r>
  <r>
    <x v="48"/>
    <x v="1"/>
    <x v="0"/>
    <x v="13"/>
    <x v="27"/>
    <x v="12"/>
    <x v="1"/>
    <x v="2"/>
    <x v="1"/>
    <x v="2"/>
    <x v="11"/>
    <x v="0"/>
    <x v="79"/>
    <x v="138"/>
    <x v="49"/>
    <x v="0"/>
    <x v="0"/>
    <x v="0"/>
    <x v="0"/>
    <x v="142"/>
    <x v="144"/>
    <x v="0"/>
    <x v="0"/>
    <x v="0"/>
    <x v="150"/>
    <x v="150"/>
    <x v="26"/>
    <x v="0"/>
    <x v="103"/>
    <x v="52"/>
    <x v="0"/>
    <x v="114"/>
    <x v="30"/>
    <x v="3"/>
    <x v="47"/>
    <x v="2"/>
    <x v="48"/>
  </r>
  <r>
    <x v="48"/>
    <x v="1"/>
    <x v="0"/>
    <x v="13"/>
    <x v="27"/>
    <x v="12"/>
    <x v="0"/>
    <x v="3"/>
    <x v="3"/>
    <x v="6"/>
    <x v="11"/>
    <x v="0"/>
    <x v="80"/>
    <x v="139"/>
    <x v="50"/>
    <x v="0"/>
    <x v="0"/>
    <x v="0"/>
    <x v="0"/>
    <x v="143"/>
    <x v="145"/>
    <x v="0"/>
    <x v="0"/>
    <x v="19"/>
    <x v="151"/>
    <x v="151"/>
    <x v="20"/>
    <x v="0"/>
    <x v="104"/>
    <x v="52"/>
    <x v="0"/>
    <x v="115"/>
    <x v="30"/>
    <x v="3"/>
    <x v="47"/>
    <x v="2"/>
    <x v="48"/>
  </r>
  <r>
    <x v="48"/>
    <x v="1"/>
    <x v="0"/>
    <x v="13"/>
    <x v="27"/>
    <x v="1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0"/>
    <x v="3"/>
    <x v="47"/>
    <x v="2"/>
    <x v="48"/>
  </r>
  <r>
    <x v="48"/>
    <x v="1"/>
    <x v="0"/>
    <x v="13"/>
    <x v="27"/>
    <x v="1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0"/>
    <x v="3"/>
    <x v="47"/>
    <x v="2"/>
    <x v="48"/>
  </r>
  <r>
    <x v="48"/>
    <x v="1"/>
    <x v="0"/>
    <x v="13"/>
    <x v="27"/>
    <x v="1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0"/>
    <x v="3"/>
    <x v="47"/>
    <x v="2"/>
    <x v="4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49"/>
    <x v="49"/>
    <x v="0"/>
    <x v="16"/>
    <x v="37"/>
    <x v="4"/>
    <x v="0"/>
    <x v="0"/>
    <x v="3"/>
    <x v="6"/>
    <x v="19"/>
    <x v="0"/>
    <x v="114"/>
    <x v="140"/>
    <x v="39"/>
    <x v="0"/>
    <x v="0"/>
    <x v="0"/>
    <x v="0"/>
    <x v="144"/>
    <x v="146"/>
    <x v="0"/>
    <x v="0"/>
    <x v="9"/>
    <x v="152"/>
    <x v="152"/>
    <x v="39"/>
    <x v="0"/>
    <x v="138"/>
    <x v="53"/>
    <x v="0"/>
    <x v="154"/>
    <x v="21"/>
    <x v="2"/>
    <x v="48"/>
    <x v="0"/>
    <x v="49"/>
  </r>
  <r>
    <x v="49"/>
    <x v="1"/>
    <x v="0"/>
    <x v="16"/>
    <x v="37"/>
    <x v="4"/>
    <x v="0"/>
    <x v="1"/>
    <x v="3"/>
    <x v="6"/>
    <x v="19"/>
    <x v="0"/>
    <x v="114"/>
    <x v="140"/>
    <x v="39"/>
    <x v="0"/>
    <x v="0"/>
    <x v="0"/>
    <x v="0"/>
    <x v="144"/>
    <x v="146"/>
    <x v="0"/>
    <x v="0"/>
    <x v="9"/>
    <x v="152"/>
    <x v="152"/>
    <x v="39"/>
    <x v="0"/>
    <x v="138"/>
    <x v="53"/>
    <x v="0"/>
    <x v="154"/>
    <x v="21"/>
    <x v="3"/>
    <x v="48"/>
    <x v="0"/>
    <x v="49"/>
  </r>
  <r>
    <x v="49"/>
    <x v="1"/>
    <x v="0"/>
    <x v="16"/>
    <x v="37"/>
    <x v="4"/>
    <x v="1"/>
    <x v="2"/>
    <x v="1"/>
    <x v="2"/>
    <x v="11"/>
    <x v="0"/>
    <x v="115"/>
    <x v="141"/>
    <x v="44"/>
    <x v="0"/>
    <x v="0"/>
    <x v="0"/>
    <x v="0"/>
    <x v="145"/>
    <x v="147"/>
    <x v="0"/>
    <x v="0"/>
    <x v="0"/>
    <x v="153"/>
    <x v="153"/>
    <x v="26"/>
    <x v="0"/>
    <x v="139"/>
    <x v="53"/>
    <x v="0"/>
    <x v="155"/>
    <x v="21"/>
    <x v="3"/>
    <x v="48"/>
    <x v="0"/>
    <x v="49"/>
  </r>
  <r>
    <x v="49"/>
    <x v="1"/>
    <x v="0"/>
    <x v="16"/>
    <x v="37"/>
    <x v="4"/>
    <x v="0"/>
    <x v="3"/>
    <x v="3"/>
    <x v="6"/>
    <x v="19"/>
    <x v="0"/>
    <x v="114"/>
    <x v="140"/>
    <x v="39"/>
    <x v="0"/>
    <x v="0"/>
    <x v="0"/>
    <x v="0"/>
    <x v="144"/>
    <x v="146"/>
    <x v="0"/>
    <x v="0"/>
    <x v="9"/>
    <x v="152"/>
    <x v="152"/>
    <x v="39"/>
    <x v="0"/>
    <x v="138"/>
    <x v="53"/>
    <x v="0"/>
    <x v="154"/>
    <x v="21"/>
    <x v="3"/>
    <x v="48"/>
    <x v="0"/>
    <x v="49"/>
  </r>
  <r>
    <x v="49"/>
    <x v="1"/>
    <x v="0"/>
    <x v="16"/>
    <x v="37"/>
    <x v="4"/>
    <x v="0"/>
    <x v="4"/>
    <x v="3"/>
    <x v="6"/>
    <x v="19"/>
    <x v="0"/>
    <x v="114"/>
    <x v="140"/>
    <x v="39"/>
    <x v="0"/>
    <x v="0"/>
    <x v="0"/>
    <x v="0"/>
    <x v="144"/>
    <x v="146"/>
    <x v="0"/>
    <x v="0"/>
    <x v="9"/>
    <x v="152"/>
    <x v="152"/>
    <x v="39"/>
    <x v="0"/>
    <x v="138"/>
    <x v="53"/>
    <x v="0"/>
    <x v="154"/>
    <x v="21"/>
    <x v="3"/>
    <x v="48"/>
    <x v="0"/>
    <x v="49"/>
  </r>
  <r>
    <x v="49"/>
    <x v="1"/>
    <x v="0"/>
    <x v="16"/>
    <x v="37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48"/>
    <x v="0"/>
    <x v="49"/>
  </r>
  <r>
    <x v="49"/>
    <x v="1"/>
    <x v="0"/>
    <x v="16"/>
    <x v="37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48"/>
    <x v="0"/>
    <x v="4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0"/>
    <x v="50"/>
    <x v="0"/>
    <x v="10"/>
    <x v="35"/>
    <x v="11"/>
    <x v="0"/>
    <x v="0"/>
    <x v="3"/>
    <x v="6"/>
    <x v="19"/>
    <x v="0"/>
    <x v="114"/>
    <x v="140"/>
    <x v="39"/>
    <x v="0"/>
    <x v="0"/>
    <x v="0"/>
    <x v="0"/>
    <x v="146"/>
    <x v="148"/>
    <x v="0"/>
    <x v="0"/>
    <x v="26"/>
    <x v="154"/>
    <x v="154"/>
    <x v="39"/>
    <x v="0"/>
    <x v="75"/>
    <x v="54"/>
    <x v="0"/>
    <x v="156"/>
    <x v="12"/>
    <x v="2"/>
    <x v="49"/>
    <x v="0"/>
    <x v="50"/>
  </r>
  <r>
    <x v="50"/>
    <x v="1"/>
    <x v="0"/>
    <x v="10"/>
    <x v="35"/>
    <x v="11"/>
    <x v="0"/>
    <x v="1"/>
    <x v="3"/>
    <x v="6"/>
    <x v="19"/>
    <x v="0"/>
    <x v="114"/>
    <x v="140"/>
    <x v="39"/>
    <x v="0"/>
    <x v="0"/>
    <x v="0"/>
    <x v="0"/>
    <x v="146"/>
    <x v="148"/>
    <x v="0"/>
    <x v="0"/>
    <x v="26"/>
    <x v="154"/>
    <x v="154"/>
    <x v="39"/>
    <x v="0"/>
    <x v="75"/>
    <x v="54"/>
    <x v="0"/>
    <x v="156"/>
    <x v="12"/>
    <x v="3"/>
    <x v="49"/>
    <x v="0"/>
    <x v="50"/>
  </r>
  <r>
    <x v="50"/>
    <x v="1"/>
    <x v="0"/>
    <x v="10"/>
    <x v="35"/>
    <x v="11"/>
    <x v="1"/>
    <x v="2"/>
    <x v="1"/>
    <x v="2"/>
    <x v="11"/>
    <x v="0"/>
    <x v="115"/>
    <x v="141"/>
    <x v="44"/>
    <x v="0"/>
    <x v="0"/>
    <x v="0"/>
    <x v="0"/>
    <x v="147"/>
    <x v="149"/>
    <x v="0"/>
    <x v="0"/>
    <x v="0"/>
    <x v="155"/>
    <x v="155"/>
    <x v="26"/>
    <x v="0"/>
    <x v="47"/>
    <x v="54"/>
    <x v="0"/>
    <x v="157"/>
    <x v="12"/>
    <x v="3"/>
    <x v="49"/>
    <x v="0"/>
    <x v="50"/>
  </r>
  <r>
    <x v="50"/>
    <x v="1"/>
    <x v="0"/>
    <x v="10"/>
    <x v="35"/>
    <x v="11"/>
    <x v="0"/>
    <x v="3"/>
    <x v="3"/>
    <x v="6"/>
    <x v="19"/>
    <x v="0"/>
    <x v="114"/>
    <x v="140"/>
    <x v="39"/>
    <x v="0"/>
    <x v="0"/>
    <x v="0"/>
    <x v="0"/>
    <x v="146"/>
    <x v="148"/>
    <x v="0"/>
    <x v="0"/>
    <x v="26"/>
    <x v="154"/>
    <x v="154"/>
    <x v="39"/>
    <x v="0"/>
    <x v="75"/>
    <x v="54"/>
    <x v="0"/>
    <x v="156"/>
    <x v="12"/>
    <x v="3"/>
    <x v="49"/>
    <x v="0"/>
    <x v="50"/>
  </r>
  <r>
    <x v="50"/>
    <x v="1"/>
    <x v="0"/>
    <x v="10"/>
    <x v="35"/>
    <x v="11"/>
    <x v="2"/>
    <x v="4"/>
    <x v="3"/>
    <x v="6"/>
    <x v="19"/>
    <x v="0"/>
    <x v="114"/>
    <x v="140"/>
    <x v="39"/>
    <x v="0"/>
    <x v="0"/>
    <x v="0"/>
    <x v="0"/>
    <x v="146"/>
    <x v="148"/>
    <x v="0"/>
    <x v="0"/>
    <x v="26"/>
    <x v="154"/>
    <x v="154"/>
    <x v="39"/>
    <x v="0"/>
    <x v="75"/>
    <x v="54"/>
    <x v="0"/>
    <x v="156"/>
    <x v="12"/>
    <x v="3"/>
    <x v="49"/>
    <x v="0"/>
    <x v="50"/>
  </r>
  <r>
    <x v="50"/>
    <x v="1"/>
    <x v="0"/>
    <x v="10"/>
    <x v="35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49"/>
    <x v="0"/>
    <x v="50"/>
  </r>
  <r>
    <x v="50"/>
    <x v="1"/>
    <x v="0"/>
    <x v="10"/>
    <x v="35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3"/>
    <x v="49"/>
    <x v="0"/>
    <x v="5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1"/>
    <x v="51"/>
    <x v="0"/>
    <x v="12"/>
    <x v="38"/>
    <x v="2"/>
    <x v="0"/>
    <x v="0"/>
    <x v="5"/>
    <x v="8"/>
    <x v="20"/>
    <x v="0"/>
    <x v="116"/>
    <x v="142"/>
    <x v="3"/>
    <x v="0"/>
    <x v="0"/>
    <x v="0"/>
    <x v="0"/>
    <x v="148"/>
    <x v="150"/>
    <x v="0"/>
    <x v="0"/>
    <x v="0"/>
    <x v="156"/>
    <x v="156"/>
    <x v="13"/>
    <x v="0"/>
    <x v="140"/>
    <x v="55"/>
    <x v="0"/>
    <x v="158"/>
    <x v="31"/>
    <x v="2"/>
    <x v="50"/>
    <x v="2"/>
    <x v="51"/>
  </r>
  <r>
    <x v="51"/>
    <x v="1"/>
    <x v="0"/>
    <x v="12"/>
    <x v="38"/>
    <x v="2"/>
    <x v="0"/>
    <x v="1"/>
    <x v="5"/>
    <x v="8"/>
    <x v="20"/>
    <x v="0"/>
    <x v="116"/>
    <x v="142"/>
    <x v="3"/>
    <x v="0"/>
    <x v="0"/>
    <x v="0"/>
    <x v="0"/>
    <x v="148"/>
    <x v="150"/>
    <x v="0"/>
    <x v="0"/>
    <x v="0"/>
    <x v="156"/>
    <x v="156"/>
    <x v="13"/>
    <x v="0"/>
    <x v="140"/>
    <x v="55"/>
    <x v="0"/>
    <x v="158"/>
    <x v="31"/>
    <x v="2"/>
    <x v="50"/>
    <x v="1"/>
    <x v="51"/>
  </r>
  <r>
    <x v="51"/>
    <x v="1"/>
    <x v="0"/>
    <x v="12"/>
    <x v="38"/>
    <x v="2"/>
    <x v="1"/>
    <x v="2"/>
    <x v="1"/>
    <x v="2"/>
    <x v="1"/>
    <x v="0"/>
    <x v="117"/>
    <x v="143"/>
    <x v="61"/>
    <x v="0"/>
    <x v="0"/>
    <x v="0"/>
    <x v="0"/>
    <x v="149"/>
    <x v="151"/>
    <x v="0"/>
    <x v="0"/>
    <x v="0"/>
    <x v="157"/>
    <x v="157"/>
    <x v="1"/>
    <x v="0"/>
    <x v="141"/>
    <x v="55"/>
    <x v="0"/>
    <x v="159"/>
    <x v="31"/>
    <x v="2"/>
    <x v="50"/>
    <x v="1"/>
    <x v="51"/>
  </r>
  <r>
    <x v="51"/>
    <x v="1"/>
    <x v="0"/>
    <x v="12"/>
    <x v="38"/>
    <x v="2"/>
    <x v="0"/>
    <x v="3"/>
    <x v="1"/>
    <x v="2"/>
    <x v="1"/>
    <x v="0"/>
    <x v="66"/>
    <x v="144"/>
    <x v="41"/>
    <x v="0"/>
    <x v="0"/>
    <x v="0"/>
    <x v="0"/>
    <x v="150"/>
    <x v="152"/>
    <x v="0"/>
    <x v="0"/>
    <x v="0"/>
    <x v="158"/>
    <x v="158"/>
    <x v="1"/>
    <x v="0"/>
    <x v="142"/>
    <x v="55"/>
    <x v="0"/>
    <x v="160"/>
    <x v="31"/>
    <x v="2"/>
    <x v="50"/>
    <x v="1"/>
    <x v="51"/>
  </r>
  <r>
    <x v="51"/>
    <x v="1"/>
    <x v="0"/>
    <x v="12"/>
    <x v="38"/>
    <x v="2"/>
    <x v="0"/>
    <x v="4"/>
    <x v="3"/>
    <x v="6"/>
    <x v="1"/>
    <x v="0"/>
    <x v="23"/>
    <x v="145"/>
    <x v="20"/>
    <x v="0"/>
    <x v="0"/>
    <x v="0"/>
    <x v="0"/>
    <x v="151"/>
    <x v="153"/>
    <x v="0"/>
    <x v="0"/>
    <x v="0"/>
    <x v="159"/>
    <x v="159"/>
    <x v="0"/>
    <x v="0"/>
    <x v="143"/>
    <x v="55"/>
    <x v="0"/>
    <x v="161"/>
    <x v="31"/>
    <x v="2"/>
    <x v="50"/>
    <x v="1"/>
    <x v="51"/>
  </r>
  <r>
    <x v="51"/>
    <x v="1"/>
    <x v="0"/>
    <x v="12"/>
    <x v="38"/>
    <x v="2"/>
    <x v="0"/>
    <x v="5"/>
    <x v="4"/>
    <x v="3"/>
    <x v="1"/>
    <x v="0"/>
    <x v="118"/>
    <x v="146"/>
    <x v="62"/>
    <x v="0"/>
    <x v="0"/>
    <x v="0"/>
    <x v="0"/>
    <x v="152"/>
    <x v="154"/>
    <x v="0"/>
    <x v="0"/>
    <x v="0"/>
    <x v="160"/>
    <x v="160"/>
    <x v="5"/>
    <x v="0"/>
    <x v="144"/>
    <x v="55"/>
    <x v="0"/>
    <x v="162"/>
    <x v="31"/>
    <x v="2"/>
    <x v="50"/>
    <x v="1"/>
    <x v="51"/>
  </r>
  <r>
    <x v="51"/>
    <x v="1"/>
    <x v="0"/>
    <x v="12"/>
    <x v="38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1"/>
    <x v="2"/>
    <x v="51"/>
    <x v="1"/>
    <x v="5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2"/>
    <x v="52"/>
    <x v="0"/>
    <x v="11"/>
    <x v="39"/>
    <x v="11"/>
    <x v="0"/>
    <x v="0"/>
    <x v="3"/>
    <x v="11"/>
    <x v="1"/>
    <x v="0"/>
    <x v="119"/>
    <x v="147"/>
    <x v="45"/>
    <x v="0"/>
    <x v="0"/>
    <x v="0"/>
    <x v="0"/>
    <x v="153"/>
    <x v="155"/>
    <x v="0"/>
    <x v="0"/>
    <x v="0"/>
    <x v="161"/>
    <x v="161"/>
    <x v="0"/>
    <x v="0"/>
    <x v="145"/>
    <x v="56"/>
    <x v="0"/>
    <x v="163"/>
    <x v="6"/>
    <x v="2"/>
    <x v="52"/>
    <x v="2"/>
    <x v="52"/>
  </r>
  <r>
    <x v="52"/>
    <x v="1"/>
    <x v="0"/>
    <x v="11"/>
    <x v="39"/>
    <x v="11"/>
    <x v="0"/>
    <x v="1"/>
    <x v="3"/>
    <x v="11"/>
    <x v="1"/>
    <x v="0"/>
    <x v="119"/>
    <x v="147"/>
    <x v="45"/>
    <x v="0"/>
    <x v="0"/>
    <x v="0"/>
    <x v="0"/>
    <x v="153"/>
    <x v="155"/>
    <x v="0"/>
    <x v="0"/>
    <x v="0"/>
    <x v="161"/>
    <x v="161"/>
    <x v="0"/>
    <x v="0"/>
    <x v="145"/>
    <x v="56"/>
    <x v="0"/>
    <x v="163"/>
    <x v="6"/>
    <x v="2"/>
    <x v="52"/>
    <x v="1"/>
    <x v="52"/>
  </r>
  <r>
    <x v="52"/>
    <x v="1"/>
    <x v="0"/>
    <x v="11"/>
    <x v="39"/>
    <x v="11"/>
    <x v="1"/>
    <x v="2"/>
    <x v="1"/>
    <x v="2"/>
    <x v="1"/>
    <x v="0"/>
    <x v="120"/>
    <x v="148"/>
    <x v="63"/>
    <x v="0"/>
    <x v="0"/>
    <x v="0"/>
    <x v="0"/>
    <x v="154"/>
    <x v="156"/>
    <x v="0"/>
    <x v="0"/>
    <x v="0"/>
    <x v="162"/>
    <x v="162"/>
    <x v="1"/>
    <x v="0"/>
    <x v="146"/>
    <x v="56"/>
    <x v="0"/>
    <x v="164"/>
    <x v="6"/>
    <x v="2"/>
    <x v="52"/>
    <x v="1"/>
    <x v="52"/>
  </r>
  <r>
    <x v="52"/>
    <x v="1"/>
    <x v="0"/>
    <x v="11"/>
    <x v="39"/>
    <x v="11"/>
    <x v="0"/>
    <x v="3"/>
    <x v="3"/>
    <x v="6"/>
    <x v="1"/>
    <x v="0"/>
    <x v="119"/>
    <x v="147"/>
    <x v="45"/>
    <x v="0"/>
    <x v="0"/>
    <x v="0"/>
    <x v="0"/>
    <x v="153"/>
    <x v="155"/>
    <x v="0"/>
    <x v="0"/>
    <x v="0"/>
    <x v="161"/>
    <x v="161"/>
    <x v="0"/>
    <x v="0"/>
    <x v="145"/>
    <x v="56"/>
    <x v="0"/>
    <x v="163"/>
    <x v="6"/>
    <x v="2"/>
    <x v="52"/>
    <x v="1"/>
    <x v="52"/>
  </r>
  <r>
    <x v="52"/>
    <x v="1"/>
    <x v="0"/>
    <x v="11"/>
    <x v="39"/>
    <x v="11"/>
    <x v="0"/>
    <x v="4"/>
    <x v="3"/>
    <x v="6"/>
    <x v="1"/>
    <x v="0"/>
    <x v="119"/>
    <x v="147"/>
    <x v="45"/>
    <x v="0"/>
    <x v="0"/>
    <x v="0"/>
    <x v="0"/>
    <x v="153"/>
    <x v="155"/>
    <x v="0"/>
    <x v="0"/>
    <x v="0"/>
    <x v="161"/>
    <x v="161"/>
    <x v="0"/>
    <x v="0"/>
    <x v="145"/>
    <x v="56"/>
    <x v="0"/>
    <x v="163"/>
    <x v="6"/>
    <x v="2"/>
    <x v="52"/>
    <x v="1"/>
    <x v="52"/>
  </r>
  <r>
    <x v="52"/>
    <x v="1"/>
    <x v="0"/>
    <x v="11"/>
    <x v="39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2"/>
    <x v="51"/>
    <x v="1"/>
    <x v="52"/>
  </r>
  <r>
    <x v="52"/>
    <x v="1"/>
    <x v="0"/>
    <x v="11"/>
    <x v="39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2"/>
    <x v="51"/>
    <x v="1"/>
    <x v="5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3"/>
    <x v="53"/>
    <x v="0"/>
    <x v="0"/>
    <x v="40"/>
    <x v="13"/>
    <x v="0"/>
    <x v="0"/>
    <x v="4"/>
    <x v="3"/>
    <x v="1"/>
    <x v="0"/>
    <x v="121"/>
    <x v="149"/>
    <x v="0"/>
    <x v="0"/>
    <x v="0"/>
    <x v="0"/>
    <x v="0"/>
    <x v="155"/>
    <x v="157"/>
    <x v="0"/>
    <x v="0"/>
    <x v="9"/>
    <x v="163"/>
    <x v="163"/>
    <x v="5"/>
    <x v="0"/>
    <x v="0"/>
    <x v="57"/>
    <x v="0"/>
    <x v="165"/>
    <x v="19"/>
    <x v="2"/>
    <x v="53"/>
    <x v="0"/>
    <x v="53"/>
  </r>
  <r>
    <x v="53"/>
    <x v="1"/>
    <x v="0"/>
    <x v="0"/>
    <x v="40"/>
    <x v="13"/>
    <x v="0"/>
    <x v="1"/>
    <x v="4"/>
    <x v="3"/>
    <x v="2"/>
    <x v="0"/>
    <x v="2"/>
    <x v="2"/>
    <x v="0"/>
    <x v="0"/>
    <x v="0"/>
    <x v="0"/>
    <x v="0"/>
    <x v="2"/>
    <x v="2"/>
    <x v="4"/>
    <x v="0"/>
    <x v="0"/>
    <x v="2"/>
    <x v="2"/>
    <x v="2"/>
    <x v="1"/>
    <x v="0"/>
    <x v="1"/>
    <x v="0"/>
    <x v="2"/>
    <x v="19"/>
    <x v="2"/>
    <x v="51"/>
    <x v="1"/>
    <x v="53"/>
  </r>
  <r>
    <x v="53"/>
    <x v="1"/>
    <x v="0"/>
    <x v="0"/>
    <x v="40"/>
    <x v="13"/>
    <x v="1"/>
    <x v="2"/>
    <x v="1"/>
    <x v="2"/>
    <x v="1"/>
    <x v="0"/>
    <x v="47"/>
    <x v="150"/>
    <x v="33"/>
    <x v="0"/>
    <x v="0"/>
    <x v="0"/>
    <x v="0"/>
    <x v="156"/>
    <x v="158"/>
    <x v="0"/>
    <x v="0"/>
    <x v="0"/>
    <x v="164"/>
    <x v="164"/>
    <x v="1"/>
    <x v="0"/>
    <x v="147"/>
    <x v="57"/>
    <x v="0"/>
    <x v="166"/>
    <x v="19"/>
    <x v="2"/>
    <x v="53"/>
    <x v="1"/>
    <x v="53"/>
  </r>
  <r>
    <x v="53"/>
    <x v="1"/>
    <x v="0"/>
    <x v="0"/>
    <x v="40"/>
    <x v="13"/>
    <x v="0"/>
    <x v="3"/>
    <x v="3"/>
    <x v="6"/>
    <x v="1"/>
    <x v="0"/>
    <x v="55"/>
    <x v="151"/>
    <x v="37"/>
    <x v="0"/>
    <x v="0"/>
    <x v="0"/>
    <x v="0"/>
    <x v="157"/>
    <x v="159"/>
    <x v="0"/>
    <x v="0"/>
    <x v="0"/>
    <x v="165"/>
    <x v="165"/>
    <x v="0"/>
    <x v="0"/>
    <x v="148"/>
    <x v="57"/>
    <x v="0"/>
    <x v="167"/>
    <x v="19"/>
    <x v="2"/>
    <x v="53"/>
    <x v="1"/>
    <x v="53"/>
  </r>
  <r>
    <x v="53"/>
    <x v="1"/>
    <x v="0"/>
    <x v="0"/>
    <x v="40"/>
    <x v="13"/>
    <x v="0"/>
    <x v="4"/>
    <x v="3"/>
    <x v="6"/>
    <x v="1"/>
    <x v="0"/>
    <x v="122"/>
    <x v="152"/>
    <x v="64"/>
    <x v="0"/>
    <x v="0"/>
    <x v="0"/>
    <x v="0"/>
    <x v="158"/>
    <x v="160"/>
    <x v="0"/>
    <x v="2"/>
    <x v="0"/>
    <x v="166"/>
    <x v="166"/>
    <x v="0"/>
    <x v="0"/>
    <x v="149"/>
    <x v="57"/>
    <x v="0"/>
    <x v="168"/>
    <x v="19"/>
    <x v="2"/>
    <x v="53"/>
    <x v="1"/>
    <x v="53"/>
  </r>
  <r>
    <x v="53"/>
    <x v="1"/>
    <x v="0"/>
    <x v="0"/>
    <x v="40"/>
    <x v="13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51"/>
    <x v="1"/>
    <x v="53"/>
  </r>
  <r>
    <x v="53"/>
    <x v="1"/>
    <x v="0"/>
    <x v="0"/>
    <x v="40"/>
    <x v="13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51"/>
    <x v="1"/>
    <x v="5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4"/>
    <x v="54"/>
    <x v="0"/>
    <x v="11"/>
    <x v="41"/>
    <x v="2"/>
    <x v="0"/>
    <x v="0"/>
    <x v="0"/>
    <x v="9"/>
    <x v="9"/>
    <x v="0"/>
    <x v="123"/>
    <x v="153"/>
    <x v="32"/>
    <x v="0"/>
    <x v="0"/>
    <x v="0"/>
    <x v="0"/>
    <x v="159"/>
    <x v="161"/>
    <x v="0"/>
    <x v="0"/>
    <x v="0"/>
    <x v="167"/>
    <x v="167"/>
    <x v="23"/>
    <x v="0"/>
    <x v="150"/>
    <x v="58"/>
    <x v="0"/>
    <x v="169"/>
    <x v="17"/>
    <x v="2"/>
    <x v="54"/>
    <x v="0"/>
    <x v="54"/>
  </r>
  <r>
    <x v="54"/>
    <x v="1"/>
    <x v="0"/>
    <x v="11"/>
    <x v="41"/>
    <x v="2"/>
    <x v="0"/>
    <x v="1"/>
    <x v="0"/>
    <x v="9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150"/>
    <x v="1"/>
    <x v="0"/>
    <x v="2"/>
    <x v="17"/>
    <x v="2"/>
    <x v="51"/>
    <x v="1"/>
    <x v="54"/>
  </r>
  <r>
    <x v="54"/>
    <x v="1"/>
    <x v="0"/>
    <x v="11"/>
    <x v="41"/>
    <x v="2"/>
    <x v="1"/>
    <x v="2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151"/>
    <x v="58"/>
    <x v="0"/>
    <x v="170"/>
    <x v="17"/>
    <x v="2"/>
    <x v="54"/>
    <x v="1"/>
    <x v="54"/>
  </r>
  <r>
    <x v="54"/>
    <x v="1"/>
    <x v="0"/>
    <x v="11"/>
    <x v="41"/>
    <x v="2"/>
    <x v="0"/>
    <x v="3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151"/>
    <x v="58"/>
    <x v="0"/>
    <x v="170"/>
    <x v="17"/>
    <x v="2"/>
    <x v="54"/>
    <x v="1"/>
    <x v="54"/>
  </r>
  <r>
    <x v="54"/>
    <x v="1"/>
    <x v="0"/>
    <x v="11"/>
    <x v="41"/>
    <x v="2"/>
    <x v="0"/>
    <x v="4"/>
    <x v="3"/>
    <x v="6"/>
    <x v="9"/>
    <x v="0"/>
    <x v="73"/>
    <x v="155"/>
    <x v="5"/>
    <x v="0"/>
    <x v="0"/>
    <x v="0"/>
    <x v="0"/>
    <x v="161"/>
    <x v="163"/>
    <x v="0"/>
    <x v="0"/>
    <x v="0"/>
    <x v="169"/>
    <x v="169"/>
    <x v="16"/>
    <x v="0"/>
    <x v="96"/>
    <x v="58"/>
    <x v="0"/>
    <x v="107"/>
    <x v="17"/>
    <x v="2"/>
    <x v="54"/>
    <x v="1"/>
    <x v="54"/>
  </r>
  <r>
    <x v="54"/>
    <x v="1"/>
    <x v="0"/>
    <x v="11"/>
    <x v="4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7"/>
    <x v="2"/>
    <x v="51"/>
    <x v="1"/>
    <x v="54"/>
  </r>
  <r>
    <x v="54"/>
    <x v="1"/>
    <x v="0"/>
    <x v="11"/>
    <x v="41"/>
    <x v="2"/>
    <x v="28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7"/>
    <x v="2"/>
    <x v="51"/>
    <x v="1"/>
    <x v="5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5"/>
    <x v="55"/>
    <x v="0"/>
    <x v="11"/>
    <x v="42"/>
    <x v="2"/>
    <x v="0"/>
    <x v="0"/>
    <x v="1"/>
    <x v="2"/>
    <x v="1"/>
    <x v="0"/>
    <x v="34"/>
    <x v="35"/>
    <x v="8"/>
    <x v="0"/>
    <x v="0"/>
    <x v="0"/>
    <x v="0"/>
    <x v="35"/>
    <x v="35"/>
    <x v="0"/>
    <x v="0"/>
    <x v="0"/>
    <x v="38"/>
    <x v="38"/>
    <x v="1"/>
    <x v="0"/>
    <x v="152"/>
    <x v="59"/>
    <x v="0"/>
    <x v="171"/>
    <x v="4"/>
    <x v="2"/>
    <x v="55"/>
    <x v="0"/>
    <x v="55"/>
  </r>
  <r>
    <x v="55"/>
    <x v="1"/>
    <x v="0"/>
    <x v="11"/>
    <x v="42"/>
    <x v="2"/>
    <x v="0"/>
    <x v="1"/>
    <x v="1"/>
    <x v="2"/>
    <x v="1"/>
    <x v="0"/>
    <x v="35"/>
    <x v="36"/>
    <x v="11"/>
    <x v="0"/>
    <x v="0"/>
    <x v="0"/>
    <x v="0"/>
    <x v="36"/>
    <x v="36"/>
    <x v="0"/>
    <x v="0"/>
    <x v="0"/>
    <x v="39"/>
    <x v="39"/>
    <x v="1"/>
    <x v="0"/>
    <x v="153"/>
    <x v="59"/>
    <x v="0"/>
    <x v="172"/>
    <x v="4"/>
    <x v="3"/>
    <x v="55"/>
    <x v="0"/>
    <x v="55"/>
  </r>
  <r>
    <x v="55"/>
    <x v="1"/>
    <x v="0"/>
    <x v="11"/>
    <x v="42"/>
    <x v="2"/>
    <x v="1"/>
    <x v="2"/>
    <x v="4"/>
    <x v="12"/>
    <x v="0"/>
    <x v="0"/>
    <x v="36"/>
    <x v="37"/>
    <x v="28"/>
    <x v="0"/>
    <x v="0"/>
    <x v="0"/>
    <x v="0"/>
    <x v="37"/>
    <x v="37"/>
    <x v="0"/>
    <x v="0"/>
    <x v="0"/>
    <x v="40"/>
    <x v="40"/>
    <x v="13"/>
    <x v="0"/>
    <x v="79"/>
    <x v="59"/>
    <x v="0"/>
    <x v="173"/>
    <x v="4"/>
    <x v="3"/>
    <x v="55"/>
    <x v="0"/>
    <x v="55"/>
  </r>
  <r>
    <x v="55"/>
    <x v="1"/>
    <x v="0"/>
    <x v="11"/>
    <x v="42"/>
    <x v="2"/>
    <x v="0"/>
    <x v="3"/>
    <x v="1"/>
    <x v="2"/>
    <x v="1"/>
    <x v="0"/>
    <x v="35"/>
    <x v="36"/>
    <x v="11"/>
    <x v="0"/>
    <x v="0"/>
    <x v="0"/>
    <x v="0"/>
    <x v="36"/>
    <x v="36"/>
    <x v="0"/>
    <x v="0"/>
    <x v="0"/>
    <x v="39"/>
    <x v="39"/>
    <x v="1"/>
    <x v="0"/>
    <x v="153"/>
    <x v="59"/>
    <x v="0"/>
    <x v="172"/>
    <x v="4"/>
    <x v="3"/>
    <x v="55"/>
    <x v="0"/>
    <x v="55"/>
  </r>
  <r>
    <x v="55"/>
    <x v="1"/>
    <x v="0"/>
    <x v="11"/>
    <x v="42"/>
    <x v="2"/>
    <x v="2"/>
    <x v="4"/>
    <x v="1"/>
    <x v="2"/>
    <x v="1"/>
    <x v="0"/>
    <x v="34"/>
    <x v="35"/>
    <x v="8"/>
    <x v="0"/>
    <x v="0"/>
    <x v="0"/>
    <x v="0"/>
    <x v="35"/>
    <x v="35"/>
    <x v="0"/>
    <x v="0"/>
    <x v="0"/>
    <x v="38"/>
    <x v="38"/>
    <x v="1"/>
    <x v="0"/>
    <x v="152"/>
    <x v="59"/>
    <x v="0"/>
    <x v="171"/>
    <x v="4"/>
    <x v="3"/>
    <x v="55"/>
    <x v="0"/>
    <x v="55"/>
  </r>
  <r>
    <x v="55"/>
    <x v="1"/>
    <x v="0"/>
    <x v="11"/>
    <x v="4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55"/>
    <x v="0"/>
    <x v="55"/>
  </r>
  <r>
    <x v="55"/>
    <x v="1"/>
    <x v="0"/>
    <x v="11"/>
    <x v="4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55"/>
    <x v="0"/>
    <x v="5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6"/>
    <x v="56"/>
    <x v="0"/>
    <x v="3"/>
    <x v="43"/>
    <x v="2"/>
    <x v="0"/>
    <x v="0"/>
    <x v="7"/>
    <x v="16"/>
    <x v="21"/>
    <x v="0"/>
    <x v="123"/>
    <x v="156"/>
    <x v="32"/>
    <x v="0"/>
    <x v="0"/>
    <x v="0"/>
    <x v="0"/>
    <x v="162"/>
    <x v="164"/>
    <x v="0"/>
    <x v="0"/>
    <x v="5"/>
    <x v="170"/>
    <x v="170"/>
    <x v="23"/>
    <x v="0"/>
    <x v="154"/>
    <x v="60"/>
    <x v="0"/>
    <x v="174"/>
    <x v="23"/>
    <x v="2"/>
    <x v="56"/>
    <x v="0"/>
    <x v="56"/>
  </r>
  <r>
    <x v="56"/>
    <x v="1"/>
    <x v="0"/>
    <x v="3"/>
    <x v="43"/>
    <x v="2"/>
    <x v="0"/>
    <x v="1"/>
    <x v="7"/>
    <x v="16"/>
    <x v="21"/>
    <x v="0"/>
    <x v="123"/>
    <x v="156"/>
    <x v="32"/>
    <x v="0"/>
    <x v="0"/>
    <x v="0"/>
    <x v="0"/>
    <x v="162"/>
    <x v="164"/>
    <x v="0"/>
    <x v="0"/>
    <x v="5"/>
    <x v="170"/>
    <x v="170"/>
    <x v="23"/>
    <x v="0"/>
    <x v="154"/>
    <x v="60"/>
    <x v="0"/>
    <x v="174"/>
    <x v="23"/>
    <x v="2"/>
    <x v="56"/>
    <x v="1"/>
    <x v="56"/>
  </r>
  <r>
    <x v="56"/>
    <x v="1"/>
    <x v="0"/>
    <x v="3"/>
    <x v="43"/>
    <x v="2"/>
    <x v="1"/>
    <x v="2"/>
    <x v="1"/>
    <x v="2"/>
    <x v="9"/>
    <x v="0"/>
    <x v="125"/>
    <x v="157"/>
    <x v="40"/>
    <x v="0"/>
    <x v="0"/>
    <x v="0"/>
    <x v="0"/>
    <x v="163"/>
    <x v="165"/>
    <x v="0"/>
    <x v="0"/>
    <x v="0"/>
    <x v="171"/>
    <x v="171"/>
    <x v="15"/>
    <x v="0"/>
    <x v="155"/>
    <x v="61"/>
    <x v="0"/>
    <x v="175"/>
    <x v="23"/>
    <x v="2"/>
    <x v="56"/>
    <x v="1"/>
    <x v="56"/>
  </r>
  <r>
    <x v="56"/>
    <x v="1"/>
    <x v="0"/>
    <x v="3"/>
    <x v="43"/>
    <x v="2"/>
    <x v="0"/>
    <x v="3"/>
    <x v="3"/>
    <x v="6"/>
    <x v="9"/>
    <x v="0"/>
    <x v="126"/>
    <x v="158"/>
    <x v="9"/>
    <x v="0"/>
    <x v="0"/>
    <x v="0"/>
    <x v="0"/>
    <x v="164"/>
    <x v="166"/>
    <x v="0"/>
    <x v="0"/>
    <x v="27"/>
    <x v="172"/>
    <x v="172"/>
    <x v="16"/>
    <x v="0"/>
    <x v="10"/>
    <x v="61"/>
    <x v="0"/>
    <x v="176"/>
    <x v="23"/>
    <x v="2"/>
    <x v="56"/>
    <x v="1"/>
    <x v="56"/>
  </r>
  <r>
    <x v="56"/>
    <x v="1"/>
    <x v="0"/>
    <x v="3"/>
    <x v="43"/>
    <x v="2"/>
    <x v="0"/>
    <x v="4"/>
    <x v="3"/>
    <x v="6"/>
    <x v="9"/>
    <x v="0"/>
    <x v="127"/>
    <x v="159"/>
    <x v="0"/>
    <x v="0"/>
    <x v="0"/>
    <x v="0"/>
    <x v="0"/>
    <x v="165"/>
    <x v="167"/>
    <x v="0"/>
    <x v="0"/>
    <x v="5"/>
    <x v="173"/>
    <x v="173"/>
    <x v="16"/>
    <x v="0"/>
    <x v="156"/>
    <x v="61"/>
    <x v="0"/>
    <x v="177"/>
    <x v="23"/>
    <x v="2"/>
    <x v="56"/>
    <x v="1"/>
    <x v="56"/>
  </r>
  <r>
    <x v="56"/>
    <x v="1"/>
    <x v="0"/>
    <x v="3"/>
    <x v="43"/>
    <x v="2"/>
    <x v="0"/>
    <x v="5"/>
    <x v="2"/>
    <x v="0"/>
    <x v="2"/>
    <x v="0"/>
    <x v="2"/>
    <x v="2"/>
    <x v="2"/>
    <x v="0"/>
    <x v="0"/>
    <x v="0"/>
    <x v="0"/>
    <x v="2"/>
    <x v="2"/>
    <x v="3"/>
    <x v="0"/>
    <x v="0"/>
    <x v="2"/>
    <x v="2"/>
    <x v="2"/>
    <x v="1"/>
    <x v="2"/>
    <x v="1"/>
    <x v="0"/>
    <x v="2"/>
    <x v="23"/>
    <x v="2"/>
    <x v="56"/>
    <x v="1"/>
    <x v="56"/>
  </r>
  <r>
    <x v="56"/>
    <x v="1"/>
    <x v="0"/>
    <x v="3"/>
    <x v="4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56"/>
    <x v="1"/>
    <x v="5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7"/>
    <x v="57"/>
    <x v="0"/>
    <x v="0"/>
    <x v="44"/>
    <x v="4"/>
    <x v="0"/>
    <x v="0"/>
    <x v="0"/>
    <x v="5"/>
    <x v="1"/>
    <x v="0"/>
    <x v="128"/>
    <x v="160"/>
    <x v="12"/>
    <x v="0"/>
    <x v="0"/>
    <x v="0"/>
    <x v="0"/>
    <x v="166"/>
    <x v="168"/>
    <x v="0"/>
    <x v="0"/>
    <x v="5"/>
    <x v="174"/>
    <x v="174"/>
    <x v="6"/>
    <x v="0"/>
    <x v="157"/>
    <x v="62"/>
    <x v="0"/>
    <x v="178"/>
    <x v="32"/>
    <x v="2"/>
    <x v="57"/>
    <x v="2"/>
    <x v="57"/>
  </r>
  <r>
    <x v="57"/>
    <x v="1"/>
    <x v="0"/>
    <x v="0"/>
    <x v="44"/>
    <x v="4"/>
    <x v="0"/>
    <x v="1"/>
    <x v="0"/>
    <x v="5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157"/>
    <x v="1"/>
    <x v="0"/>
    <x v="2"/>
    <x v="32"/>
    <x v="2"/>
    <x v="57"/>
    <x v="1"/>
    <x v="57"/>
  </r>
  <r>
    <x v="57"/>
    <x v="1"/>
    <x v="0"/>
    <x v="0"/>
    <x v="44"/>
    <x v="4"/>
    <x v="1"/>
    <x v="2"/>
    <x v="3"/>
    <x v="6"/>
    <x v="1"/>
    <x v="0"/>
    <x v="26"/>
    <x v="161"/>
    <x v="9"/>
    <x v="0"/>
    <x v="0"/>
    <x v="0"/>
    <x v="0"/>
    <x v="167"/>
    <x v="169"/>
    <x v="0"/>
    <x v="0"/>
    <x v="0"/>
    <x v="175"/>
    <x v="175"/>
    <x v="0"/>
    <x v="0"/>
    <x v="84"/>
    <x v="62"/>
    <x v="0"/>
    <x v="93"/>
    <x v="32"/>
    <x v="2"/>
    <x v="57"/>
    <x v="1"/>
    <x v="57"/>
  </r>
  <r>
    <x v="57"/>
    <x v="1"/>
    <x v="0"/>
    <x v="0"/>
    <x v="44"/>
    <x v="4"/>
    <x v="0"/>
    <x v="3"/>
    <x v="1"/>
    <x v="2"/>
    <x v="1"/>
    <x v="0"/>
    <x v="39"/>
    <x v="162"/>
    <x v="24"/>
    <x v="0"/>
    <x v="0"/>
    <x v="0"/>
    <x v="0"/>
    <x v="168"/>
    <x v="170"/>
    <x v="0"/>
    <x v="0"/>
    <x v="0"/>
    <x v="176"/>
    <x v="176"/>
    <x v="1"/>
    <x v="0"/>
    <x v="38"/>
    <x v="62"/>
    <x v="0"/>
    <x v="179"/>
    <x v="32"/>
    <x v="2"/>
    <x v="57"/>
    <x v="1"/>
    <x v="57"/>
  </r>
  <r>
    <x v="57"/>
    <x v="1"/>
    <x v="0"/>
    <x v="0"/>
    <x v="44"/>
    <x v="4"/>
    <x v="0"/>
    <x v="4"/>
    <x v="3"/>
    <x v="6"/>
    <x v="1"/>
    <x v="0"/>
    <x v="119"/>
    <x v="163"/>
    <x v="45"/>
    <x v="0"/>
    <x v="0"/>
    <x v="0"/>
    <x v="0"/>
    <x v="169"/>
    <x v="171"/>
    <x v="0"/>
    <x v="0"/>
    <x v="0"/>
    <x v="177"/>
    <x v="177"/>
    <x v="0"/>
    <x v="0"/>
    <x v="97"/>
    <x v="62"/>
    <x v="0"/>
    <x v="180"/>
    <x v="32"/>
    <x v="2"/>
    <x v="57"/>
    <x v="1"/>
    <x v="57"/>
  </r>
  <r>
    <x v="57"/>
    <x v="1"/>
    <x v="0"/>
    <x v="0"/>
    <x v="44"/>
    <x v="4"/>
    <x v="0"/>
    <x v="5"/>
    <x v="3"/>
    <x v="6"/>
    <x v="1"/>
    <x v="0"/>
    <x v="119"/>
    <x v="163"/>
    <x v="45"/>
    <x v="0"/>
    <x v="0"/>
    <x v="0"/>
    <x v="0"/>
    <x v="169"/>
    <x v="171"/>
    <x v="0"/>
    <x v="0"/>
    <x v="0"/>
    <x v="177"/>
    <x v="177"/>
    <x v="0"/>
    <x v="0"/>
    <x v="97"/>
    <x v="62"/>
    <x v="0"/>
    <x v="180"/>
    <x v="32"/>
    <x v="2"/>
    <x v="57"/>
    <x v="1"/>
    <x v="57"/>
  </r>
  <r>
    <x v="57"/>
    <x v="1"/>
    <x v="0"/>
    <x v="0"/>
    <x v="44"/>
    <x v="4"/>
    <x v="29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2"/>
    <x v="2"/>
    <x v="57"/>
    <x v="1"/>
    <x v="5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8"/>
    <x v="58"/>
    <x v="0"/>
    <x v="0"/>
    <x v="45"/>
    <x v="2"/>
    <x v="0"/>
    <x v="0"/>
    <x v="7"/>
    <x v="19"/>
    <x v="0"/>
    <x v="0"/>
    <x v="129"/>
    <x v="164"/>
    <x v="17"/>
    <x v="0"/>
    <x v="0"/>
    <x v="0"/>
    <x v="0"/>
    <x v="170"/>
    <x v="172"/>
    <x v="0"/>
    <x v="0"/>
    <x v="0"/>
    <x v="178"/>
    <x v="178"/>
    <x v="6"/>
    <x v="0"/>
    <x v="158"/>
    <x v="63"/>
    <x v="0"/>
    <x v="181"/>
    <x v="23"/>
    <x v="2"/>
    <x v="58"/>
    <x v="0"/>
    <x v="58"/>
  </r>
  <r>
    <x v="58"/>
    <x v="1"/>
    <x v="0"/>
    <x v="0"/>
    <x v="45"/>
    <x v="2"/>
    <x v="0"/>
    <x v="1"/>
    <x v="7"/>
    <x v="19"/>
    <x v="0"/>
    <x v="0"/>
    <x v="129"/>
    <x v="164"/>
    <x v="17"/>
    <x v="0"/>
    <x v="0"/>
    <x v="0"/>
    <x v="0"/>
    <x v="170"/>
    <x v="172"/>
    <x v="0"/>
    <x v="0"/>
    <x v="0"/>
    <x v="178"/>
    <x v="178"/>
    <x v="6"/>
    <x v="0"/>
    <x v="158"/>
    <x v="63"/>
    <x v="0"/>
    <x v="181"/>
    <x v="23"/>
    <x v="2"/>
    <x v="58"/>
    <x v="1"/>
    <x v="58"/>
  </r>
  <r>
    <x v="58"/>
    <x v="1"/>
    <x v="0"/>
    <x v="0"/>
    <x v="45"/>
    <x v="2"/>
    <x v="1"/>
    <x v="2"/>
    <x v="1"/>
    <x v="2"/>
    <x v="1"/>
    <x v="0"/>
    <x v="130"/>
    <x v="165"/>
    <x v="66"/>
    <x v="0"/>
    <x v="0"/>
    <x v="0"/>
    <x v="0"/>
    <x v="171"/>
    <x v="173"/>
    <x v="0"/>
    <x v="0"/>
    <x v="0"/>
    <x v="179"/>
    <x v="179"/>
    <x v="1"/>
    <x v="0"/>
    <x v="159"/>
    <x v="63"/>
    <x v="0"/>
    <x v="182"/>
    <x v="23"/>
    <x v="2"/>
    <x v="58"/>
    <x v="1"/>
    <x v="58"/>
  </r>
  <r>
    <x v="58"/>
    <x v="1"/>
    <x v="0"/>
    <x v="0"/>
    <x v="45"/>
    <x v="2"/>
    <x v="0"/>
    <x v="3"/>
    <x v="3"/>
    <x v="6"/>
    <x v="1"/>
    <x v="0"/>
    <x v="68"/>
    <x v="166"/>
    <x v="39"/>
    <x v="0"/>
    <x v="0"/>
    <x v="0"/>
    <x v="0"/>
    <x v="172"/>
    <x v="174"/>
    <x v="0"/>
    <x v="0"/>
    <x v="0"/>
    <x v="180"/>
    <x v="180"/>
    <x v="0"/>
    <x v="0"/>
    <x v="160"/>
    <x v="63"/>
    <x v="0"/>
    <x v="183"/>
    <x v="23"/>
    <x v="2"/>
    <x v="58"/>
    <x v="1"/>
    <x v="58"/>
  </r>
  <r>
    <x v="58"/>
    <x v="1"/>
    <x v="0"/>
    <x v="0"/>
    <x v="45"/>
    <x v="2"/>
    <x v="0"/>
    <x v="4"/>
    <x v="3"/>
    <x v="6"/>
    <x v="1"/>
    <x v="0"/>
    <x v="57"/>
    <x v="167"/>
    <x v="35"/>
    <x v="0"/>
    <x v="0"/>
    <x v="0"/>
    <x v="0"/>
    <x v="173"/>
    <x v="175"/>
    <x v="0"/>
    <x v="0"/>
    <x v="0"/>
    <x v="181"/>
    <x v="181"/>
    <x v="0"/>
    <x v="0"/>
    <x v="161"/>
    <x v="63"/>
    <x v="0"/>
    <x v="184"/>
    <x v="23"/>
    <x v="2"/>
    <x v="58"/>
    <x v="1"/>
    <x v="58"/>
  </r>
  <r>
    <x v="58"/>
    <x v="1"/>
    <x v="0"/>
    <x v="0"/>
    <x v="4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58"/>
    <x v="1"/>
    <x v="58"/>
  </r>
  <r>
    <x v="58"/>
    <x v="1"/>
    <x v="0"/>
    <x v="0"/>
    <x v="4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58"/>
    <x v="1"/>
    <x v="5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59"/>
    <x v="59"/>
    <x v="0"/>
    <x v="11"/>
    <x v="46"/>
    <x v="2"/>
    <x v="0"/>
    <x v="0"/>
    <x v="0"/>
    <x v="9"/>
    <x v="1"/>
    <x v="0"/>
    <x v="131"/>
    <x v="168"/>
    <x v="32"/>
    <x v="0"/>
    <x v="0"/>
    <x v="0"/>
    <x v="0"/>
    <x v="174"/>
    <x v="176"/>
    <x v="0"/>
    <x v="0"/>
    <x v="5"/>
    <x v="182"/>
    <x v="182"/>
    <x v="6"/>
    <x v="0"/>
    <x v="150"/>
    <x v="64"/>
    <x v="0"/>
    <x v="185"/>
    <x v="33"/>
    <x v="2"/>
    <x v="59"/>
    <x v="2"/>
    <x v="59"/>
  </r>
  <r>
    <x v="59"/>
    <x v="1"/>
    <x v="0"/>
    <x v="11"/>
    <x v="46"/>
    <x v="2"/>
    <x v="0"/>
    <x v="1"/>
    <x v="0"/>
    <x v="9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150"/>
    <x v="1"/>
    <x v="0"/>
    <x v="2"/>
    <x v="33"/>
    <x v="3"/>
    <x v="59"/>
    <x v="2"/>
    <x v="59"/>
  </r>
  <r>
    <x v="59"/>
    <x v="1"/>
    <x v="0"/>
    <x v="11"/>
    <x v="46"/>
    <x v="2"/>
    <x v="1"/>
    <x v="2"/>
    <x v="1"/>
    <x v="2"/>
    <x v="1"/>
    <x v="0"/>
    <x v="132"/>
    <x v="169"/>
    <x v="67"/>
    <x v="0"/>
    <x v="0"/>
    <x v="0"/>
    <x v="0"/>
    <x v="175"/>
    <x v="177"/>
    <x v="0"/>
    <x v="0"/>
    <x v="0"/>
    <x v="183"/>
    <x v="183"/>
    <x v="1"/>
    <x v="0"/>
    <x v="162"/>
    <x v="64"/>
    <x v="0"/>
    <x v="186"/>
    <x v="33"/>
    <x v="3"/>
    <x v="59"/>
    <x v="2"/>
    <x v="59"/>
  </r>
  <r>
    <x v="59"/>
    <x v="1"/>
    <x v="0"/>
    <x v="11"/>
    <x v="46"/>
    <x v="2"/>
    <x v="0"/>
    <x v="3"/>
    <x v="3"/>
    <x v="6"/>
    <x v="1"/>
    <x v="0"/>
    <x v="37"/>
    <x v="170"/>
    <x v="6"/>
    <x v="0"/>
    <x v="0"/>
    <x v="0"/>
    <x v="0"/>
    <x v="176"/>
    <x v="178"/>
    <x v="0"/>
    <x v="0"/>
    <x v="0"/>
    <x v="184"/>
    <x v="184"/>
    <x v="0"/>
    <x v="0"/>
    <x v="163"/>
    <x v="64"/>
    <x v="0"/>
    <x v="187"/>
    <x v="33"/>
    <x v="3"/>
    <x v="59"/>
    <x v="2"/>
    <x v="59"/>
  </r>
  <r>
    <x v="59"/>
    <x v="1"/>
    <x v="0"/>
    <x v="11"/>
    <x v="46"/>
    <x v="2"/>
    <x v="2"/>
    <x v="4"/>
    <x v="3"/>
    <x v="6"/>
    <x v="1"/>
    <x v="0"/>
    <x v="57"/>
    <x v="171"/>
    <x v="35"/>
    <x v="0"/>
    <x v="0"/>
    <x v="0"/>
    <x v="0"/>
    <x v="177"/>
    <x v="179"/>
    <x v="0"/>
    <x v="0"/>
    <x v="0"/>
    <x v="185"/>
    <x v="185"/>
    <x v="0"/>
    <x v="0"/>
    <x v="164"/>
    <x v="65"/>
    <x v="0"/>
    <x v="188"/>
    <x v="33"/>
    <x v="3"/>
    <x v="59"/>
    <x v="2"/>
    <x v="59"/>
  </r>
  <r>
    <x v="59"/>
    <x v="1"/>
    <x v="0"/>
    <x v="11"/>
    <x v="4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3"/>
    <x v="3"/>
    <x v="59"/>
    <x v="2"/>
    <x v="59"/>
  </r>
  <r>
    <x v="59"/>
    <x v="1"/>
    <x v="0"/>
    <x v="11"/>
    <x v="4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3"/>
    <x v="3"/>
    <x v="59"/>
    <x v="2"/>
    <x v="5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0"/>
    <x v="60"/>
    <x v="0"/>
    <x v="17"/>
    <x v="47"/>
    <x v="2"/>
    <x v="30"/>
    <x v="0"/>
    <x v="3"/>
    <x v="1"/>
    <x v="1"/>
    <x v="0"/>
    <x v="37"/>
    <x v="172"/>
    <x v="6"/>
    <x v="0"/>
    <x v="0"/>
    <x v="0"/>
    <x v="0"/>
    <x v="178"/>
    <x v="180"/>
    <x v="0"/>
    <x v="0"/>
    <x v="5"/>
    <x v="186"/>
    <x v="186"/>
    <x v="0"/>
    <x v="0"/>
    <x v="10"/>
    <x v="66"/>
    <x v="0"/>
    <x v="189"/>
    <x v="34"/>
    <x v="2"/>
    <x v="60"/>
    <x v="0"/>
    <x v="60"/>
  </r>
  <r>
    <x v="60"/>
    <x v="1"/>
    <x v="0"/>
    <x v="17"/>
    <x v="47"/>
    <x v="2"/>
    <x v="0"/>
    <x v="1"/>
    <x v="3"/>
    <x v="1"/>
    <x v="2"/>
    <x v="0"/>
    <x v="2"/>
    <x v="2"/>
    <x v="6"/>
    <x v="0"/>
    <x v="0"/>
    <x v="0"/>
    <x v="0"/>
    <x v="2"/>
    <x v="2"/>
    <x v="0"/>
    <x v="0"/>
    <x v="0"/>
    <x v="2"/>
    <x v="2"/>
    <x v="2"/>
    <x v="1"/>
    <x v="10"/>
    <x v="1"/>
    <x v="0"/>
    <x v="2"/>
    <x v="34"/>
    <x v="3"/>
    <x v="60"/>
    <x v="0"/>
    <x v="60"/>
  </r>
  <r>
    <x v="60"/>
    <x v="1"/>
    <x v="0"/>
    <x v="17"/>
    <x v="47"/>
    <x v="2"/>
    <x v="1"/>
    <x v="2"/>
    <x v="1"/>
    <x v="24"/>
    <x v="1"/>
    <x v="0"/>
    <x v="89"/>
    <x v="173"/>
    <x v="54"/>
    <x v="0"/>
    <x v="0"/>
    <x v="0"/>
    <x v="0"/>
    <x v="179"/>
    <x v="181"/>
    <x v="0"/>
    <x v="0"/>
    <x v="0"/>
    <x v="187"/>
    <x v="187"/>
    <x v="1"/>
    <x v="0"/>
    <x v="165"/>
    <x v="66"/>
    <x v="0"/>
    <x v="190"/>
    <x v="34"/>
    <x v="3"/>
    <x v="60"/>
    <x v="0"/>
    <x v="60"/>
  </r>
  <r>
    <x v="60"/>
    <x v="1"/>
    <x v="0"/>
    <x v="17"/>
    <x v="47"/>
    <x v="2"/>
    <x v="0"/>
    <x v="3"/>
    <x v="3"/>
    <x v="1"/>
    <x v="1"/>
    <x v="0"/>
    <x v="12"/>
    <x v="174"/>
    <x v="11"/>
    <x v="0"/>
    <x v="0"/>
    <x v="0"/>
    <x v="0"/>
    <x v="180"/>
    <x v="182"/>
    <x v="2"/>
    <x v="0"/>
    <x v="0"/>
    <x v="188"/>
    <x v="188"/>
    <x v="0"/>
    <x v="0"/>
    <x v="166"/>
    <x v="66"/>
    <x v="0"/>
    <x v="191"/>
    <x v="34"/>
    <x v="3"/>
    <x v="60"/>
    <x v="0"/>
    <x v="60"/>
  </r>
  <r>
    <x v="60"/>
    <x v="1"/>
    <x v="0"/>
    <x v="17"/>
    <x v="47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4"/>
    <x v="3"/>
    <x v="60"/>
    <x v="0"/>
    <x v="60"/>
  </r>
  <r>
    <x v="60"/>
    <x v="1"/>
    <x v="0"/>
    <x v="17"/>
    <x v="47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4"/>
    <x v="3"/>
    <x v="60"/>
    <x v="0"/>
    <x v="60"/>
  </r>
  <r>
    <x v="60"/>
    <x v="1"/>
    <x v="0"/>
    <x v="17"/>
    <x v="47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4"/>
    <x v="3"/>
    <x v="60"/>
    <x v="0"/>
    <x v="6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1"/>
    <x v="61"/>
    <x v="0"/>
    <x v="2"/>
    <x v="10"/>
    <x v="2"/>
    <x v="0"/>
    <x v="0"/>
    <x v="5"/>
    <x v="8"/>
    <x v="20"/>
    <x v="0"/>
    <x v="133"/>
    <x v="175"/>
    <x v="68"/>
    <x v="0"/>
    <x v="0"/>
    <x v="0"/>
    <x v="0"/>
    <x v="181"/>
    <x v="183"/>
    <x v="0"/>
    <x v="0"/>
    <x v="28"/>
    <x v="189"/>
    <x v="189"/>
    <x v="13"/>
    <x v="0"/>
    <x v="167"/>
    <x v="67"/>
    <x v="0"/>
    <x v="192"/>
    <x v="5"/>
    <x v="2"/>
    <x v="61"/>
    <x v="0"/>
    <x v="61"/>
  </r>
  <r>
    <x v="61"/>
    <x v="1"/>
    <x v="0"/>
    <x v="2"/>
    <x v="10"/>
    <x v="2"/>
    <x v="0"/>
    <x v="1"/>
    <x v="5"/>
    <x v="8"/>
    <x v="20"/>
    <x v="0"/>
    <x v="133"/>
    <x v="175"/>
    <x v="68"/>
    <x v="0"/>
    <x v="0"/>
    <x v="0"/>
    <x v="0"/>
    <x v="181"/>
    <x v="183"/>
    <x v="0"/>
    <x v="0"/>
    <x v="28"/>
    <x v="189"/>
    <x v="189"/>
    <x v="13"/>
    <x v="0"/>
    <x v="167"/>
    <x v="67"/>
    <x v="0"/>
    <x v="192"/>
    <x v="5"/>
    <x v="3"/>
    <x v="61"/>
    <x v="0"/>
    <x v="61"/>
  </r>
  <r>
    <x v="61"/>
    <x v="1"/>
    <x v="0"/>
    <x v="2"/>
    <x v="10"/>
    <x v="2"/>
    <x v="1"/>
    <x v="2"/>
    <x v="4"/>
    <x v="3"/>
    <x v="0"/>
    <x v="0"/>
    <x v="134"/>
    <x v="176"/>
    <x v="6"/>
    <x v="0"/>
    <x v="0"/>
    <x v="0"/>
    <x v="0"/>
    <x v="182"/>
    <x v="184"/>
    <x v="0"/>
    <x v="0"/>
    <x v="1"/>
    <x v="190"/>
    <x v="190"/>
    <x v="13"/>
    <x v="0"/>
    <x v="50"/>
    <x v="67"/>
    <x v="0"/>
    <x v="193"/>
    <x v="5"/>
    <x v="3"/>
    <x v="61"/>
    <x v="0"/>
    <x v="61"/>
  </r>
  <r>
    <x v="61"/>
    <x v="1"/>
    <x v="0"/>
    <x v="2"/>
    <x v="10"/>
    <x v="2"/>
    <x v="0"/>
    <x v="3"/>
    <x v="4"/>
    <x v="3"/>
    <x v="0"/>
    <x v="0"/>
    <x v="134"/>
    <x v="176"/>
    <x v="6"/>
    <x v="0"/>
    <x v="0"/>
    <x v="0"/>
    <x v="0"/>
    <x v="182"/>
    <x v="184"/>
    <x v="1"/>
    <x v="0"/>
    <x v="1"/>
    <x v="190"/>
    <x v="190"/>
    <x v="13"/>
    <x v="0"/>
    <x v="50"/>
    <x v="67"/>
    <x v="0"/>
    <x v="193"/>
    <x v="5"/>
    <x v="3"/>
    <x v="61"/>
    <x v="0"/>
    <x v="61"/>
  </r>
  <r>
    <x v="61"/>
    <x v="1"/>
    <x v="0"/>
    <x v="2"/>
    <x v="10"/>
    <x v="2"/>
    <x v="2"/>
    <x v="4"/>
    <x v="1"/>
    <x v="2"/>
    <x v="1"/>
    <x v="0"/>
    <x v="135"/>
    <x v="177"/>
    <x v="69"/>
    <x v="0"/>
    <x v="0"/>
    <x v="0"/>
    <x v="0"/>
    <x v="183"/>
    <x v="185"/>
    <x v="0"/>
    <x v="0"/>
    <x v="0"/>
    <x v="191"/>
    <x v="191"/>
    <x v="1"/>
    <x v="0"/>
    <x v="168"/>
    <x v="67"/>
    <x v="0"/>
    <x v="194"/>
    <x v="5"/>
    <x v="3"/>
    <x v="61"/>
    <x v="0"/>
    <x v="61"/>
  </r>
  <r>
    <x v="61"/>
    <x v="1"/>
    <x v="0"/>
    <x v="2"/>
    <x v="10"/>
    <x v="2"/>
    <x v="0"/>
    <x v="5"/>
    <x v="3"/>
    <x v="6"/>
    <x v="1"/>
    <x v="0"/>
    <x v="136"/>
    <x v="178"/>
    <x v="23"/>
    <x v="0"/>
    <x v="0"/>
    <x v="0"/>
    <x v="0"/>
    <x v="184"/>
    <x v="186"/>
    <x v="0"/>
    <x v="0"/>
    <x v="0"/>
    <x v="192"/>
    <x v="192"/>
    <x v="0"/>
    <x v="0"/>
    <x v="169"/>
    <x v="67"/>
    <x v="0"/>
    <x v="195"/>
    <x v="5"/>
    <x v="3"/>
    <x v="61"/>
    <x v="0"/>
    <x v="61"/>
  </r>
  <r>
    <x v="61"/>
    <x v="1"/>
    <x v="0"/>
    <x v="2"/>
    <x v="1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61"/>
    <x v="0"/>
    <x v="6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2"/>
    <x v="62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4"/>
    <x v="2"/>
    <x v="62"/>
    <x v="0"/>
    <x v="62"/>
  </r>
  <r>
    <x v="62"/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4"/>
    <x v="3"/>
    <x v="62"/>
    <x v="0"/>
    <x v="62"/>
  </r>
  <r>
    <x v="62"/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4"/>
    <x v="3"/>
    <x v="62"/>
    <x v="0"/>
    <x v="63"/>
  </r>
  <r>
    <x v="62"/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4"/>
    <x v="3"/>
    <x v="62"/>
    <x v="0"/>
    <x v="63"/>
  </r>
  <r>
    <x v="62"/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3"/>
  </r>
  <r>
    <x v="62"/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3"/>
  </r>
  <r>
    <x v="62"/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3"/>
    <x v="63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4"/>
    <x v="2"/>
    <x v="62"/>
    <x v="0"/>
    <x v="64"/>
  </r>
  <r>
    <x v="63"/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4"/>
    <x v="3"/>
    <x v="62"/>
    <x v="0"/>
    <x v="64"/>
  </r>
  <r>
    <x v="63"/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4"/>
    <x v="3"/>
    <x v="62"/>
    <x v="0"/>
    <x v="64"/>
  </r>
  <r>
    <x v="63"/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4"/>
    <x v="3"/>
    <x v="62"/>
    <x v="0"/>
    <x v="64"/>
  </r>
  <r>
    <x v="63"/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4"/>
  </r>
  <r>
    <x v="63"/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1"/>
    <x v="0"/>
    <x v="0"/>
    <x v="2"/>
    <x v="2"/>
    <x v="2"/>
    <x v="1"/>
    <x v="2"/>
    <x v="1"/>
    <x v="0"/>
    <x v="2"/>
    <x v="4"/>
    <x v="3"/>
    <x v="62"/>
    <x v="0"/>
    <x v="64"/>
  </r>
  <r>
    <x v="63"/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62"/>
    <x v="0"/>
    <x v="6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4"/>
    <x v="64"/>
    <x v="0"/>
    <x v="8"/>
    <x v="1"/>
    <x v="2"/>
    <x v="0"/>
    <x v="0"/>
    <x v="3"/>
    <x v="25"/>
    <x v="3"/>
    <x v="0"/>
    <x v="4"/>
    <x v="4"/>
    <x v="3"/>
    <x v="0"/>
    <x v="0"/>
    <x v="0"/>
    <x v="0"/>
    <x v="4"/>
    <x v="4"/>
    <x v="0"/>
    <x v="0"/>
    <x v="12"/>
    <x v="193"/>
    <x v="193"/>
    <x v="4"/>
    <x v="0"/>
    <x v="170"/>
    <x v="68"/>
    <x v="0"/>
    <x v="196"/>
    <x v="19"/>
    <x v="2"/>
    <x v="63"/>
    <x v="0"/>
    <x v="65"/>
  </r>
  <r>
    <x v="64"/>
    <x v="1"/>
    <x v="0"/>
    <x v="8"/>
    <x v="1"/>
    <x v="2"/>
    <x v="0"/>
    <x v="1"/>
    <x v="3"/>
    <x v="25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170"/>
    <x v="68"/>
    <x v="0"/>
    <x v="196"/>
    <x v="19"/>
    <x v="3"/>
    <x v="63"/>
    <x v="0"/>
    <x v="65"/>
  </r>
  <r>
    <x v="64"/>
    <x v="1"/>
    <x v="0"/>
    <x v="8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29"/>
    <x v="194"/>
    <x v="194"/>
    <x v="1"/>
    <x v="0"/>
    <x v="171"/>
    <x v="68"/>
    <x v="0"/>
    <x v="197"/>
    <x v="19"/>
    <x v="3"/>
    <x v="63"/>
    <x v="0"/>
    <x v="65"/>
  </r>
  <r>
    <x v="64"/>
    <x v="1"/>
    <x v="0"/>
    <x v="8"/>
    <x v="1"/>
    <x v="2"/>
    <x v="0"/>
    <x v="3"/>
    <x v="3"/>
    <x v="25"/>
    <x v="1"/>
    <x v="0"/>
    <x v="6"/>
    <x v="6"/>
    <x v="5"/>
    <x v="0"/>
    <x v="0"/>
    <x v="0"/>
    <x v="0"/>
    <x v="6"/>
    <x v="6"/>
    <x v="0"/>
    <x v="0"/>
    <x v="29"/>
    <x v="195"/>
    <x v="195"/>
    <x v="0"/>
    <x v="0"/>
    <x v="172"/>
    <x v="68"/>
    <x v="0"/>
    <x v="198"/>
    <x v="19"/>
    <x v="3"/>
    <x v="63"/>
    <x v="0"/>
    <x v="65"/>
  </r>
  <r>
    <x v="64"/>
    <x v="1"/>
    <x v="0"/>
    <x v="8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3"/>
    <x v="63"/>
    <x v="0"/>
    <x v="65"/>
  </r>
  <r>
    <x v="64"/>
    <x v="1"/>
    <x v="0"/>
    <x v="8"/>
    <x v="1"/>
    <x v="2"/>
    <x v="0"/>
    <x v="5"/>
    <x v="2"/>
    <x v="0"/>
    <x v="2"/>
    <x v="0"/>
    <x v="2"/>
    <x v="2"/>
    <x v="2"/>
    <x v="0"/>
    <x v="0"/>
    <x v="0"/>
    <x v="0"/>
    <x v="2"/>
    <x v="2"/>
    <x v="2"/>
    <x v="0"/>
    <x v="30"/>
    <x v="2"/>
    <x v="2"/>
    <x v="2"/>
    <x v="1"/>
    <x v="2"/>
    <x v="1"/>
    <x v="0"/>
    <x v="2"/>
    <x v="19"/>
    <x v="3"/>
    <x v="63"/>
    <x v="0"/>
    <x v="65"/>
  </r>
  <r>
    <x v="64"/>
    <x v="1"/>
    <x v="0"/>
    <x v="8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31"/>
    <x v="2"/>
    <x v="2"/>
    <x v="2"/>
    <x v="1"/>
    <x v="2"/>
    <x v="1"/>
    <x v="0"/>
    <x v="2"/>
    <x v="19"/>
    <x v="3"/>
    <x v="63"/>
    <x v="0"/>
    <x v="6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5"/>
    <x v="65"/>
    <x v="0"/>
    <x v="17"/>
    <x v="48"/>
    <x v="6"/>
    <x v="0"/>
    <x v="0"/>
    <x v="0"/>
    <x v="9"/>
    <x v="1"/>
    <x v="0"/>
    <x v="137"/>
    <x v="179"/>
    <x v="6"/>
    <x v="0"/>
    <x v="0"/>
    <x v="0"/>
    <x v="0"/>
    <x v="185"/>
    <x v="187"/>
    <x v="0"/>
    <x v="0"/>
    <x v="0"/>
    <x v="196"/>
    <x v="196"/>
    <x v="6"/>
    <x v="0"/>
    <x v="10"/>
    <x v="69"/>
    <x v="0"/>
    <x v="199"/>
    <x v="5"/>
    <x v="2"/>
    <x v="64"/>
    <x v="0"/>
    <x v="66"/>
  </r>
  <r>
    <x v="65"/>
    <x v="1"/>
    <x v="0"/>
    <x v="17"/>
    <x v="48"/>
    <x v="6"/>
    <x v="0"/>
    <x v="1"/>
    <x v="0"/>
    <x v="5"/>
    <x v="0"/>
    <x v="0"/>
    <x v="23"/>
    <x v="180"/>
    <x v="20"/>
    <x v="0"/>
    <x v="0"/>
    <x v="0"/>
    <x v="0"/>
    <x v="186"/>
    <x v="188"/>
    <x v="0"/>
    <x v="0"/>
    <x v="0"/>
    <x v="197"/>
    <x v="197"/>
    <x v="0"/>
    <x v="0"/>
    <x v="173"/>
    <x v="69"/>
    <x v="0"/>
    <x v="200"/>
    <x v="5"/>
    <x v="3"/>
    <x v="64"/>
    <x v="0"/>
    <x v="66"/>
  </r>
  <r>
    <x v="65"/>
    <x v="1"/>
    <x v="0"/>
    <x v="17"/>
    <x v="48"/>
    <x v="6"/>
    <x v="1"/>
    <x v="2"/>
    <x v="0"/>
    <x v="5"/>
    <x v="0"/>
    <x v="0"/>
    <x v="23"/>
    <x v="180"/>
    <x v="20"/>
    <x v="0"/>
    <x v="0"/>
    <x v="0"/>
    <x v="0"/>
    <x v="186"/>
    <x v="188"/>
    <x v="0"/>
    <x v="0"/>
    <x v="0"/>
    <x v="197"/>
    <x v="197"/>
    <x v="0"/>
    <x v="0"/>
    <x v="173"/>
    <x v="69"/>
    <x v="0"/>
    <x v="200"/>
    <x v="5"/>
    <x v="3"/>
    <x v="64"/>
    <x v="0"/>
    <x v="66"/>
  </r>
  <r>
    <x v="65"/>
    <x v="1"/>
    <x v="0"/>
    <x v="17"/>
    <x v="48"/>
    <x v="6"/>
    <x v="0"/>
    <x v="3"/>
    <x v="1"/>
    <x v="2"/>
    <x v="1"/>
    <x v="0"/>
    <x v="138"/>
    <x v="181"/>
    <x v="70"/>
    <x v="0"/>
    <x v="0"/>
    <x v="0"/>
    <x v="0"/>
    <x v="187"/>
    <x v="189"/>
    <x v="0"/>
    <x v="0"/>
    <x v="0"/>
    <x v="198"/>
    <x v="198"/>
    <x v="1"/>
    <x v="0"/>
    <x v="174"/>
    <x v="69"/>
    <x v="0"/>
    <x v="201"/>
    <x v="5"/>
    <x v="3"/>
    <x v="64"/>
    <x v="0"/>
    <x v="66"/>
  </r>
  <r>
    <x v="65"/>
    <x v="1"/>
    <x v="0"/>
    <x v="17"/>
    <x v="48"/>
    <x v="6"/>
    <x v="2"/>
    <x v="4"/>
    <x v="4"/>
    <x v="3"/>
    <x v="1"/>
    <x v="0"/>
    <x v="57"/>
    <x v="182"/>
    <x v="25"/>
    <x v="0"/>
    <x v="0"/>
    <x v="0"/>
    <x v="0"/>
    <x v="188"/>
    <x v="190"/>
    <x v="0"/>
    <x v="0"/>
    <x v="0"/>
    <x v="199"/>
    <x v="199"/>
    <x v="5"/>
    <x v="0"/>
    <x v="175"/>
    <x v="69"/>
    <x v="0"/>
    <x v="89"/>
    <x v="5"/>
    <x v="3"/>
    <x v="64"/>
    <x v="0"/>
    <x v="66"/>
  </r>
  <r>
    <x v="65"/>
    <x v="1"/>
    <x v="0"/>
    <x v="17"/>
    <x v="48"/>
    <x v="6"/>
    <x v="0"/>
    <x v="5"/>
    <x v="3"/>
    <x v="6"/>
    <x v="1"/>
    <x v="0"/>
    <x v="139"/>
    <x v="183"/>
    <x v="25"/>
    <x v="0"/>
    <x v="0"/>
    <x v="0"/>
    <x v="0"/>
    <x v="188"/>
    <x v="191"/>
    <x v="5"/>
    <x v="0"/>
    <x v="0"/>
    <x v="199"/>
    <x v="200"/>
    <x v="0"/>
    <x v="0"/>
    <x v="175"/>
    <x v="69"/>
    <x v="0"/>
    <x v="202"/>
    <x v="5"/>
    <x v="3"/>
    <x v="64"/>
    <x v="0"/>
    <x v="66"/>
  </r>
  <r>
    <x v="65"/>
    <x v="1"/>
    <x v="0"/>
    <x v="17"/>
    <x v="48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64"/>
    <x v="0"/>
    <x v="6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6"/>
    <x v="66"/>
    <x v="0"/>
    <x v="7"/>
    <x v="10"/>
    <x v="14"/>
    <x v="0"/>
    <x v="0"/>
    <x v="3"/>
    <x v="11"/>
    <x v="3"/>
    <x v="0"/>
    <x v="4"/>
    <x v="184"/>
    <x v="3"/>
    <x v="0"/>
    <x v="0"/>
    <x v="0"/>
    <x v="0"/>
    <x v="189"/>
    <x v="192"/>
    <x v="0"/>
    <x v="0"/>
    <x v="0"/>
    <x v="200"/>
    <x v="201"/>
    <x v="4"/>
    <x v="0"/>
    <x v="176"/>
    <x v="70"/>
    <x v="0"/>
    <x v="203"/>
    <x v="35"/>
    <x v="2"/>
    <x v="65"/>
    <x v="0"/>
    <x v="67"/>
  </r>
  <r>
    <x v="66"/>
    <x v="1"/>
    <x v="0"/>
    <x v="7"/>
    <x v="10"/>
    <x v="14"/>
    <x v="0"/>
    <x v="1"/>
    <x v="3"/>
    <x v="11"/>
    <x v="3"/>
    <x v="0"/>
    <x v="4"/>
    <x v="184"/>
    <x v="3"/>
    <x v="0"/>
    <x v="0"/>
    <x v="0"/>
    <x v="0"/>
    <x v="189"/>
    <x v="192"/>
    <x v="0"/>
    <x v="0"/>
    <x v="0"/>
    <x v="200"/>
    <x v="201"/>
    <x v="4"/>
    <x v="0"/>
    <x v="176"/>
    <x v="70"/>
    <x v="0"/>
    <x v="203"/>
    <x v="35"/>
    <x v="3"/>
    <x v="65"/>
    <x v="0"/>
    <x v="67"/>
  </r>
  <r>
    <x v="66"/>
    <x v="1"/>
    <x v="0"/>
    <x v="7"/>
    <x v="10"/>
    <x v="14"/>
    <x v="1"/>
    <x v="2"/>
    <x v="1"/>
    <x v="2"/>
    <x v="1"/>
    <x v="0"/>
    <x v="89"/>
    <x v="185"/>
    <x v="54"/>
    <x v="0"/>
    <x v="0"/>
    <x v="0"/>
    <x v="0"/>
    <x v="190"/>
    <x v="193"/>
    <x v="0"/>
    <x v="0"/>
    <x v="0"/>
    <x v="201"/>
    <x v="202"/>
    <x v="1"/>
    <x v="0"/>
    <x v="177"/>
    <x v="70"/>
    <x v="0"/>
    <x v="204"/>
    <x v="35"/>
    <x v="3"/>
    <x v="65"/>
    <x v="0"/>
    <x v="67"/>
  </r>
  <r>
    <x v="66"/>
    <x v="1"/>
    <x v="0"/>
    <x v="7"/>
    <x v="10"/>
    <x v="14"/>
    <x v="0"/>
    <x v="3"/>
    <x v="3"/>
    <x v="6"/>
    <x v="1"/>
    <x v="0"/>
    <x v="12"/>
    <x v="186"/>
    <x v="11"/>
    <x v="0"/>
    <x v="0"/>
    <x v="0"/>
    <x v="0"/>
    <x v="191"/>
    <x v="194"/>
    <x v="0"/>
    <x v="0"/>
    <x v="0"/>
    <x v="202"/>
    <x v="203"/>
    <x v="0"/>
    <x v="0"/>
    <x v="178"/>
    <x v="70"/>
    <x v="0"/>
    <x v="205"/>
    <x v="35"/>
    <x v="3"/>
    <x v="65"/>
    <x v="0"/>
    <x v="67"/>
  </r>
  <r>
    <x v="66"/>
    <x v="1"/>
    <x v="0"/>
    <x v="7"/>
    <x v="10"/>
    <x v="14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3"/>
    <x v="65"/>
    <x v="0"/>
    <x v="67"/>
  </r>
  <r>
    <x v="66"/>
    <x v="1"/>
    <x v="0"/>
    <x v="7"/>
    <x v="10"/>
    <x v="1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3"/>
    <x v="65"/>
    <x v="0"/>
    <x v="67"/>
  </r>
  <r>
    <x v="66"/>
    <x v="1"/>
    <x v="0"/>
    <x v="7"/>
    <x v="10"/>
    <x v="1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3"/>
    <x v="65"/>
    <x v="0"/>
    <x v="6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7"/>
    <x v="67"/>
    <x v="0"/>
    <x v="18"/>
    <x v="15"/>
    <x v="15"/>
    <x v="0"/>
    <x v="0"/>
    <x v="5"/>
    <x v="8"/>
    <x v="0"/>
    <x v="0"/>
    <x v="40"/>
    <x v="187"/>
    <x v="29"/>
    <x v="0"/>
    <x v="0"/>
    <x v="0"/>
    <x v="0"/>
    <x v="192"/>
    <x v="195"/>
    <x v="0"/>
    <x v="0"/>
    <x v="32"/>
    <x v="203"/>
    <x v="204"/>
    <x v="5"/>
    <x v="0"/>
    <x v="179"/>
    <x v="71"/>
    <x v="0"/>
    <x v="206"/>
    <x v="36"/>
    <x v="2"/>
    <x v="66"/>
    <x v="2"/>
    <x v="68"/>
  </r>
  <r>
    <x v="67"/>
    <x v="1"/>
    <x v="0"/>
    <x v="18"/>
    <x v="15"/>
    <x v="15"/>
    <x v="0"/>
    <x v="1"/>
    <x v="5"/>
    <x v="8"/>
    <x v="0"/>
    <x v="0"/>
    <x v="41"/>
    <x v="188"/>
    <x v="30"/>
    <x v="0"/>
    <x v="0"/>
    <x v="0"/>
    <x v="0"/>
    <x v="193"/>
    <x v="196"/>
    <x v="0"/>
    <x v="0"/>
    <x v="33"/>
    <x v="204"/>
    <x v="205"/>
    <x v="5"/>
    <x v="0"/>
    <x v="180"/>
    <x v="71"/>
    <x v="0"/>
    <x v="207"/>
    <x v="36"/>
    <x v="3"/>
    <x v="66"/>
    <x v="2"/>
    <x v="68"/>
  </r>
  <r>
    <x v="67"/>
    <x v="1"/>
    <x v="0"/>
    <x v="18"/>
    <x v="15"/>
    <x v="15"/>
    <x v="1"/>
    <x v="2"/>
    <x v="6"/>
    <x v="10"/>
    <x v="0"/>
    <x v="0"/>
    <x v="140"/>
    <x v="189"/>
    <x v="71"/>
    <x v="0"/>
    <x v="0"/>
    <x v="0"/>
    <x v="0"/>
    <x v="194"/>
    <x v="197"/>
    <x v="0"/>
    <x v="0"/>
    <x v="0"/>
    <x v="205"/>
    <x v="206"/>
    <x v="1"/>
    <x v="0"/>
    <x v="181"/>
    <x v="71"/>
    <x v="0"/>
    <x v="208"/>
    <x v="36"/>
    <x v="3"/>
    <x v="66"/>
    <x v="2"/>
    <x v="68"/>
  </r>
  <r>
    <x v="67"/>
    <x v="1"/>
    <x v="0"/>
    <x v="18"/>
    <x v="15"/>
    <x v="15"/>
    <x v="0"/>
    <x v="3"/>
    <x v="3"/>
    <x v="11"/>
    <x v="1"/>
    <x v="0"/>
    <x v="42"/>
    <x v="190"/>
    <x v="12"/>
    <x v="0"/>
    <x v="0"/>
    <x v="0"/>
    <x v="0"/>
    <x v="195"/>
    <x v="198"/>
    <x v="0"/>
    <x v="0"/>
    <x v="0"/>
    <x v="206"/>
    <x v="207"/>
    <x v="0"/>
    <x v="0"/>
    <x v="182"/>
    <x v="71"/>
    <x v="0"/>
    <x v="209"/>
    <x v="36"/>
    <x v="3"/>
    <x v="66"/>
    <x v="2"/>
    <x v="68"/>
  </r>
  <r>
    <x v="67"/>
    <x v="1"/>
    <x v="0"/>
    <x v="18"/>
    <x v="15"/>
    <x v="15"/>
    <x v="2"/>
    <x v="4"/>
    <x v="3"/>
    <x v="11"/>
    <x v="1"/>
    <x v="0"/>
    <x v="42"/>
    <x v="190"/>
    <x v="12"/>
    <x v="0"/>
    <x v="0"/>
    <x v="0"/>
    <x v="0"/>
    <x v="195"/>
    <x v="198"/>
    <x v="0"/>
    <x v="0"/>
    <x v="0"/>
    <x v="206"/>
    <x v="207"/>
    <x v="0"/>
    <x v="0"/>
    <x v="182"/>
    <x v="71"/>
    <x v="0"/>
    <x v="209"/>
    <x v="36"/>
    <x v="3"/>
    <x v="66"/>
    <x v="2"/>
    <x v="68"/>
  </r>
  <r>
    <x v="67"/>
    <x v="1"/>
    <x v="0"/>
    <x v="18"/>
    <x v="15"/>
    <x v="15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6"/>
    <x v="3"/>
    <x v="66"/>
    <x v="2"/>
    <x v="68"/>
  </r>
  <r>
    <x v="67"/>
    <x v="1"/>
    <x v="0"/>
    <x v="18"/>
    <x v="15"/>
    <x v="15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6"/>
    <x v="3"/>
    <x v="66"/>
    <x v="2"/>
    <x v="6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8"/>
    <x v="68"/>
    <x v="0"/>
    <x v="2"/>
    <x v="49"/>
    <x v="2"/>
    <x v="0"/>
    <x v="0"/>
    <x v="3"/>
    <x v="11"/>
    <x v="3"/>
    <x v="0"/>
    <x v="141"/>
    <x v="191"/>
    <x v="20"/>
    <x v="0"/>
    <x v="0"/>
    <x v="0"/>
    <x v="0"/>
    <x v="196"/>
    <x v="199"/>
    <x v="0"/>
    <x v="0"/>
    <x v="0"/>
    <x v="207"/>
    <x v="208"/>
    <x v="4"/>
    <x v="0"/>
    <x v="27"/>
    <x v="72"/>
    <x v="0"/>
    <x v="210"/>
    <x v="21"/>
    <x v="2"/>
    <x v="67"/>
    <x v="0"/>
    <x v="69"/>
  </r>
  <r>
    <x v="68"/>
    <x v="1"/>
    <x v="0"/>
    <x v="2"/>
    <x v="49"/>
    <x v="2"/>
    <x v="0"/>
    <x v="1"/>
    <x v="3"/>
    <x v="11"/>
    <x v="3"/>
    <x v="0"/>
    <x v="141"/>
    <x v="191"/>
    <x v="20"/>
    <x v="0"/>
    <x v="0"/>
    <x v="0"/>
    <x v="0"/>
    <x v="196"/>
    <x v="199"/>
    <x v="0"/>
    <x v="0"/>
    <x v="0"/>
    <x v="207"/>
    <x v="208"/>
    <x v="4"/>
    <x v="0"/>
    <x v="27"/>
    <x v="72"/>
    <x v="0"/>
    <x v="210"/>
    <x v="21"/>
    <x v="3"/>
    <x v="67"/>
    <x v="0"/>
    <x v="69"/>
  </r>
  <r>
    <x v="68"/>
    <x v="1"/>
    <x v="0"/>
    <x v="2"/>
    <x v="49"/>
    <x v="2"/>
    <x v="1"/>
    <x v="2"/>
    <x v="1"/>
    <x v="2"/>
    <x v="1"/>
    <x v="0"/>
    <x v="40"/>
    <x v="192"/>
    <x v="72"/>
    <x v="0"/>
    <x v="0"/>
    <x v="0"/>
    <x v="0"/>
    <x v="197"/>
    <x v="200"/>
    <x v="0"/>
    <x v="0"/>
    <x v="0"/>
    <x v="208"/>
    <x v="209"/>
    <x v="1"/>
    <x v="0"/>
    <x v="183"/>
    <x v="72"/>
    <x v="0"/>
    <x v="211"/>
    <x v="21"/>
    <x v="3"/>
    <x v="67"/>
    <x v="0"/>
    <x v="69"/>
  </r>
  <r>
    <x v="68"/>
    <x v="1"/>
    <x v="0"/>
    <x v="2"/>
    <x v="49"/>
    <x v="2"/>
    <x v="0"/>
    <x v="3"/>
    <x v="11"/>
    <x v="26"/>
    <x v="1"/>
    <x v="0"/>
    <x v="142"/>
    <x v="193"/>
    <x v="20"/>
    <x v="0"/>
    <x v="0"/>
    <x v="0"/>
    <x v="0"/>
    <x v="196"/>
    <x v="201"/>
    <x v="0"/>
    <x v="0"/>
    <x v="34"/>
    <x v="209"/>
    <x v="210"/>
    <x v="40"/>
    <x v="0"/>
    <x v="27"/>
    <x v="72"/>
    <x v="0"/>
    <x v="212"/>
    <x v="21"/>
    <x v="3"/>
    <x v="67"/>
    <x v="0"/>
    <x v="69"/>
  </r>
  <r>
    <x v="68"/>
    <x v="1"/>
    <x v="0"/>
    <x v="2"/>
    <x v="49"/>
    <x v="2"/>
    <x v="2"/>
    <x v="4"/>
    <x v="11"/>
    <x v="26"/>
    <x v="1"/>
    <x v="0"/>
    <x v="142"/>
    <x v="193"/>
    <x v="20"/>
    <x v="0"/>
    <x v="0"/>
    <x v="0"/>
    <x v="0"/>
    <x v="196"/>
    <x v="201"/>
    <x v="0"/>
    <x v="0"/>
    <x v="34"/>
    <x v="209"/>
    <x v="210"/>
    <x v="40"/>
    <x v="0"/>
    <x v="27"/>
    <x v="72"/>
    <x v="0"/>
    <x v="212"/>
    <x v="21"/>
    <x v="3"/>
    <x v="67"/>
    <x v="0"/>
    <x v="69"/>
  </r>
  <r>
    <x v="68"/>
    <x v="1"/>
    <x v="0"/>
    <x v="2"/>
    <x v="4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67"/>
    <x v="0"/>
    <x v="69"/>
  </r>
  <r>
    <x v="68"/>
    <x v="1"/>
    <x v="0"/>
    <x v="2"/>
    <x v="4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67"/>
    <x v="0"/>
    <x v="6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69"/>
    <x v="69"/>
    <x v="0"/>
    <x v="18"/>
    <x v="50"/>
    <x v="16"/>
    <x v="0"/>
    <x v="0"/>
    <x v="3"/>
    <x v="1"/>
    <x v="22"/>
    <x v="0"/>
    <x v="143"/>
    <x v="194"/>
    <x v="73"/>
    <x v="0"/>
    <x v="0"/>
    <x v="0"/>
    <x v="0"/>
    <x v="198"/>
    <x v="202"/>
    <x v="0"/>
    <x v="0"/>
    <x v="0"/>
    <x v="210"/>
    <x v="211"/>
    <x v="41"/>
    <x v="0"/>
    <x v="184"/>
    <x v="73"/>
    <x v="0"/>
    <x v="213"/>
    <x v="25"/>
    <x v="2"/>
    <x v="68"/>
    <x v="2"/>
    <x v="70"/>
  </r>
  <r>
    <x v="69"/>
    <x v="1"/>
    <x v="0"/>
    <x v="18"/>
    <x v="50"/>
    <x v="16"/>
    <x v="0"/>
    <x v="1"/>
    <x v="3"/>
    <x v="1"/>
    <x v="2"/>
    <x v="0"/>
    <x v="2"/>
    <x v="2"/>
    <x v="73"/>
    <x v="0"/>
    <x v="0"/>
    <x v="0"/>
    <x v="0"/>
    <x v="2"/>
    <x v="2"/>
    <x v="0"/>
    <x v="0"/>
    <x v="0"/>
    <x v="2"/>
    <x v="2"/>
    <x v="2"/>
    <x v="1"/>
    <x v="184"/>
    <x v="1"/>
    <x v="0"/>
    <x v="2"/>
    <x v="25"/>
    <x v="3"/>
    <x v="68"/>
    <x v="2"/>
    <x v="70"/>
  </r>
  <r>
    <x v="69"/>
    <x v="1"/>
    <x v="0"/>
    <x v="18"/>
    <x v="50"/>
    <x v="16"/>
    <x v="1"/>
    <x v="2"/>
    <x v="1"/>
    <x v="7"/>
    <x v="23"/>
    <x v="0"/>
    <x v="144"/>
    <x v="195"/>
    <x v="74"/>
    <x v="0"/>
    <x v="0"/>
    <x v="0"/>
    <x v="0"/>
    <x v="199"/>
    <x v="203"/>
    <x v="0"/>
    <x v="0"/>
    <x v="0"/>
    <x v="211"/>
    <x v="212"/>
    <x v="42"/>
    <x v="0"/>
    <x v="185"/>
    <x v="73"/>
    <x v="0"/>
    <x v="214"/>
    <x v="25"/>
    <x v="3"/>
    <x v="68"/>
    <x v="2"/>
    <x v="70"/>
  </r>
  <r>
    <x v="69"/>
    <x v="1"/>
    <x v="0"/>
    <x v="18"/>
    <x v="50"/>
    <x v="16"/>
    <x v="0"/>
    <x v="3"/>
    <x v="1"/>
    <x v="7"/>
    <x v="23"/>
    <x v="0"/>
    <x v="144"/>
    <x v="195"/>
    <x v="74"/>
    <x v="0"/>
    <x v="0"/>
    <x v="0"/>
    <x v="0"/>
    <x v="199"/>
    <x v="203"/>
    <x v="0"/>
    <x v="0"/>
    <x v="0"/>
    <x v="211"/>
    <x v="212"/>
    <x v="42"/>
    <x v="0"/>
    <x v="185"/>
    <x v="73"/>
    <x v="0"/>
    <x v="214"/>
    <x v="25"/>
    <x v="3"/>
    <x v="68"/>
    <x v="2"/>
    <x v="70"/>
  </r>
  <r>
    <x v="69"/>
    <x v="1"/>
    <x v="0"/>
    <x v="18"/>
    <x v="50"/>
    <x v="16"/>
    <x v="2"/>
    <x v="4"/>
    <x v="3"/>
    <x v="1"/>
    <x v="22"/>
    <x v="0"/>
    <x v="143"/>
    <x v="194"/>
    <x v="73"/>
    <x v="0"/>
    <x v="0"/>
    <x v="0"/>
    <x v="0"/>
    <x v="198"/>
    <x v="202"/>
    <x v="0"/>
    <x v="0"/>
    <x v="0"/>
    <x v="210"/>
    <x v="211"/>
    <x v="41"/>
    <x v="0"/>
    <x v="184"/>
    <x v="73"/>
    <x v="0"/>
    <x v="213"/>
    <x v="25"/>
    <x v="3"/>
    <x v="68"/>
    <x v="2"/>
    <x v="70"/>
  </r>
  <r>
    <x v="69"/>
    <x v="1"/>
    <x v="0"/>
    <x v="18"/>
    <x v="50"/>
    <x v="16"/>
    <x v="0"/>
    <x v="5"/>
    <x v="3"/>
    <x v="1"/>
    <x v="2"/>
    <x v="0"/>
    <x v="2"/>
    <x v="2"/>
    <x v="73"/>
    <x v="0"/>
    <x v="0"/>
    <x v="0"/>
    <x v="0"/>
    <x v="2"/>
    <x v="2"/>
    <x v="0"/>
    <x v="0"/>
    <x v="0"/>
    <x v="2"/>
    <x v="2"/>
    <x v="2"/>
    <x v="1"/>
    <x v="184"/>
    <x v="1"/>
    <x v="0"/>
    <x v="2"/>
    <x v="25"/>
    <x v="3"/>
    <x v="68"/>
    <x v="2"/>
    <x v="70"/>
  </r>
  <r>
    <x v="69"/>
    <x v="1"/>
    <x v="0"/>
    <x v="18"/>
    <x v="50"/>
    <x v="1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5"/>
    <x v="3"/>
    <x v="68"/>
    <x v="2"/>
    <x v="7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0"/>
    <x v="70"/>
    <x v="0"/>
    <x v="18"/>
    <x v="51"/>
    <x v="4"/>
    <x v="0"/>
    <x v="0"/>
    <x v="7"/>
    <x v="19"/>
    <x v="20"/>
    <x v="0"/>
    <x v="122"/>
    <x v="196"/>
    <x v="64"/>
    <x v="0"/>
    <x v="0"/>
    <x v="0"/>
    <x v="0"/>
    <x v="200"/>
    <x v="204"/>
    <x v="0"/>
    <x v="0"/>
    <x v="0"/>
    <x v="212"/>
    <x v="213"/>
    <x v="0"/>
    <x v="0"/>
    <x v="186"/>
    <x v="74"/>
    <x v="0"/>
    <x v="215"/>
    <x v="12"/>
    <x v="2"/>
    <x v="69"/>
    <x v="0"/>
    <x v="71"/>
  </r>
  <r>
    <x v="70"/>
    <x v="1"/>
    <x v="0"/>
    <x v="18"/>
    <x v="51"/>
    <x v="4"/>
    <x v="0"/>
    <x v="1"/>
    <x v="7"/>
    <x v="19"/>
    <x v="20"/>
    <x v="0"/>
    <x v="122"/>
    <x v="196"/>
    <x v="64"/>
    <x v="0"/>
    <x v="0"/>
    <x v="0"/>
    <x v="0"/>
    <x v="200"/>
    <x v="204"/>
    <x v="0"/>
    <x v="0"/>
    <x v="0"/>
    <x v="212"/>
    <x v="213"/>
    <x v="0"/>
    <x v="0"/>
    <x v="186"/>
    <x v="74"/>
    <x v="0"/>
    <x v="215"/>
    <x v="12"/>
    <x v="3"/>
    <x v="69"/>
    <x v="0"/>
    <x v="71"/>
  </r>
  <r>
    <x v="70"/>
    <x v="1"/>
    <x v="0"/>
    <x v="18"/>
    <x v="51"/>
    <x v="4"/>
    <x v="1"/>
    <x v="2"/>
    <x v="4"/>
    <x v="3"/>
    <x v="1"/>
    <x v="0"/>
    <x v="7"/>
    <x v="197"/>
    <x v="6"/>
    <x v="0"/>
    <x v="0"/>
    <x v="0"/>
    <x v="0"/>
    <x v="201"/>
    <x v="205"/>
    <x v="0"/>
    <x v="0"/>
    <x v="0"/>
    <x v="213"/>
    <x v="214"/>
    <x v="5"/>
    <x v="0"/>
    <x v="187"/>
    <x v="74"/>
    <x v="0"/>
    <x v="216"/>
    <x v="12"/>
    <x v="3"/>
    <x v="69"/>
    <x v="0"/>
    <x v="71"/>
  </r>
  <r>
    <x v="70"/>
    <x v="1"/>
    <x v="0"/>
    <x v="18"/>
    <x v="51"/>
    <x v="4"/>
    <x v="0"/>
    <x v="3"/>
    <x v="4"/>
    <x v="3"/>
    <x v="1"/>
    <x v="0"/>
    <x v="7"/>
    <x v="197"/>
    <x v="6"/>
    <x v="0"/>
    <x v="0"/>
    <x v="0"/>
    <x v="0"/>
    <x v="201"/>
    <x v="205"/>
    <x v="0"/>
    <x v="0"/>
    <x v="0"/>
    <x v="213"/>
    <x v="214"/>
    <x v="5"/>
    <x v="0"/>
    <x v="187"/>
    <x v="74"/>
    <x v="0"/>
    <x v="216"/>
    <x v="12"/>
    <x v="3"/>
    <x v="69"/>
    <x v="0"/>
    <x v="71"/>
  </r>
  <r>
    <x v="70"/>
    <x v="1"/>
    <x v="0"/>
    <x v="18"/>
    <x v="51"/>
    <x v="4"/>
    <x v="2"/>
    <x v="4"/>
    <x v="8"/>
    <x v="17"/>
    <x v="1"/>
    <x v="0"/>
    <x v="145"/>
    <x v="198"/>
    <x v="75"/>
    <x v="0"/>
    <x v="0"/>
    <x v="0"/>
    <x v="0"/>
    <x v="202"/>
    <x v="206"/>
    <x v="0"/>
    <x v="0"/>
    <x v="0"/>
    <x v="214"/>
    <x v="215"/>
    <x v="43"/>
    <x v="0"/>
    <x v="188"/>
    <x v="74"/>
    <x v="0"/>
    <x v="217"/>
    <x v="12"/>
    <x v="3"/>
    <x v="69"/>
    <x v="0"/>
    <x v="71"/>
  </r>
  <r>
    <x v="70"/>
    <x v="1"/>
    <x v="0"/>
    <x v="18"/>
    <x v="51"/>
    <x v="4"/>
    <x v="0"/>
    <x v="5"/>
    <x v="4"/>
    <x v="18"/>
    <x v="1"/>
    <x v="0"/>
    <x v="121"/>
    <x v="199"/>
    <x v="0"/>
    <x v="0"/>
    <x v="0"/>
    <x v="0"/>
    <x v="0"/>
    <x v="203"/>
    <x v="207"/>
    <x v="0"/>
    <x v="0"/>
    <x v="0"/>
    <x v="215"/>
    <x v="216"/>
    <x v="5"/>
    <x v="0"/>
    <x v="189"/>
    <x v="74"/>
    <x v="0"/>
    <x v="218"/>
    <x v="12"/>
    <x v="3"/>
    <x v="69"/>
    <x v="0"/>
    <x v="71"/>
  </r>
  <r>
    <x v="70"/>
    <x v="1"/>
    <x v="0"/>
    <x v="18"/>
    <x v="51"/>
    <x v="4"/>
    <x v="0"/>
    <x v="6"/>
    <x v="4"/>
    <x v="18"/>
    <x v="1"/>
    <x v="0"/>
    <x v="51"/>
    <x v="200"/>
    <x v="14"/>
    <x v="0"/>
    <x v="0"/>
    <x v="0"/>
    <x v="0"/>
    <x v="204"/>
    <x v="208"/>
    <x v="0"/>
    <x v="0"/>
    <x v="0"/>
    <x v="216"/>
    <x v="217"/>
    <x v="5"/>
    <x v="0"/>
    <x v="190"/>
    <x v="74"/>
    <x v="0"/>
    <x v="219"/>
    <x v="12"/>
    <x v="3"/>
    <x v="69"/>
    <x v="0"/>
    <x v="7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1"/>
    <x v="71"/>
    <x v="0"/>
    <x v="2"/>
    <x v="25"/>
    <x v="2"/>
    <x v="0"/>
    <x v="0"/>
    <x v="0"/>
    <x v="9"/>
    <x v="21"/>
    <x v="0"/>
    <x v="146"/>
    <x v="201"/>
    <x v="25"/>
    <x v="0"/>
    <x v="0"/>
    <x v="0"/>
    <x v="0"/>
    <x v="205"/>
    <x v="209"/>
    <x v="0"/>
    <x v="0"/>
    <x v="0"/>
    <x v="217"/>
    <x v="218"/>
    <x v="16"/>
    <x v="0"/>
    <x v="19"/>
    <x v="75"/>
    <x v="0"/>
    <x v="220"/>
    <x v="7"/>
    <x v="2"/>
    <x v="70"/>
    <x v="0"/>
    <x v="72"/>
  </r>
  <r>
    <x v="71"/>
    <x v="1"/>
    <x v="0"/>
    <x v="2"/>
    <x v="25"/>
    <x v="2"/>
    <x v="0"/>
    <x v="1"/>
    <x v="12"/>
    <x v="9"/>
    <x v="21"/>
    <x v="0"/>
    <x v="147"/>
    <x v="202"/>
    <x v="25"/>
    <x v="0"/>
    <x v="0"/>
    <x v="0"/>
    <x v="0"/>
    <x v="205"/>
    <x v="210"/>
    <x v="0"/>
    <x v="2"/>
    <x v="0"/>
    <x v="217"/>
    <x v="219"/>
    <x v="44"/>
    <x v="0"/>
    <x v="19"/>
    <x v="75"/>
    <x v="0"/>
    <x v="221"/>
    <x v="7"/>
    <x v="2"/>
    <x v="70"/>
    <x v="1"/>
    <x v="72"/>
  </r>
  <r>
    <x v="71"/>
    <x v="1"/>
    <x v="0"/>
    <x v="2"/>
    <x v="25"/>
    <x v="2"/>
    <x v="1"/>
    <x v="2"/>
    <x v="1"/>
    <x v="2"/>
    <x v="9"/>
    <x v="0"/>
    <x v="72"/>
    <x v="203"/>
    <x v="44"/>
    <x v="0"/>
    <x v="0"/>
    <x v="0"/>
    <x v="0"/>
    <x v="206"/>
    <x v="211"/>
    <x v="0"/>
    <x v="0"/>
    <x v="0"/>
    <x v="218"/>
    <x v="220"/>
    <x v="15"/>
    <x v="0"/>
    <x v="191"/>
    <x v="75"/>
    <x v="0"/>
    <x v="132"/>
    <x v="7"/>
    <x v="2"/>
    <x v="70"/>
    <x v="1"/>
    <x v="72"/>
  </r>
  <r>
    <x v="71"/>
    <x v="1"/>
    <x v="0"/>
    <x v="2"/>
    <x v="25"/>
    <x v="2"/>
    <x v="0"/>
    <x v="3"/>
    <x v="3"/>
    <x v="6"/>
    <x v="9"/>
    <x v="0"/>
    <x v="73"/>
    <x v="204"/>
    <x v="5"/>
    <x v="0"/>
    <x v="0"/>
    <x v="0"/>
    <x v="0"/>
    <x v="207"/>
    <x v="212"/>
    <x v="0"/>
    <x v="0"/>
    <x v="0"/>
    <x v="219"/>
    <x v="221"/>
    <x v="16"/>
    <x v="0"/>
    <x v="6"/>
    <x v="76"/>
    <x v="0"/>
    <x v="222"/>
    <x v="7"/>
    <x v="2"/>
    <x v="70"/>
    <x v="1"/>
    <x v="72"/>
  </r>
  <r>
    <x v="71"/>
    <x v="1"/>
    <x v="0"/>
    <x v="2"/>
    <x v="25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2"/>
    <x v="70"/>
    <x v="1"/>
    <x v="72"/>
  </r>
  <r>
    <x v="71"/>
    <x v="1"/>
    <x v="0"/>
    <x v="2"/>
    <x v="2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2"/>
    <x v="70"/>
    <x v="1"/>
    <x v="72"/>
  </r>
  <r>
    <x v="71"/>
    <x v="1"/>
    <x v="0"/>
    <x v="2"/>
    <x v="2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7"/>
    <x v="2"/>
    <x v="70"/>
    <x v="1"/>
    <x v="7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2"/>
    <x v="72"/>
    <x v="0"/>
    <x v="19"/>
    <x v="52"/>
    <x v="2"/>
    <x v="0"/>
    <x v="0"/>
    <x v="7"/>
    <x v="16"/>
    <x v="0"/>
    <x v="0"/>
    <x v="129"/>
    <x v="205"/>
    <x v="17"/>
    <x v="0"/>
    <x v="0"/>
    <x v="0"/>
    <x v="0"/>
    <x v="208"/>
    <x v="213"/>
    <x v="0"/>
    <x v="0"/>
    <x v="5"/>
    <x v="220"/>
    <x v="222"/>
    <x v="6"/>
    <x v="0"/>
    <x v="192"/>
    <x v="4"/>
    <x v="0"/>
    <x v="223"/>
    <x v="17"/>
    <x v="2"/>
    <x v="71"/>
    <x v="0"/>
    <x v="73"/>
  </r>
  <r>
    <x v="72"/>
    <x v="1"/>
    <x v="0"/>
    <x v="19"/>
    <x v="52"/>
    <x v="2"/>
    <x v="0"/>
    <x v="1"/>
    <x v="7"/>
    <x v="16"/>
    <x v="0"/>
    <x v="0"/>
    <x v="129"/>
    <x v="205"/>
    <x v="17"/>
    <x v="0"/>
    <x v="0"/>
    <x v="0"/>
    <x v="0"/>
    <x v="208"/>
    <x v="213"/>
    <x v="0"/>
    <x v="0"/>
    <x v="5"/>
    <x v="220"/>
    <x v="222"/>
    <x v="6"/>
    <x v="0"/>
    <x v="192"/>
    <x v="4"/>
    <x v="0"/>
    <x v="223"/>
    <x v="17"/>
    <x v="2"/>
    <x v="71"/>
    <x v="0"/>
    <x v="73"/>
  </r>
  <r>
    <x v="72"/>
    <x v="1"/>
    <x v="0"/>
    <x v="19"/>
    <x v="52"/>
    <x v="2"/>
    <x v="1"/>
    <x v="2"/>
    <x v="7"/>
    <x v="16"/>
    <x v="20"/>
    <x v="0"/>
    <x v="6"/>
    <x v="206"/>
    <x v="5"/>
    <x v="0"/>
    <x v="0"/>
    <x v="0"/>
    <x v="0"/>
    <x v="209"/>
    <x v="214"/>
    <x v="0"/>
    <x v="0"/>
    <x v="0"/>
    <x v="221"/>
    <x v="223"/>
    <x v="0"/>
    <x v="0"/>
    <x v="193"/>
    <x v="4"/>
    <x v="0"/>
    <x v="224"/>
    <x v="17"/>
    <x v="2"/>
    <x v="71"/>
    <x v="0"/>
    <x v="73"/>
  </r>
  <r>
    <x v="72"/>
    <x v="1"/>
    <x v="0"/>
    <x v="19"/>
    <x v="52"/>
    <x v="2"/>
    <x v="0"/>
    <x v="3"/>
    <x v="7"/>
    <x v="16"/>
    <x v="20"/>
    <x v="0"/>
    <x v="6"/>
    <x v="206"/>
    <x v="5"/>
    <x v="0"/>
    <x v="0"/>
    <x v="0"/>
    <x v="0"/>
    <x v="209"/>
    <x v="214"/>
    <x v="0"/>
    <x v="0"/>
    <x v="0"/>
    <x v="221"/>
    <x v="223"/>
    <x v="0"/>
    <x v="0"/>
    <x v="193"/>
    <x v="4"/>
    <x v="0"/>
    <x v="224"/>
    <x v="17"/>
    <x v="2"/>
    <x v="71"/>
    <x v="0"/>
    <x v="73"/>
  </r>
  <r>
    <x v="72"/>
    <x v="1"/>
    <x v="0"/>
    <x v="19"/>
    <x v="52"/>
    <x v="2"/>
    <x v="0"/>
    <x v="4"/>
    <x v="1"/>
    <x v="2"/>
    <x v="1"/>
    <x v="0"/>
    <x v="148"/>
    <x v="207"/>
    <x v="76"/>
    <x v="0"/>
    <x v="0"/>
    <x v="0"/>
    <x v="0"/>
    <x v="210"/>
    <x v="215"/>
    <x v="0"/>
    <x v="0"/>
    <x v="0"/>
    <x v="222"/>
    <x v="224"/>
    <x v="1"/>
    <x v="0"/>
    <x v="194"/>
    <x v="4"/>
    <x v="0"/>
    <x v="225"/>
    <x v="17"/>
    <x v="2"/>
    <x v="71"/>
    <x v="0"/>
    <x v="73"/>
  </r>
  <r>
    <x v="72"/>
    <x v="1"/>
    <x v="0"/>
    <x v="19"/>
    <x v="52"/>
    <x v="2"/>
    <x v="0"/>
    <x v="5"/>
    <x v="3"/>
    <x v="11"/>
    <x v="1"/>
    <x v="0"/>
    <x v="15"/>
    <x v="208"/>
    <x v="14"/>
    <x v="0"/>
    <x v="0"/>
    <x v="0"/>
    <x v="0"/>
    <x v="211"/>
    <x v="216"/>
    <x v="0"/>
    <x v="0"/>
    <x v="0"/>
    <x v="223"/>
    <x v="225"/>
    <x v="0"/>
    <x v="0"/>
    <x v="195"/>
    <x v="4"/>
    <x v="0"/>
    <x v="226"/>
    <x v="17"/>
    <x v="2"/>
    <x v="71"/>
    <x v="0"/>
    <x v="73"/>
  </r>
  <r>
    <x v="72"/>
    <x v="1"/>
    <x v="0"/>
    <x v="19"/>
    <x v="52"/>
    <x v="2"/>
    <x v="0"/>
    <x v="6"/>
    <x v="3"/>
    <x v="11"/>
    <x v="1"/>
    <x v="0"/>
    <x v="149"/>
    <x v="209"/>
    <x v="77"/>
    <x v="0"/>
    <x v="0"/>
    <x v="0"/>
    <x v="0"/>
    <x v="212"/>
    <x v="217"/>
    <x v="0"/>
    <x v="0"/>
    <x v="0"/>
    <x v="224"/>
    <x v="226"/>
    <x v="0"/>
    <x v="0"/>
    <x v="196"/>
    <x v="4"/>
    <x v="0"/>
    <x v="227"/>
    <x v="17"/>
    <x v="2"/>
    <x v="71"/>
    <x v="0"/>
    <x v="7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3"/>
    <x v="73"/>
    <x v="0"/>
    <x v="20"/>
    <x v="53"/>
    <x v="2"/>
    <x v="0"/>
    <x v="0"/>
    <x v="7"/>
    <x v="19"/>
    <x v="0"/>
    <x v="0"/>
    <x v="24"/>
    <x v="210"/>
    <x v="21"/>
    <x v="0"/>
    <x v="0"/>
    <x v="0"/>
    <x v="0"/>
    <x v="213"/>
    <x v="218"/>
    <x v="0"/>
    <x v="0"/>
    <x v="35"/>
    <x v="225"/>
    <x v="227"/>
    <x v="6"/>
    <x v="0"/>
    <x v="197"/>
    <x v="77"/>
    <x v="0"/>
    <x v="228"/>
    <x v="4"/>
    <x v="2"/>
    <x v="72"/>
    <x v="0"/>
    <x v="74"/>
  </r>
  <r>
    <x v="73"/>
    <x v="1"/>
    <x v="0"/>
    <x v="20"/>
    <x v="53"/>
    <x v="2"/>
    <x v="0"/>
    <x v="1"/>
    <x v="7"/>
    <x v="19"/>
    <x v="2"/>
    <x v="0"/>
    <x v="2"/>
    <x v="2"/>
    <x v="21"/>
    <x v="0"/>
    <x v="0"/>
    <x v="0"/>
    <x v="0"/>
    <x v="2"/>
    <x v="2"/>
    <x v="0"/>
    <x v="0"/>
    <x v="0"/>
    <x v="2"/>
    <x v="2"/>
    <x v="2"/>
    <x v="1"/>
    <x v="197"/>
    <x v="1"/>
    <x v="0"/>
    <x v="2"/>
    <x v="4"/>
    <x v="3"/>
    <x v="72"/>
    <x v="0"/>
    <x v="74"/>
  </r>
  <r>
    <x v="73"/>
    <x v="1"/>
    <x v="0"/>
    <x v="20"/>
    <x v="53"/>
    <x v="2"/>
    <x v="1"/>
    <x v="2"/>
    <x v="7"/>
    <x v="19"/>
    <x v="0"/>
    <x v="0"/>
    <x v="64"/>
    <x v="211"/>
    <x v="3"/>
    <x v="0"/>
    <x v="0"/>
    <x v="0"/>
    <x v="0"/>
    <x v="214"/>
    <x v="219"/>
    <x v="0"/>
    <x v="0"/>
    <x v="36"/>
    <x v="226"/>
    <x v="228"/>
    <x v="6"/>
    <x v="0"/>
    <x v="116"/>
    <x v="77"/>
    <x v="0"/>
    <x v="184"/>
    <x v="4"/>
    <x v="3"/>
    <x v="72"/>
    <x v="0"/>
    <x v="74"/>
  </r>
  <r>
    <x v="73"/>
    <x v="1"/>
    <x v="0"/>
    <x v="20"/>
    <x v="53"/>
    <x v="2"/>
    <x v="0"/>
    <x v="3"/>
    <x v="1"/>
    <x v="2"/>
    <x v="1"/>
    <x v="0"/>
    <x v="150"/>
    <x v="212"/>
    <x v="78"/>
    <x v="0"/>
    <x v="0"/>
    <x v="0"/>
    <x v="0"/>
    <x v="215"/>
    <x v="220"/>
    <x v="0"/>
    <x v="0"/>
    <x v="0"/>
    <x v="227"/>
    <x v="229"/>
    <x v="1"/>
    <x v="0"/>
    <x v="198"/>
    <x v="77"/>
    <x v="0"/>
    <x v="229"/>
    <x v="4"/>
    <x v="3"/>
    <x v="72"/>
    <x v="0"/>
    <x v="74"/>
  </r>
  <r>
    <x v="73"/>
    <x v="1"/>
    <x v="0"/>
    <x v="20"/>
    <x v="53"/>
    <x v="2"/>
    <x v="2"/>
    <x v="4"/>
    <x v="3"/>
    <x v="6"/>
    <x v="1"/>
    <x v="0"/>
    <x v="74"/>
    <x v="213"/>
    <x v="79"/>
    <x v="0"/>
    <x v="0"/>
    <x v="0"/>
    <x v="0"/>
    <x v="216"/>
    <x v="221"/>
    <x v="0"/>
    <x v="0"/>
    <x v="0"/>
    <x v="228"/>
    <x v="230"/>
    <x v="0"/>
    <x v="0"/>
    <x v="199"/>
    <x v="77"/>
    <x v="0"/>
    <x v="230"/>
    <x v="4"/>
    <x v="3"/>
    <x v="72"/>
    <x v="0"/>
    <x v="74"/>
  </r>
  <r>
    <x v="73"/>
    <x v="1"/>
    <x v="0"/>
    <x v="20"/>
    <x v="5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72"/>
    <x v="0"/>
    <x v="74"/>
  </r>
  <r>
    <x v="73"/>
    <x v="1"/>
    <x v="0"/>
    <x v="20"/>
    <x v="5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3"/>
    <x v="72"/>
    <x v="0"/>
    <x v="7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4"/>
    <x v="74"/>
    <x v="0"/>
    <x v="19"/>
    <x v="54"/>
    <x v="2"/>
    <x v="0"/>
    <x v="0"/>
    <x v="4"/>
    <x v="3"/>
    <x v="9"/>
    <x v="0"/>
    <x v="151"/>
    <x v="214"/>
    <x v="80"/>
    <x v="0"/>
    <x v="0"/>
    <x v="0"/>
    <x v="0"/>
    <x v="217"/>
    <x v="222"/>
    <x v="0"/>
    <x v="0"/>
    <x v="0"/>
    <x v="229"/>
    <x v="231"/>
    <x v="45"/>
    <x v="0"/>
    <x v="200"/>
    <x v="78"/>
    <x v="0"/>
    <x v="231"/>
    <x v="14"/>
    <x v="2"/>
    <x v="73"/>
    <x v="2"/>
    <x v="75"/>
  </r>
  <r>
    <x v="74"/>
    <x v="1"/>
    <x v="0"/>
    <x v="19"/>
    <x v="54"/>
    <x v="2"/>
    <x v="0"/>
    <x v="1"/>
    <x v="4"/>
    <x v="3"/>
    <x v="2"/>
    <x v="0"/>
    <x v="2"/>
    <x v="2"/>
    <x v="80"/>
    <x v="0"/>
    <x v="0"/>
    <x v="0"/>
    <x v="0"/>
    <x v="2"/>
    <x v="2"/>
    <x v="0"/>
    <x v="0"/>
    <x v="0"/>
    <x v="2"/>
    <x v="2"/>
    <x v="2"/>
    <x v="1"/>
    <x v="200"/>
    <x v="1"/>
    <x v="0"/>
    <x v="2"/>
    <x v="14"/>
    <x v="3"/>
    <x v="73"/>
    <x v="2"/>
    <x v="75"/>
  </r>
  <r>
    <x v="74"/>
    <x v="1"/>
    <x v="0"/>
    <x v="19"/>
    <x v="54"/>
    <x v="2"/>
    <x v="1"/>
    <x v="2"/>
    <x v="0"/>
    <x v="5"/>
    <x v="9"/>
    <x v="0"/>
    <x v="152"/>
    <x v="215"/>
    <x v="45"/>
    <x v="0"/>
    <x v="0"/>
    <x v="0"/>
    <x v="0"/>
    <x v="218"/>
    <x v="223"/>
    <x v="0"/>
    <x v="0"/>
    <x v="0"/>
    <x v="230"/>
    <x v="232"/>
    <x v="23"/>
    <x v="0"/>
    <x v="201"/>
    <x v="78"/>
    <x v="0"/>
    <x v="232"/>
    <x v="14"/>
    <x v="3"/>
    <x v="73"/>
    <x v="2"/>
    <x v="75"/>
  </r>
  <r>
    <x v="74"/>
    <x v="1"/>
    <x v="0"/>
    <x v="19"/>
    <x v="54"/>
    <x v="2"/>
    <x v="0"/>
    <x v="3"/>
    <x v="1"/>
    <x v="2"/>
    <x v="9"/>
    <x v="0"/>
    <x v="153"/>
    <x v="216"/>
    <x v="55"/>
    <x v="0"/>
    <x v="0"/>
    <x v="0"/>
    <x v="0"/>
    <x v="219"/>
    <x v="224"/>
    <x v="0"/>
    <x v="0"/>
    <x v="0"/>
    <x v="231"/>
    <x v="233"/>
    <x v="15"/>
    <x v="0"/>
    <x v="202"/>
    <x v="78"/>
    <x v="0"/>
    <x v="233"/>
    <x v="14"/>
    <x v="3"/>
    <x v="73"/>
    <x v="2"/>
    <x v="75"/>
  </r>
  <r>
    <x v="74"/>
    <x v="1"/>
    <x v="0"/>
    <x v="19"/>
    <x v="54"/>
    <x v="2"/>
    <x v="2"/>
    <x v="4"/>
    <x v="0"/>
    <x v="9"/>
    <x v="9"/>
    <x v="0"/>
    <x v="154"/>
    <x v="217"/>
    <x v="3"/>
    <x v="0"/>
    <x v="0"/>
    <x v="0"/>
    <x v="0"/>
    <x v="220"/>
    <x v="225"/>
    <x v="0"/>
    <x v="0"/>
    <x v="0"/>
    <x v="232"/>
    <x v="234"/>
    <x v="23"/>
    <x v="0"/>
    <x v="203"/>
    <x v="78"/>
    <x v="0"/>
    <x v="234"/>
    <x v="14"/>
    <x v="3"/>
    <x v="73"/>
    <x v="2"/>
    <x v="75"/>
  </r>
  <r>
    <x v="74"/>
    <x v="1"/>
    <x v="0"/>
    <x v="19"/>
    <x v="54"/>
    <x v="2"/>
    <x v="0"/>
    <x v="5"/>
    <x v="0"/>
    <x v="9"/>
    <x v="9"/>
    <x v="0"/>
    <x v="155"/>
    <x v="218"/>
    <x v="56"/>
    <x v="0"/>
    <x v="0"/>
    <x v="0"/>
    <x v="0"/>
    <x v="221"/>
    <x v="226"/>
    <x v="0"/>
    <x v="0"/>
    <x v="0"/>
    <x v="233"/>
    <x v="235"/>
    <x v="23"/>
    <x v="0"/>
    <x v="204"/>
    <x v="78"/>
    <x v="0"/>
    <x v="235"/>
    <x v="14"/>
    <x v="3"/>
    <x v="73"/>
    <x v="2"/>
    <x v="75"/>
  </r>
  <r>
    <x v="74"/>
    <x v="1"/>
    <x v="0"/>
    <x v="19"/>
    <x v="54"/>
    <x v="2"/>
    <x v="0"/>
    <x v="6"/>
    <x v="0"/>
    <x v="9"/>
    <x v="2"/>
    <x v="0"/>
    <x v="2"/>
    <x v="2"/>
    <x v="56"/>
    <x v="0"/>
    <x v="0"/>
    <x v="0"/>
    <x v="0"/>
    <x v="2"/>
    <x v="2"/>
    <x v="0"/>
    <x v="0"/>
    <x v="0"/>
    <x v="2"/>
    <x v="2"/>
    <x v="2"/>
    <x v="1"/>
    <x v="204"/>
    <x v="1"/>
    <x v="0"/>
    <x v="2"/>
    <x v="14"/>
    <x v="3"/>
    <x v="73"/>
    <x v="2"/>
    <x v="7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5"/>
    <x v="75"/>
    <x v="0"/>
    <x v="21"/>
    <x v="55"/>
    <x v="4"/>
    <x v="0"/>
    <x v="0"/>
    <x v="7"/>
    <x v="19"/>
    <x v="24"/>
    <x v="0"/>
    <x v="156"/>
    <x v="219"/>
    <x v="81"/>
    <x v="0"/>
    <x v="0"/>
    <x v="0"/>
    <x v="0"/>
    <x v="222"/>
    <x v="227"/>
    <x v="0"/>
    <x v="0"/>
    <x v="0"/>
    <x v="234"/>
    <x v="236"/>
    <x v="46"/>
    <x v="0"/>
    <x v="19"/>
    <x v="79"/>
    <x v="0"/>
    <x v="236"/>
    <x v="4"/>
    <x v="2"/>
    <x v="74"/>
    <x v="2"/>
    <x v="76"/>
  </r>
  <r>
    <x v="75"/>
    <x v="1"/>
    <x v="0"/>
    <x v="21"/>
    <x v="55"/>
    <x v="4"/>
    <x v="0"/>
    <x v="1"/>
    <x v="7"/>
    <x v="19"/>
    <x v="24"/>
    <x v="0"/>
    <x v="156"/>
    <x v="219"/>
    <x v="81"/>
    <x v="0"/>
    <x v="0"/>
    <x v="0"/>
    <x v="0"/>
    <x v="222"/>
    <x v="227"/>
    <x v="0"/>
    <x v="0"/>
    <x v="0"/>
    <x v="234"/>
    <x v="236"/>
    <x v="46"/>
    <x v="0"/>
    <x v="19"/>
    <x v="79"/>
    <x v="0"/>
    <x v="236"/>
    <x v="4"/>
    <x v="2"/>
    <x v="74"/>
    <x v="1"/>
    <x v="76"/>
  </r>
  <r>
    <x v="75"/>
    <x v="1"/>
    <x v="0"/>
    <x v="21"/>
    <x v="55"/>
    <x v="4"/>
    <x v="0"/>
    <x v="2"/>
    <x v="0"/>
    <x v="9"/>
    <x v="25"/>
    <x v="0"/>
    <x v="157"/>
    <x v="220"/>
    <x v="64"/>
    <x v="0"/>
    <x v="0"/>
    <x v="0"/>
    <x v="0"/>
    <x v="223"/>
    <x v="228"/>
    <x v="0"/>
    <x v="0"/>
    <x v="0"/>
    <x v="235"/>
    <x v="237"/>
    <x v="47"/>
    <x v="0"/>
    <x v="205"/>
    <x v="79"/>
    <x v="0"/>
    <x v="237"/>
    <x v="4"/>
    <x v="2"/>
    <x v="74"/>
    <x v="1"/>
    <x v="76"/>
  </r>
  <r>
    <x v="75"/>
    <x v="1"/>
    <x v="0"/>
    <x v="21"/>
    <x v="55"/>
    <x v="4"/>
    <x v="0"/>
    <x v="3"/>
    <x v="1"/>
    <x v="2"/>
    <x v="25"/>
    <x v="0"/>
    <x v="158"/>
    <x v="221"/>
    <x v="82"/>
    <x v="0"/>
    <x v="0"/>
    <x v="0"/>
    <x v="0"/>
    <x v="224"/>
    <x v="229"/>
    <x v="0"/>
    <x v="0"/>
    <x v="0"/>
    <x v="236"/>
    <x v="238"/>
    <x v="48"/>
    <x v="0"/>
    <x v="206"/>
    <x v="79"/>
    <x v="0"/>
    <x v="238"/>
    <x v="4"/>
    <x v="2"/>
    <x v="74"/>
    <x v="1"/>
    <x v="76"/>
  </r>
  <r>
    <x v="75"/>
    <x v="1"/>
    <x v="0"/>
    <x v="21"/>
    <x v="55"/>
    <x v="4"/>
    <x v="0"/>
    <x v="4"/>
    <x v="0"/>
    <x v="9"/>
    <x v="25"/>
    <x v="0"/>
    <x v="157"/>
    <x v="220"/>
    <x v="64"/>
    <x v="0"/>
    <x v="0"/>
    <x v="0"/>
    <x v="0"/>
    <x v="223"/>
    <x v="228"/>
    <x v="0"/>
    <x v="0"/>
    <x v="0"/>
    <x v="235"/>
    <x v="237"/>
    <x v="47"/>
    <x v="0"/>
    <x v="205"/>
    <x v="79"/>
    <x v="0"/>
    <x v="237"/>
    <x v="4"/>
    <x v="2"/>
    <x v="74"/>
    <x v="1"/>
    <x v="76"/>
  </r>
  <r>
    <x v="75"/>
    <x v="1"/>
    <x v="0"/>
    <x v="21"/>
    <x v="55"/>
    <x v="4"/>
    <x v="0"/>
    <x v="5"/>
    <x v="7"/>
    <x v="19"/>
    <x v="24"/>
    <x v="0"/>
    <x v="156"/>
    <x v="219"/>
    <x v="81"/>
    <x v="0"/>
    <x v="0"/>
    <x v="0"/>
    <x v="0"/>
    <x v="222"/>
    <x v="227"/>
    <x v="0"/>
    <x v="0"/>
    <x v="0"/>
    <x v="234"/>
    <x v="236"/>
    <x v="46"/>
    <x v="0"/>
    <x v="19"/>
    <x v="79"/>
    <x v="0"/>
    <x v="236"/>
    <x v="4"/>
    <x v="2"/>
    <x v="74"/>
    <x v="1"/>
    <x v="76"/>
  </r>
  <r>
    <x v="75"/>
    <x v="1"/>
    <x v="0"/>
    <x v="21"/>
    <x v="55"/>
    <x v="4"/>
    <x v="0"/>
    <x v="6"/>
    <x v="7"/>
    <x v="19"/>
    <x v="24"/>
    <x v="0"/>
    <x v="156"/>
    <x v="219"/>
    <x v="81"/>
    <x v="0"/>
    <x v="0"/>
    <x v="0"/>
    <x v="0"/>
    <x v="222"/>
    <x v="227"/>
    <x v="0"/>
    <x v="0"/>
    <x v="0"/>
    <x v="234"/>
    <x v="236"/>
    <x v="46"/>
    <x v="0"/>
    <x v="19"/>
    <x v="79"/>
    <x v="0"/>
    <x v="236"/>
    <x v="4"/>
    <x v="2"/>
    <x v="74"/>
    <x v="1"/>
    <x v="7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6"/>
    <x v="76"/>
    <x v="0"/>
    <x v="22"/>
    <x v="56"/>
    <x v="6"/>
    <x v="0"/>
    <x v="0"/>
    <x v="0"/>
    <x v="9"/>
    <x v="26"/>
    <x v="0"/>
    <x v="159"/>
    <x v="222"/>
    <x v="25"/>
    <x v="0"/>
    <x v="0"/>
    <x v="0"/>
    <x v="0"/>
    <x v="225"/>
    <x v="230"/>
    <x v="0"/>
    <x v="0"/>
    <x v="5"/>
    <x v="237"/>
    <x v="239"/>
    <x v="49"/>
    <x v="0"/>
    <x v="127"/>
    <x v="80"/>
    <x v="0"/>
    <x v="239"/>
    <x v="15"/>
    <x v="2"/>
    <x v="75"/>
    <x v="2"/>
    <x v="77"/>
  </r>
  <r>
    <x v="76"/>
    <x v="1"/>
    <x v="0"/>
    <x v="22"/>
    <x v="56"/>
    <x v="6"/>
    <x v="0"/>
    <x v="1"/>
    <x v="0"/>
    <x v="9"/>
    <x v="26"/>
    <x v="0"/>
    <x v="159"/>
    <x v="222"/>
    <x v="25"/>
    <x v="0"/>
    <x v="0"/>
    <x v="0"/>
    <x v="0"/>
    <x v="225"/>
    <x v="230"/>
    <x v="0"/>
    <x v="0"/>
    <x v="5"/>
    <x v="237"/>
    <x v="239"/>
    <x v="49"/>
    <x v="0"/>
    <x v="127"/>
    <x v="80"/>
    <x v="0"/>
    <x v="239"/>
    <x v="15"/>
    <x v="2"/>
    <x v="75"/>
    <x v="1"/>
    <x v="78"/>
  </r>
  <r>
    <x v="76"/>
    <x v="1"/>
    <x v="0"/>
    <x v="22"/>
    <x v="56"/>
    <x v="6"/>
    <x v="0"/>
    <x v="2"/>
    <x v="1"/>
    <x v="2"/>
    <x v="25"/>
    <x v="0"/>
    <x v="160"/>
    <x v="223"/>
    <x v="83"/>
    <x v="0"/>
    <x v="0"/>
    <x v="0"/>
    <x v="0"/>
    <x v="226"/>
    <x v="231"/>
    <x v="0"/>
    <x v="0"/>
    <x v="0"/>
    <x v="238"/>
    <x v="240"/>
    <x v="48"/>
    <x v="0"/>
    <x v="207"/>
    <x v="81"/>
    <x v="0"/>
    <x v="240"/>
    <x v="15"/>
    <x v="2"/>
    <x v="75"/>
    <x v="1"/>
    <x v="77"/>
  </r>
  <r>
    <x v="76"/>
    <x v="1"/>
    <x v="0"/>
    <x v="22"/>
    <x v="56"/>
    <x v="6"/>
    <x v="0"/>
    <x v="3"/>
    <x v="3"/>
    <x v="6"/>
    <x v="25"/>
    <x v="0"/>
    <x v="161"/>
    <x v="224"/>
    <x v="14"/>
    <x v="0"/>
    <x v="0"/>
    <x v="0"/>
    <x v="0"/>
    <x v="227"/>
    <x v="232"/>
    <x v="0"/>
    <x v="0"/>
    <x v="0"/>
    <x v="239"/>
    <x v="241"/>
    <x v="49"/>
    <x v="0"/>
    <x v="208"/>
    <x v="80"/>
    <x v="0"/>
    <x v="241"/>
    <x v="15"/>
    <x v="2"/>
    <x v="75"/>
    <x v="1"/>
    <x v="77"/>
  </r>
  <r>
    <x v="76"/>
    <x v="1"/>
    <x v="0"/>
    <x v="22"/>
    <x v="56"/>
    <x v="6"/>
    <x v="0"/>
    <x v="4"/>
    <x v="3"/>
    <x v="6"/>
    <x v="25"/>
    <x v="0"/>
    <x v="162"/>
    <x v="225"/>
    <x v="15"/>
    <x v="0"/>
    <x v="0"/>
    <x v="0"/>
    <x v="0"/>
    <x v="228"/>
    <x v="233"/>
    <x v="0"/>
    <x v="0"/>
    <x v="0"/>
    <x v="240"/>
    <x v="242"/>
    <x v="49"/>
    <x v="0"/>
    <x v="209"/>
    <x v="81"/>
    <x v="0"/>
    <x v="242"/>
    <x v="15"/>
    <x v="2"/>
    <x v="75"/>
    <x v="1"/>
    <x v="78"/>
  </r>
  <r>
    <x v="76"/>
    <x v="1"/>
    <x v="0"/>
    <x v="22"/>
    <x v="56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7"/>
    <x v="2"/>
    <x v="51"/>
    <x v="1"/>
    <x v="79"/>
  </r>
  <r>
    <x v="76"/>
    <x v="1"/>
    <x v="0"/>
    <x v="22"/>
    <x v="56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7"/>
    <x v="2"/>
    <x v="51"/>
    <x v="1"/>
    <x v="7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7"/>
    <x v="77"/>
    <x v="0"/>
    <x v="23"/>
    <x v="57"/>
    <x v="2"/>
    <x v="0"/>
    <x v="0"/>
    <x v="7"/>
    <x v="16"/>
    <x v="27"/>
    <x v="0"/>
    <x v="163"/>
    <x v="226"/>
    <x v="84"/>
    <x v="0"/>
    <x v="0"/>
    <x v="0"/>
    <x v="0"/>
    <x v="229"/>
    <x v="234"/>
    <x v="0"/>
    <x v="0"/>
    <x v="0"/>
    <x v="241"/>
    <x v="243"/>
    <x v="50"/>
    <x v="0"/>
    <x v="210"/>
    <x v="82"/>
    <x v="0"/>
    <x v="243"/>
    <x v="4"/>
    <x v="2"/>
    <x v="76"/>
    <x v="0"/>
    <x v="80"/>
  </r>
  <r>
    <x v="77"/>
    <x v="1"/>
    <x v="0"/>
    <x v="23"/>
    <x v="57"/>
    <x v="2"/>
    <x v="0"/>
    <x v="1"/>
    <x v="7"/>
    <x v="16"/>
    <x v="27"/>
    <x v="0"/>
    <x v="163"/>
    <x v="226"/>
    <x v="84"/>
    <x v="0"/>
    <x v="0"/>
    <x v="0"/>
    <x v="0"/>
    <x v="229"/>
    <x v="234"/>
    <x v="0"/>
    <x v="0"/>
    <x v="0"/>
    <x v="241"/>
    <x v="243"/>
    <x v="50"/>
    <x v="0"/>
    <x v="210"/>
    <x v="82"/>
    <x v="0"/>
    <x v="243"/>
    <x v="4"/>
    <x v="2"/>
    <x v="76"/>
    <x v="1"/>
    <x v="80"/>
  </r>
  <r>
    <x v="77"/>
    <x v="1"/>
    <x v="0"/>
    <x v="23"/>
    <x v="57"/>
    <x v="2"/>
    <x v="0"/>
    <x v="2"/>
    <x v="7"/>
    <x v="16"/>
    <x v="26"/>
    <x v="0"/>
    <x v="164"/>
    <x v="227"/>
    <x v="17"/>
    <x v="0"/>
    <x v="0"/>
    <x v="0"/>
    <x v="0"/>
    <x v="230"/>
    <x v="235"/>
    <x v="0"/>
    <x v="0"/>
    <x v="0"/>
    <x v="242"/>
    <x v="244"/>
    <x v="47"/>
    <x v="0"/>
    <x v="211"/>
    <x v="82"/>
    <x v="0"/>
    <x v="244"/>
    <x v="4"/>
    <x v="2"/>
    <x v="76"/>
    <x v="1"/>
    <x v="80"/>
  </r>
  <r>
    <x v="77"/>
    <x v="1"/>
    <x v="0"/>
    <x v="23"/>
    <x v="57"/>
    <x v="2"/>
    <x v="0"/>
    <x v="3"/>
    <x v="7"/>
    <x v="16"/>
    <x v="26"/>
    <x v="0"/>
    <x v="164"/>
    <x v="227"/>
    <x v="17"/>
    <x v="0"/>
    <x v="0"/>
    <x v="0"/>
    <x v="0"/>
    <x v="230"/>
    <x v="235"/>
    <x v="0"/>
    <x v="0"/>
    <x v="0"/>
    <x v="242"/>
    <x v="244"/>
    <x v="47"/>
    <x v="0"/>
    <x v="211"/>
    <x v="82"/>
    <x v="0"/>
    <x v="244"/>
    <x v="4"/>
    <x v="2"/>
    <x v="76"/>
    <x v="1"/>
    <x v="80"/>
  </r>
  <r>
    <x v="77"/>
    <x v="1"/>
    <x v="0"/>
    <x v="23"/>
    <x v="57"/>
    <x v="2"/>
    <x v="0"/>
    <x v="4"/>
    <x v="1"/>
    <x v="2"/>
    <x v="25"/>
    <x v="0"/>
    <x v="165"/>
    <x v="228"/>
    <x v="85"/>
    <x v="0"/>
    <x v="0"/>
    <x v="0"/>
    <x v="0"/>
    <x v="231"/>
    <x v="236"/>
    <x v="0"/>
    <x v="0"/>
    <x v="0"/>
    <x v="243"/>
    <x v="245"/>
    <x v="48"/>
    <x v="0"/>
    <x v="212"/>
    <x v="82"/>
    <x v="0"/>
    <x v="245"/>
    <x v="4"/>
    <x v="2"/>
    <x v="76"/>
    <x v="1"/>
    <x v="80"/>
  </r>
  <r>
    <x v="77"/>
    <x v="1"/>
    <x v="0"/>
    <x v="23"/>
    <x v="57"/>
    <x v="2"/>
    <x v="0"/>
    <x v="5"/>
    <x v="3"/>
    <x v="6"/>
    <x v="25"/>
    <x v="0"/>
    <x v="166"/>
    <x v="229"/>
    <x v="45"/>
    <x v="0"/>
    <x v="0"/>
    <x v="0"/>
    <x v="0"/>
    <x v="232"/>
    <x v="237"/>
    <x v="0"/>
    <x v="0"/>
    <x v="0"/>
    <x v="244"/>
    <x v="246"/>
    <x v="49"/>
    <x v="0"/>
    <x v="213"/>
    <x v="82"/>
    <x v="0"/>
    <x v="246"/>
    <x v="4"/>
    <x v="2"/>
    <x v="76"/>
    <x v="1"/>
    <x v="80"/>
  </r>
  <r>
    <x v="77"/>
    <x v="1"/>
    <x v="0"/>
    <x v="23"/>
    <x v="57"/>
    <x v="2"/>
    <x v="0"/>
    <x v="6"/>
    <x v="3"/>
    <x v="6"/>
    <x v="25"/>
    <x v="0"/>
    <x v="166"/>
    <x v="229"/>
    <x v="45"/>
    <x v="0"/>
    <x v="0"/>
    <x v="0"/>
    <x v="0"/>
    <x v="232"/>
    <x v="237"/>
    <x v="0"/>
    <x v="0"/>
    <x v="0"/>
    <x v="244"/>
    <x v="246"/>
    <x v="49"/>
    <x v="0"/>
    <x v="213"/>
    <x v="82"/>
    <x v="0"/>
    <x v="246"/>
    <x v="4"/>
    <x v="2"/>
    <x v="76"/>
    <x v="1"/>
    <x v="8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8"/>
    <x v="78"/>
    <x v="0"/>
    <x v="22"/>
    <x v="58"/>
    <x v="2"/>
    <x v="0"/>
    <x v="0"/>
    <x v="3"/>
    <x v="6"/>
    <x v="25"/>
    <x v="0"/>
    <x v="167"/>
    <x v="230"/>
    <x v="73"/>
    <x v="0"/>
    <x v="0"/>
    <x v="0"/>
    <x v="0"/>
    <x v="233"/>
    <x v="238"/>
    <x v="0"/>
    <x v="0"/>
    <x v="0"/>
    <x v="245"/>
    <x v="247"/>
    <x v="49"/>
    <x v="0"/>
    <x v="154"/>
    <x v="83"/>
    <x v="0"/>
    <x v="247"/>
    <x v="4"/>
    <x v="2"/>
    <x v="77"/>
    <x v="0"/>
    <x v="81"/>
  </r>
  <r>
    <x v="78"/>
    <x v="1"/>
    <x v="0"/>
    <x v="22"/>
    <x v="58"/>
    <x v="2"/>
    <x v="0"/>
    <x v="1"/>
    <x v="3"/>
    <x v="6"/>
    <x v="2"/>
    <x v="0"/>
    <x v="2"/>
    <x v="2"/>
    <x v="73"/>
    <x v="0"/>
    <x v="0"/>
    <x v="0"/>
    <x v="0"/>
    <x v="2"/>
    <x v="2"/>
    <x v="0"/>
    <x v="0"/>
    <x v="0"/>
    <x v="2"/>
    <x v="2"/>
    <x v="2"/>
    <x v="1"/>
    <x v="154"/>
    <x v="1"/>
    <x v="0"/>
    <x v="2"/>
    <x v="4"/>
    <x v="2"/>
    <x v="77"/>
    <x v="1"/>
    <x v="81"/>
  </r>
  <r>
    <x v="78"/>
    <x v="1"/>
    <x v="0"/>
    <x v="22"/>
    <x v="58"/>
    <x v="2"/>
    <x v="0"/>
    <x v="2"/>
    <x v="1"/>
    <x v="2"/>
    <x v="25"/>
    <x v="0"/>
    <x v="168"/>
    <x v="231"/>
    <x v="41"/>
    <x v="0"/>
    <x v="0"/>
    <x v="0"/>
    <x v="0"/>
    <x v="234"/>
    <x v="239"/>
    <x v="0"/>
    <x v="0"/>
    <x v="0"/>
    <x v="246"/>
    <x v="248"/>
    <x v="48"/>
    <x v="0"/>
    <x v="214"/>
    <x v="83"/>
    <x v="0"/>
    <x v="248"/>
    <x v="4"/>
    <x v="2"/>
    <x v="77"/>
    <x v="1"/>
    <x v="81"/>
  </r>
  <r>
    <x v="78"/>
    <x v="1"/>
    <x v="0"/>
    <x v="22"/>
    <x v="58"/>
    <x v="2"/>
    <x v="0"/>
    <x v="3"/>
    <x v="3"/>
    <x v="6"/>
    <x v="25"/>
    <x v="0"/>
    <x v="166"/>
    <x v="232"/>
    <x v="45"/>
    <x v="0"/>
    <x v="0"/>
    <x v="0"/>
    <x v="0"/>
    <x v="235"/>
    <x v="240"/>
    <x v="0"/>
    <x v="0"/>
    <x v="0"/>
    <x v="247"/>
    <x v="249"/>
    <x v="49"/>
    <x v="0"/>
    <x v="215"/>
    <x v="83"/>
    <x v="0"/>
    <x v="249"/>
    <x v="4"/>
    <x v="2"/>
    <x v="77"/>
    <x v="1"/>
    <x v="81"/>
  </r>
  <r>
    <x v="78"/>
    <x v="1"/>
    <x v="0"/>
    <x v="22"/>
    <x v="58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77"/>
    <x v="1"/>
    <x v="81"/>
  </r>
  <r>
    <x v="78"/>
    <x v="1"/>
    <x v="0"/>
    <x v="22"/>
    <x v="58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77"/>
    <x v="1"/>
    <x v="81"/>
  </r>
  <r>
    <x v="78"/>
    <x v="1"/>
    <x v="0"/>
    <x v="22"/>
    <x v="58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77"/>
    <x v="1"/>
    <x v="8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79"/>
    <x v="79"/>
    <x v="0"/>
    <x v="22"/>
    <x v="59"/>
    <x v="2"/>
    <x v="0"/>
    <x v="0"/>
    <x v="3"/>
    <x v="27"/>
    <x v="0"/>
    <x v="0"/>
    <x v="169"/>
    <x v="233"/>
    <x v="45"/>
    <x v="0"/>
    <x v="0"/>
    <x v="0"/>
    <x v="0"/>
    <x v="236"/>
    <x v="241"/>
    <x v="0"/>
    <x v="0"/>
    <x v="0"/>
    <x v="248"/>
    <x v="250"/>
    <x v="51"/>
    <x v="0"/>
    <x v="215"/>
    <x v="84"/>
    <x v="0"/>
    <x v="250"/>
    <x v="38"/>
    <x v="2"/>
    <x v="78"/>
    <x v="2"/>
    <x v="82"/>
  </r>
  <r>
    <x v="79"/>
    <x v="1"/>
    <x v="0"/>
    <x v="22"/>
    <x v="59"/>
    <x v="2"/>
    <x v="0"/>
    <x v="1"/>
    <x v="3"/>
    <x v="27"/>
    <x v="0"/>
    <x v="0"/>
    <x v="169"/>
    <x v="233"/>
    <x v="45"/>
    <x v="0"/>
    <x v="0"/>
    <x v="0"/>
    <x v="0"/>
    <x v="236"/>
    <x v="241"/>
    <x v="0"/>
    <x v="0"/>
    <x v="0"/>
    <x v="248"/>
    <x v="250"/>
    <x v="51"/>
    <x v="0"/>
    <x v="215"/>
    <x v="84"/>
    <x v="0"/>
    <x v="250"/>
    <x v="38"/>
    <x v="2"/>
    <x v="78"/>
    <x v="1"/>
    <x v="82"/>
  </r>
  <r>
    <x v="79"/>
    <x v="1"/>
    <x v="0"/>
    <x v="22"/>
    <x v="59"/>
    <x v="2"/>
    <x v="1"/>
    <x v="2"/>
    <x v="1"/>
    <x v="2"/>
    <x v="1"/>
    <x v="0"/>
    <x v="70"/>
    <x v="234"/>
    <x v="43"/>
    <x v="0"/>
    <x v="0"/>
    <x v="0"/>
    <x v="0"/>
    <x v="237"/>
    <x v="242"/>
    <x v="0"/>
    <x v="0"/>
    <x v="0"/>
    <x v="249"/>
    <x v="251"/>
    <x v="1"/>
    <x v="0"/>
    <x v="216"/>
    <x v="84"/>
    <x v="0"/>
    <x v="251"/>
    <x v="38"/>
    <x v="2"/>
    <x v="78"/>
    <x v="1"/>
    <x v="82"/>
  </r>
  <r>
    <x v="79"/>
    <x v="1"/>
    <x v="0"/>
    <x v="22"/>
    <x v="59"/>
    <x v="2"/>
    <x v="0"/>
    <x v="3"/>
    <x v="3"/>
    <x v="6"/>
    <x v="1"/>
    <x v="0"/>
    <x v="26"/>
    <x v="235"/>
    <x v="9"/>
    <x v="0"/>
    <x v="0"/>
    <x v="0"/>
    <x v="0"/>
    <x v="238"/>
    <x v="243"/>
    <x v="0"/>
    <x v="0"/>
    <x v="0"/>
    <x v="250"/>
    <x v="252"/>
    <x v="0"/>
    <x v="0"/>
    <x v="217"/>
    <x v="84"/>
    <x v="0"/>
    <x v="252"/>
    <x v="38"/>
    <x v="2"/>
    <x v="78"/>
    <x v="1"/>
    <x v="82"/>
  </r>
  <r>
    <x v="79"/>
    <x v="1"/>
    <x v="0"/>
    <x v="22"/>
    <x v="59"/>
    <x v="2"/>
    <x v="0"/>
    <x v="4"/>
    <x v="3"/>
    <x v="6"/>
    <x v="1"/>
    <x v="0"/>
    <x v="26"/>
    <x v="235"/>
    <x v="9"/>
    <x v="0"/>
    <x v="0"/>
    <x v="0"/>
    <x v="0"/>
    <x v="238"/>
    <x v="243"/>
    <x v="0"/>
    <x v="0"/>
    <x v="0"/>
    <x v="250"/>
    <x v="252"/>
    <x v="0"/>
    <x v="0"/>
    <x v="217"/>
    <x v="84"/>
    <x v="0"/>
    <x v="252"/>
    <x v="38"/>
    <x v="2"/>
    <x v="78"/>
    <x v="1"/>
    <x v="82"/>
  </r>
  <r>
    <x v="79"/>
    <x v="1"/>
    <x v="0"/>
    <x v="22"/>
    <x v="5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8"/>
    <x v="2"/>
    <x v="78"/>
    <x v="1"/>
    <x v="82"/>
  </r>
  <r>
    <x v="79"/>
    <x v="1"/>
    <x v="0"/>
    <x v="22"/>
    <x v="5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8"/>
    <x v="2"/>
    <x v="78"/>
    <x v="1"/>
    <x v="8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80"/>
    <x v="0"/>
    <x v="22"/>
    <x v="60"/>
    <x v="2"/>
    <x v="0"/>
    <x v="0"/>
    <x v="4"/>
    <x v="3"/>
    <x v="25"/>
    <x v="0"/>
    <x v="170"/>
    <x v="236"/>
    <x v="3"/>
    <x v="0"/>
    <x v="0"/>
    <x v="0"/>
    <x v="0"/>
    <x v="239"/>
    <x v="244"/>
    <x v="0"/>
    <x v="0"/>
    <x v="5"/>
    <x v="251"/>
    <x v="253"/>
    <x v="52"/>
    <x v="0"/>
    <x v="218"/>
    <x v="85"/>
    <x v="0"/>
    <x v="253"/>
    <x v="3"/>
    <x v="2"/>
    <x v="79"/>
    <x v="0"/>
    <x v="83"/>
  </r>
  <r>
    <x v="1"/>
    <x v="1"/>
    <x v="0"/>
    <x v="22"/>
    <x v="60"/>
    <x v="2"/>
    <x v="0"/>
    <x v="1"/>
    <x v="0"/>
    <x v="5"/>
    <x v="26"/>
    <x v="0"/>
    <x v="171"/>
    <x v="237"/>
    <x v="64"/>
    <x v="0"/>
    <x v="0"/>
    <x v="0"/>
    <x v="0"/>
    <x v="240"/>
    <x v="245"/>
    <x v="0"/>
    <x v="0"/>
    <x v="37"/>
    <x v="252"/>
    <x v="254"/>
    <x v="49"/>
    <x v="0"/>
    <x v="219"/>
    <x v="85"/>
    <x v="0"/>
    <x v="254"/>
    <x v="3"/>
    <x v="2"/>
    <x v="79"/>
    <x v="1"/>
    <x v="83"/>
  </r>
  <r>
    <x v="1"/>
    <x v="1"/>
    <x v="0"/>
    <x v="22"/>
    <x v="60"/>
    <x v="2"/>
    <x v="0"/>
    <x v="2"/>
    <x v="0"/>
    <x v="5"/>
    <x v="26"/>
    <x v="0"/>
    <x v="171"/>
    <x v="237"/>
    <x v="64"/>
    <x v="0"/>
    <x v="0"/>
    <x v="0"/>
    <x v="0"/>
    <x v="240"/>
    <x v="245"/>
    <x v="0"/>
    <x v="0"/>
    <x v="37"/>
    <x v="252"/>
    <x v="254"/>
    <x v="49"/>
    <x v="0"/>
    <x v="219"/>
    <x v="85"/>
    <x v="0"/>
    <x v="254"/>
    <x v="3"/>
    <x v="2"/>
    <x v="79"/>
    <x v="1"/>
    <x v="83"/>
  </r>
  <r>
    <x v="1"/>
    <x v="1"/>
    <x v="0"/>
    <x v="22"/>
    <x v="60"/>
    <x v="2"/>
    <x v="0"/>
    <x v="3"/>
    <x v="1"/>
    <x v="2"/>
    <x v="25"/>
    <x v="0"/>
    <x v="172"/>
    <x v="238"/>
    <x v="86"/>
    <x v="0"/>
    <x v="0"/>
    <x v="0"/>
    <x v="0"/>
    <x v="241"/>
    <x v="246"/>
    <x v="0"/>
    <x v="0"/>
    <x v="0"/>
    <x v="253"/>
    <x v="255"/>
    <x v="48"/>
    <x v="0"/>
    <x v="220"/>
    <x v="85"/>
    <x v="0"/>
    <x v="255"/>
    <x v="3"/>
    <x v="2"/>
    <x v="79"/>
    <x v="1"/>
    <x v="83"/>
  </r>
  <r>
    <x v="1"/>
    <x v="1"/>
    <x v="0"/>
    <x v="22"/>
    <x v="60"/>
    <x v="2"/>
    <x v="0"/>
    <x v="4"/>
    <x v="3"/>
    <x v="6"/>
    <x v="25"/>
    <x v="0"/>
    <x v="162"/>
    <x v="239"/>
    <x v="15"/>
    <x v="0"/>
    <x v="0"/>
    <x v="0"/>
    <x v="0"/>
    <x v="242"/>
    <x v="247"/>
    <x v="0"/>
    <x v="0"/>
    <x v="0"/>
    <x v="254"/>
    <x v="256"/>
    <x v="49"/>
    <x v="0"/>
    <x v="209"/>
    <x v="85"/>
    <x v="0"/>
    <x v="242"/>
    <x v="3"/>
    <x v="2"/>
    <x v="79"/>
    <x v="1"/>
    <x v="83"/>
  </r>
  <r>
    <x v="1"/>
    <x v="1"/>
    <x v="0"/>
    <x v="22"/>
    <x v="60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2"/>
    <x v="79"/>
    <x v="1"/>
    <x v="83"/>
  </r>
  <r>
    <x v="1"/>
    <x v="1"/>
    <x v="0"/>
    <x v="22"/>
    <x v="6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2"/>
    <x v="79"/>
    <x v="1"/>
    <x v="8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81"/>
    <x v="0"/>
    <x v="21"/>
    <x v="61"/>
    <x v="2"/>
    <x v="0"/>
    <x v="0"/>
    <x v="0"/>
    <x v="9"/>
    <x v="25"/>
    <x v="0"/>
    <x v="173"/>
    <x v="240"/>
    <x v="45"/>
    <x v="0"/>
    <x v="0"/>
    <x v="0"/>
    <x v="0"/>
    <x v="243"/>
    <x v="248"/>
    <x v="0"/>
    <x v="0"/>
    <x v="19"/>
    <x v="255"/>
    <x v="257"/>
    <x v="47"/>
    <x v="0"/>
    <x v="221"/>
    <x v="86"/>
    <x v="0"/>
    <x v="256"/>
    <x v="23"/>
    <x v="2"/>
    <x v="80"/>
    <x v="0"/>
    <x v="84"/>
  </r>
  <r>
    <x v="1"/>
    <x v="1"/>
    <x v="0"/>
    <x v="21"/>
    <x v="61"/>
    <x v="2"/>
    <x v="0"/>
    <x v="1"/>
    <x v="0"/>
    <x v="9"/>
    <x v="2"/>
    <x v="0"/>
    <x v="2"/>
    <x v="2"/>
    <x v="45"/>
    <x v="0"/>
    <x v="0"/>
    <x v="0"/>
    <x v="0"/>
    <x v="2"/>
    <x v="2"/>
    <x v="0"/>
    <x v="0"/>
    <x v="0"/>
    <x v="2"/>
    <x v="2"/>
    <x v="2"/>
    <x v="1"/>
    <x v="221"/>
    <x v="1"/>
    <x v="0"/>
    <x v="2"/>
    <x v="23"/>
    <x v="2"/>
    <x v="80"/>
    <x v="1"/>
    <x v="84"/>
  </r>
  <r>
    <x v="1"/>
    <x v="1"/>
    <x v="0"/>
    <x v="21"/>
    <x v="61"/>
    <x v="2"/>
    <x v="0"/>
    <x v="2"/>
    <x v="1"/>
    <x v="2"/>
    <x v="25"/>
    <x v="0"/>
    <x v="174"/>
    <x v="241"/>
    <x v="87"/>
    <x v="0"/>
    <x v="0"/>
    <x v="0"/>
    <x v="0"/>
    <x v="244"/>
    <x v="249"/>
    <x v="0"/>
    <x v="0"/>
    <x v="0"/>
    <x v="256"/>
    <x v="258"/>
    <x v="48"/>
    <x v="0"/>
    <x v="222"/>
    <x v="86"/>
    <x v="0"/>
    <x v="257"/>
    <x v="23"/>
    <x v="2"/>
    <x v="80"/>
    <x v="1"/>
    <x v="84"/>
  </r>
  <r>
    <x v="1"/>
    <x v="1"/>
    <x v="0"/>
    <x v="21"/>
    <x v="61"/>
    <x v="2"/>
    <x v="0"/>
    <x v="3"/>
    <x v="3"/>
    <x v="11"/>
    <x v="25"/>
    <x v="0"/>
    <x v="175"/>
    <x v="242"/>
    <x v="39"/>
    <x v="0"/>
    <x v="0"/>
    <x v="0"/>
    <x v="0"/>
    <x v="245"/>
    <x v="250"/>
    <x v="0"/>
    <x v="0"/>
    <x v="0"/>
    <x v="257"/>
    <x v="259"/>
    <x v="49"/>
    <x v="0"/>
    <x v="223"/>
    <x v="86"/>
    <x v="0"/>
    <x v="258"/>
    <x v="23"/>
    <x v="2"/>
    <x v="80"/>
    <x v="1"/>
    <x v="84"/>
  </r>
  <r>
    <x v="1"/>
    <x v="1"/>
    <x v="0"/>
    <x v="21"/>
    <x v="61"/>
    <x v="2"/>
    <x v="0"/>
    <x v="4"/>
    <x v="3"/>
    <x v="11"/>
    <x v="25"/>
    <x v="0"/>
    <x v="176"/>
    <x v="243"/>
    <x v="32"/>
    <x v="0"/>
    <x v="0"/>
    <x v="0"/>
    <x v="0"/>
    <x v="246"/>
    <x v="251"/>
    <x v="0"/>
    <x v="0"/>
    <x v="0"/>
    <x v="258"/>
    <x v="260"/>
    <x v="49"/>
    <x v="0"/>
    <x v="224"/>
    <x v="86"/>
    <x v="0"/>
    <x v="259"/>
    <x v="23"/>
    <x v="2"/>
    <x v="80"/>
    <x v="1"/>
    <x v="84"/>
  </r>
  <r>
    <x v="1"/>
    <x v="1"/>
    <x v="0"/>
    <x v="21"/>
    <x v="6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80"/>
    <x v="1"/>
    <x v="84"/>
  </r>
  <r>
    <x v="1"/>
    <x v="1"/>
    <x v="0"/>
    <x v="21"/>
    <x v="6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80"/>
    <x v="1"/>
    <x v="8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82"/>
    <x v="0"/>
    <x v="23"/>
    <x v="59"/>
    <x v="8"/>
    <x v="0"/>
    <x v="0"/>
    <x v="3"/>
    <x v="27"/>
    <x v="0"/>
    <x v="0"/>
    <x v="169"/>
    <x v="233"/>
    <x v="45"/>
    <x v="0"/>
    <x v="0"/>
    <x v="0"/>
    <x v="0"/>
    <x v="247"/>
    <x v="252"/>
    <x v="0"/>
    <x v="0"/>
    <x v="0"/>
    <x v="259"/>
    <x v="261"/>
    <x v="51"/>
    <x v="0"/>
    <x v="213"/>
    <x v="87"/>
    <x v="0"/>
    <x v="260"/>
    <x v="4"/>
    <x v="2"/>
    <x v="81"/>
    <x v="0"/>
    <x v="85"/>
  </r>
  <r>
    <x v="1"/>
    <x v="1"/>
    <x v="0"/>
    <x v="23"/>
    <x v="59"/>
    <x v="8"/>
    <x v="0"/>
    <x v="1"/>
    <x v="3"/>
    <x v="27"/>
    <x v="0"/>
    <x v="0"/>
    <x v="169"/>
    <x v="233"/>
    <x v="45"/>
    <x v="0"/>
    <x v="0"/>
    <x v="0"/>
    <x v="0"/>
    <x v="247"/>
    <x v="252"/>
    <x v="0"/>
    <x v="0"/>
    <x v="0"/>
    <x v="259"/>
    <x v="261"/>
    <x v="51"/>
    <x v="0"/>
    <x v="213"/>
    <x v="87"/>
    <x v="0"/>
    <x v="260"/>
    <x v="4"/>
    <x v="2"/>
    <x v="81"/>
    <x v="1"/>
    <x v="85"/>
  </r>
  <r>
    <x v="1"/>
    <x v="1"/>
    <x v="0"/>
    <x v="23"/>
    <x v="59"/>
    <x v="8"/>
    <x v="0"/>
    <x v="2"/>
    <x v="1"/>
    <x v="2"/>
    <x v="1"/>
    <x v="0"/>
    <x v="70"/>
    <x v="234"/>
    <x v="43"/>
    <x v="0"/>
    <x v="0"/>
    <x v="0"/>
    <x v="0"/>
    <x v="248"/>
    <x v="253"/>
    <x v="0"/>
    <x v="0"/>
    <x v="0"/>
    <x v="260"/>
    <x v="262"/>
    <x v="1"/>
    <x v="0"/>
    <x v="225"/>
    <x v="87"/>
    <x v="0"/>
    <x v="261"/>
    <x v="4"/>
    <x v="2"/>
    <x v="81"/>
    <x v="1"/>
    <x v="85"/>
  </r>
  <r>
    <x v="1"/>
    <x v="1"/>
    <x v="0"/>
    <x v="23"/>
    <x v="59"/>
    <x v="8"/>
    <x v="0"/>
    <x v="3"/>
    <x v="3"/>
    <x v="6"/>
    <x v="1"/>
    <x v="0"/>
    <x v="26"/>
    <x v="235"/>
    <x v="9"/>
    <x v="0"/>
    <x v="0"/>
    <x v="0"/>
    <x v="0"/>
    <x v="249"/>
    <x v="254"/>
    <x v="0"/>
    <x v="0"/>
    <x v="0"/>
    <x v="261"/>
    <x v="263"/>
    <x v="0"/>
    <x v="0"/>
    <x v="226"/>
    <x v="87"/>
    <x v="0"/>
    <x v="262"/>
    <x v="4"/>
    <x v="2"/>
    <x v="81"/>
    <x v="1"/>
    <x v="85"/>
  </r>
  <r>
    <x v="1"/>
    <x v="1"/>
    <x v="0"/>
    <x v="23"/>
    <x v="59"/>
    <x v="8"/>
    <x v="0"/>
    <x v="4"/>
    <x v="3"/>
    <x v="6"/>
    <x v="1"/>
    <x v="0"/>
    <x v="26"/>
    <x v="235"/>
    <x v="9"/>
    <x v="0"/>
    <x v="0"/>
    <x v="0"/>
    <x v="0"/>
    <x v="249"/>
    <x v="254"/>
    <x v="0"/>
    <x v="0"/>
    <x v="0"/>
    <x v="261"/>
    <x v="263"/>
    <x v="0"/>
    <x v="0"/>
    <x v="226"/>
    <x v="87"/>
    <x v="0"/>
    <x v="262"/>
    <x v="4"/>
    <x v="2"/>
    <x v="81"/>
    <x v="1"/>
    <x v="85"/>
  </r>
  <r>
    <x v="1"/>
    <x v="1"/>
    <x v="0"/>
    <x v="23"/>
    <x v="59"/>
    <x v="8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81"/>
    <x v="1"/>
    <x v="85"/>
  </r>
  <r>
    <x v="1"/>
    <x v="1"/>
    <x v="0"/>
    <x v="23"/>
    <x v="59"/>
    <x v="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81"/>
    <x v="1"/>
    <x v="8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83"/>
    <x v="0"/>
    <x v="24"/>
    <x v="62"/>
    <x v="2"/>
    <x v="0"/>
    <x v="0"/>
    <x v="3"/>
    <x v="11"/>
    <x v="28"/>
    <x v="0"/>
    <x v="177"/>
    <x v="244"/>
    <x v="20"/>
    <x v="0"/>
    <x v="0"/>
    <x v="0"/>
    <x v="0"/>
    <x v="250"/>
    <x v="255"/>
    <x v="0"/>
    <x v="0"/>
    <x v="0"/>
    <x v="262"/>
    <x v="264"/>
    <x v="53"/>
    <x v="0"/>
    <x v="227"/>
    <x v="88"/>
    <x v="0"/>
    <x v="263"/>
    <x v="4"/>
    <x v="2"/>
    <x v="82"/>
    <x v="0"/>
    <x v="86"/>
  </r>
  <r>
    <x v="1"/>
    <x v="1"/>
    <x v="0"/>
    <x v="24"/>
    <x v="62"/>
    <x v="2"/>
    <x v="0"/>
    <x v="1"/>
    <x v="3"/>
    <x v="11"/>
    <x v="28"/>
    <x v="0"/>
    <x v="177"/>
    <x v="244"/>
    <x v="20"/>
    <x v="0"/>
    <x v="0"/>
    <x v="0"/>
    <x v="0"/>
    <x v="250"/>
    <x v="255"/>
    <x v="0"/>
    <x v="0"/>
    <x v="0"/>
    <x v="262"/>
    <x v="264"/>
    <x v="53"/>
    <x v="0"/>
    <x v="227"/>
    <x v="88"/>
    <x v="0"/>
    <x v="263"/>
    <x v="4"/>
    <x v="2"/>
    <x v="82"/>
    <x v="1"/>
    <x v="86"/>
  </r>
  <r>
    <x v="1"/>
    <x v="1"/>
    <x v="0"/>
    <x v="24"/>
    <x v="62"/>
    <x v="2"/>
    <x v="0"/>
    <x v="2"/>
    <x v="1"/>
    <x v="2"/>
    <x v="25"/>
    <x v="0"/>
    <x v="178"/>
    <x v="245"/>
    <x v="72"/>
    <x v="0"/>
    <x v="0"/>
    <x v="0"/>
    <x v="0"/>
    <x v="251"/>
    <x v="256"/>
    <x v="0"/>
    <x v="0"/>
    <x v="0"/>
    <x v="263"/>
    <x v="265"/>
    <x v="48"/>
    <x v="0"/>
    <x v="228"/>
    <x v="88"/>
    <x v="0"/>
    <x v="256"/>
    <x v="4"/>
    <x v="2"/>
    <x v="82"/>
    <x v="1"/>
    <x v="86"/>
  </r>
  <r>
    <x v="1"/>
    <x v="1"/>
    <x v="0"/>
    <x v="24"/>
    <x v="62"/>
    <x v="2"/>
    <x v="0"/>
    <x v="3"/>
    <x v="3"/>
    <x v="6"/>
    <x v="25"/>
    <x v="0"/>
    <x v="161"/>
    <x v="246"/>
    <x v="14"/>
    <x v="0"/>
    <x v="0"/>
    <x v="0"/>
    <x v="0"/>
    <x v="252"/>
    <x v="257"/>
    <x v="0"/>
    <x v="0"/>
    <x v="0"/>
    <x v="264"/>
    <x v="266"/>
    <x v="49"/>
    <x v="0"/>
    <x v="229"/>
    <x v="88"/>
    <x v="0"/>
    <x v="264"/>
    <x v="4"/>
    <x v="2"/>
    <x v="82"/>
    <x v="1"/>
    <x v="86"/>
  </r>
  <r>
    <x v="1"/>
    <x v="1"/>
    <x v="0"/>
    <x v="24"/>
    <x v="62"/>
    <x v="2"/>
    <x v="0"/>
    <x v="4"/>
    <x v="3"/>
    <x v="6"/>
    <x v="25"/>
    <x v="0"/>
    <x v="161"/>
    <x v="246"/>
    <x v="14"/>
    <x v="0"/>
    <x v="0"/>
    <x v="0"/>
    <x v="0"/>
    <x v="252"/>
    <x v="257"/>
    <x v="0"/>
    <x v="0"/>
    <x v="0"/>
    <x v="264"/>
    <x v="266"/>
    <x v="49"/>
    <x v="0"/>
    <x v="229"/>
    <x v="88"/>
    <x v="0"/>
    <x v="264"/>
    <x v="4"/>
    <x v="2"/>
    <x v="82"/>
    <x v="1"/>
    <x v="86"/>
  </r>
  <r>
    <x v="1"/>
    <x v="1"/>
    <x v="0"/>
    <x v="24"/>
    <x v="62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82"/>
    <x v="1"/>
    <x v="86"/>
  </r>
  <r>
    <x v="1"/>
    <x v="1"/>
    <x v="0"/>
    <x v="24"/>
    <x v="6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82"/>
    <x v="1"/>
    <x v="8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0"/>
    <x v="84"/>
    <x v="0"/>
    <x v="2"/>
    <x v="63"/>
    <x v="17"/>
    <x v="0"/>
    <x v="0"/>
    <x v="0"/>
    <x v="28"/>
    <x v="0"/>
    <x v="0"/>
    <x v="15"/>
    <x v="247"/>
    <x v="14"/>
    <x v="0"/>
    <x v="0"/>
    <x v="0"/>
    <x v="0"/>
    <x v="253"/>
    <x v="258"/>
    <x v="0"/>
    <x v="0"/>
    <x v="0"/>
    <x v="265"/>
    <x v="267"/>
    <x v="0"/>
    <x v="0"/>
    <x v="230"/>
    <x v="89"/>
    <x v="0"/>
    <x v="265"/>
    <x v="39"/>
    <x v="2"/>
    <x v="83"/>
    <x v="2"/>
    <x v="87"/>
  </r>
  <r>
    <x v="80"/>
    <x v="1"/>
    <x v="0"/>
    <x v="2"/>
    <x v="63"/>
    <x v="17"/>
    <x v="0"/>
    <x v="1"/>
    <x v="0"/>
    <x v="28"/>
    <x v="0"/>
    <x v="0"/>
    <x v="15"/>
    <x v="247"/>
    <x v="14"/>
    <x v="0"/>
    <x v="0"/>
    <x v="0"/>
    <x v="0"/>
    <x v="253"/>
    <x v="258"/>
    <x v="0"/>
    <x v="0"/>
    <x v="0"/>
    <x v="265"/>
    <x v="267"/>
    <x v="0"/>
    <x v="0"/>
    <x v="230"/>
    <x v="89"/>
    <x v="0"/>
    <x v="265"/>
    <x v="39"/>
    <x v="3"/>
    <x v="83"/>
    <x v="2"/>
    <x v="87"/>
  </r>
  <r>
    <x v="80"/>
    <x v="1"/>
    <x v="0"/>
    <x v="2"/>
    <x v="63"/>
    <x v="17"/>
    <x v="1"/>
    <x v="2"/>
    <x v="0"/>
    <x v="2"/>
    <x v="0"/>
    <x v="0"/>
    <x v="179"/>
    <x v="248"/>
    <x v="56"/>
    <x v="0"/>
    <x v="0"/>
    <x v="0"/>
    <x v="0"/>
    <x v="254"/>
    <x v="259"/>
    <x v="0"/>
    <x v="0"/>
    <x v="0"/>
    <x v="266"/>
    <x v="268"/>
    <x v="0"/>
    <x v="0"/>
    <x v="231"/>
    <x v="89"/>
    <x v="0"/>
    <x v="266"/>
    <x v="39"/>
    <x v="3"/>
    <x v="83"/>
    <x v="2"/>
    <x v="87"/>
  </r>
  <r>
    <x v="80"/>
    <x v="1"/>
    <x v="0"/>
    <x v="2"/>
    <x v="63"/>
    <x v="17"/>
    <x v="0"/>
    <x v="3"/>
    <x v="13"/>
    <x v="29"/>
    <x v="0"/>
    <x v="0"/>
    <x v="180"/>
    <x v="249"/>
    <x v="56"/>
    <x v="0"/>
    <x v="0"/>
    <x v="0"/>
    <x v="0"/>
    <x v="254"/>
    <x v="260"/>
    <x v="0"/>
    <x v="0"/>
    <x v="0"/>
    <x v="266"/>
    <x v="269"/>
    <x v="54"/>
    <x v="0"/>
    <x v="231"/>
    <x v="89"/>
    <x v="0"/>
    <x v="267"/>
    <x v="39"/>
    <x v="3"/>
    <x v="83"/>
    <x v="2"/>
    <x v="87"/>
  </r>
  <r>
    <x v="80"/>
    <x v="1"/>
    <x v="0"/>
    <x v="2"/>
    <x v="63"/>
    <x v="17"/>
    <x v="2"/>
    <x v="4"/>
    <x v="0"/>
    <x v="29"/>
    <x v="1"/>
    <x v="0"/>
    <x v="181"/>
    <x v="250"/>
    <x v="59"/>
    <x v="0"/>
    <x v="0"/>
    <x v="0"/>
    <x v="0"/>
    <x v="255"/>
    <x v="261"/>
    <x v="0"/>
    <x v="0"/>
    <x v="0"/>
    <x v="267"/>
    <x v="270"/>
    <x v="6"/>
    <x v="0"/>
    <x v="232"/>
    <x v="89"/>
    <x v="0"/>
    <x v="268"/>
    <x v="39"/>
    <x v="3"/>
    <x v="83"/>
    <x v="2"/>
    <x v="87"/>
  </r>
  <r>
    <x v="80"/>
    <x v="1"/>
    <x v="0"/>
    <x v="2"/>
    <x v="63"/>
    <x v="17"/>
    <x v="0"/>
    <x v="5"/>
    <x v="0"/>
    <x v="0"/>
    <x v="1"/>
    <x v="0"/>
    <x v="5"/>
    <x v="251"/>
    <x v="9"/>
    <x v="0"/>
    <x v="0"/>
    <x v="0"/>
    <x v="0"/>
    <x v="256"/>
    <x v="262"/>
    <x v="0"/>
    <x v="0"/>
    <x v="0"/>
    <x v="268"/>
    <x v="271"/>
    <x v="6"/>
    <x v="0"/>
    <x v="233"/>
    <x v="89"/>
    <x v="0"/>
    <x v="5"/>
    <x v="39"/>
    <x v="3"/>
    <x v="83"/>
    <x v="2"/>
    <x v="87"/>
  </r>
  <r>
    <x v="80"/>
    <x v="1"/>
    <x v="0"/>
    <x v="2"/>
    <x v="63"/>
    <x v="17"/>
    <x v="0"/>
    <x v="6"/>
    <x v="3"/>
    <x v="0"/>
    <x v="1"/>
    <x v="0"/>
    <x v="65"/>
    <x v="252"/>
    <x v="32"/>
    <x v="0"/>
    <x v="0"/>
    <x v="0"/>
    <x v="0"/>
    <x v="257"/>
    <x v="263"/>
    <x v="0"/>
    <x v="0"/>
    <x v="0"/>
    <x v="269"/>
    <x v="272"/>
    <x v="0"/>
    <x v="0"/>
    <x v="48"/>
    <x v="89"/>
    <x v="0"/>
    <x v="269"/>
    <x v="39"/>
    <x v="3"/>
    <x v="83"/>
    <x v="2"/>
    <x v="8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1"/>
    <x v="85"/>
    <x v="0"/>
    <x v="2"/>
    <x v="64"/>
    <x v="18"/>
    <x v="0"/>
    <x v="0"/>
    <x v="5"/>
    <x v="12"/>
    <x v="26"/>
    <x v="0"/>
    <x v="182"/>
    <x v="253"/>
    <x v="0"/>
    <x v="0"/>
    <x v="0"/>
    <x v="0"/>
    <x v="0"/>
    <x v="258"/>
    <x v="264"/>
    <x v="0"/>
    <x v="0"/>
    <x v="0"/>
    <x v="270"/>
    <x v="273"/>
    <x v="52"/>
    <x v="0"/>
    <x v="68"/>
    <x v="90"/>
    <x v="0"/>
    <x v="270"/>
    <x v="40"/>
    <x v="2"/>
    <x v="84"/>
    <x v="2"/>
    <x v="88"/>
  </r>
  <r>
    <x v="81"/>
    <x v="1"/>
    <x v="0"/>
    <x v="2"/>
    <x v="64"/>
    <x v="18"/>
    <x v="0"/>
    <x v="1"/>
    <x v="5"/>
    <x v="4"/>
    <x v="26"/>
    <x v="0"/>
    <x v="182"/>
    <x v="253"/>
    <x v="0"/>
    <x v="0"/>
    <x v="0"/>
    <x v="0"/>
    <x v="0"/>
    <x v="258"/>
    <x v="264"/>
    <x v="0"/>
    <x v="0"/>
    <x v="0"/>
    <x v="270"/>
    <x v="273"/>
    <x v="52"/>
    <x v="0"/>
    <x v="68"/>
    <x v="90"/>
    <x v="0"/>
    <x v="270"/>
    <x v="40"/>
    <x v="3"/>
    <x v="84"/>
    <x v="2"/>
    <x v="88"/>
  </r>
  <r>
    <x v="81"/>
    <x v="1"/>
    <x v="0"/>
    <x v="2"/>
    <x v="64"/>
    <x v="18"/>
    <x v="1"/>
    <x v="2"/>
    <x v="7"/>
    <x v="4"/>
    <x v="29"/>
    <x v="0"/>
    <x v="183"/>
    <x v="254"/>
    <x v="68"/>
    <x v="0"/>
    <x v="0"/>
    <x v="0"/>
    <x v="0"/>
    <x v="259"/>
    <x v="265"/>
    <x v="0"/>
    <x v="0"/>
    <x v="0"/>
    <x v="271"/>
    <x v="274"/>
    <x v="55"/>
    <x v="0"/>
    <x v="167"/>
    <x v="90"/>
    <x v="0"/>
    <x v="271"/>
    <x v="40"/>
    <x v="3"/>
    <x v="84"/>
    <x v="2"/>
    <x v="88"/>
  </r>
  <r>
    <x v="81"/>
    <x v="1"/>
    <x v="0"/>
    <x v="2"/>
    <x v="64"/>
    <x v="18"/>
    <x v="0"/>
    <x v="3"/>
    <x v="1"/>
    <x v="2"/>
    <x v="25"/>
    <x v="0"/>
    <x v="184"/>
    <x v="255"/>
    <x v="88"/>
    <x v="0"/>
    <x v="0"/>
    <x v="0"/>
    <x v="0"/>
    <x v="260"/>
    <x v="266"/>
    <x v="0"/>
    <x v="0"/>
    <x v="0"/>
    <x v="272"/>
    <x v="275"/>
    <x v="48"/>
    <x v="0"/>
    <x v="234"/>
    <x v="90"/>
    <x v="0"/>
    <x v="272"/>
    <x v="40"/>
    <x v="3"/>
    <x v="84"/>
    <x v="2"/>
    <x v="88"/>
  </r>
  <r>
    <x v="81"/>
    <x v="1"/>
    <x v="0"/>
    <x v="2"/>
    <x v="64"/>
    <x v="18"/>
    <x v="2"/>
    <x v="4"/>
    <x v="0"/>
    <x v="18"/>
    <x v="25"/>
    <x v="0"/>
    <x v="185"/>
    <x v="256"/>
    <x v="89"/>
    <x v="0"/>
    <x v="0"/>
    <x v="0"/>
    <x v="0"/>
    <x v="261"/>
    <x v="267"/>
    <x v="0"/>
    <x v="0"/>
    <x v="0"/>
    <x v="273"/>
    <x v="276"/>
    <x v="47"/>
    <x v="0"/>
    <x v="235"/>
    <x v="90"/>
    <x v="0"/>
    <x v="273"/>
    <x v="40"/>
    <x v="3"/>
    <x v="84"/>
    <x v="2"/>
    <x v="88"/>
  </r>
  <r>
    <x v="81"/>
    <x v="1"/>
    <x v="0"/>
    <x v="2"/>
    <x v="64"/>
    <x v="18"/>
    <x v="0"/>
    <x v="5"/>
    <x v="4"/>
    <x v="18"/>
    <x v="25"/>
    <x v="0"/>
    <x v="186"/>
    <x v="257"/>
    <x v="45"/>
    <x v="0"/>
    <x v="0"/>
    <x v="0"/>
    <x v="0"/>
    <x v="262"/>
    <x v="268"/>
    <x v="0"/>
    <x v="0"/>
    <x v="0"/>
    <x v="274"/>
    <x v="277"/>
    <x v="52"/>
    <x v="0"/>
    <x v="236"/>
    <x v="90"/>
    <x v="0"/>
    <x v="274"/>
    <x v="40"/>
    <x v="3"/>
    <x v="84"/>
    <x v="2"/>
    <x v="88"/>
  </r>
  <r>
    <x v="81"/>
    <x v="1"/>
    <x v="0"/>
    <x v="2"/>
    <x v="64"/>
    <x v="1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0"/>
    <x v="3"/>
    <x v="84"/>
    <x v="2"/>
    <x v="8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2"/>
    <x v="86"/>
    <x v="0"/>
    <x v="5"/>
    <x v="65"/>
    <x v="11"/>
    <x v="0"/>
    <x v="0"/>
    <x v="7"/>
    <x v="30"/>
    <x v="30"/>
    <x v="2"/>
    <x v="187"/>
    <x v="258"/>
    <x v="30"/>
    <x v="0"/>
    <x v="0"/>
    <x v="0"/>
    <x v="0"/>
    <x v="263"/>
    <x v="269"/>
    <x v="0"/>
    <x v="0"/>
    <x v="0"/>
    <x v="275"/>
    <x v="278"/>
    <x v="56"/>
    <x v="0"/>
    <x v="237"/>
    <x v="91"/>
    <x v="0"/>
    <x v="275"/>
    <x v="41"/>
    <x v="2"/>
    <x v="85"/>
    <x v="2"/>
    <x v="89"/>
  </r>
  <r>
    <x v="82"/>
    <x v="1"/>
    <x v="0"/>
    <x v="5"/>
    <x v="65"/>
    <x v="11"/>
    <x v="0"/>
    <x v="1"/>
    <x v="7"/>
    <x v="30"/>
    <x v="30"/>
    <x v="2"/>
    <x v="188"/>
    <x v="259"/>
    <x v="77"/>
    <x v="0"/>
    <x v="0"/>
    <x v="0"/>
    <x v="0"/>
    <x v="264"/>
    <x v="270"/>
    <x v="0"/>
    <x v="0"/>
    <x v="0"/>
    <x v="276"/>
    <x v="279"/>
    <x v="56"/>
    <x v="0"/>
    <x v="238"/>
    <x v="91"/>
    <x v="0"/>
    <x v="276"/>
    <x v="41"/>
    <x v="3"/>
    <x v="85"/>
    <x v="2"/>
    <x v="89"/>
  </r>
  <r>
    <x v="82"/>
    <x v="1"/>
    <x v="0"/>
    <x v="5"/>
    <x v="65"/>
    <x v="11"/>
    <x v="1"/>
    <x v="2"/>
    <x v="5"/>
    <x v="31"/>
    <x v="31"/>
    <x v="2"/>
    <x v="189"/>
    <x v="260"/>
    <x v="44"/>
    <x v="0"/>
    <x v="0"/>
    <x v="0"/>
    <x v="0"/>
    <x v="265"/>
    <x v="271"/>
    <x v="0"/>
    <x v="0"/>
    <x v="0"/>
    <x v="277"/>
    <x v="280"/>
    <x v="57"/>
    <x v="0"/>
    <x v="239"/>
    <x v="91"/>
    <x v="0"/>
    <x v="277"/>
    <x v="41"/>
    <x v="3"/>
    <x v="85"/>
    <x v="2"/>
    <x v="89"/>
  </r>
  <r>
    <x v="82"/>
    <x v="1"/>
    <x v="0"/>
    <x v="5"/>
    <x v="65"/>
    <x v="11"/>
    <x v="0"/>
    <x v="3"/>
    <x v="5"/>
    <x v="31"/>
    <x v="31"/>
    <x v="2"/>
    <x v="189"/>
    <x v="260"/>
    <x v="44"/>
    <x v="0"/>
    <x v="0"/>
    <x v="0"/>
    <x v="0"/>
    <x v="265"/>
    <x v="271"/>
    <x v="0"/>
    <x v="0"/>
    <x v="0"/>
    <x v="277"/>
    <x v="280"/>
    <x v="57"/>
    <x v="0"/>
    <x v="239"/>
    <x v="91"/>
    <x v="0"/>
    <x v="277"/>
    <x v="41"/>
    <x v="3"/>
    <x v="85"/>
    <x v="2"/>
    <x v="89"/>
  </r>
  <r>
    <x v="82"/>
    <x v="1"/>
    <x v="0"/>
    <x v="5"/>
    <x v="65"/>
    <x v="11"/>
    <x v="2"/>
    <x v="4"/>
    <x v="14"/>
    <x v="32"/>
    <x v="31"/>
    <x v="2"/>
    <x v="190"/>
    <x v="261"/>
    <x v="90"/>
    <x v="0"/>
    <x v="0"/>
    <x v="0"/>
    <x v="0"/>
    <x v="266"/>
    <x v="272"/>
    <x v="0"/>
    <x v="0"/>
    <x v="0"/>
    <x v="278"/>
    <x v="281"/>
    <x v="58"/>
    <x v="0"/>
    <x v="85"/>
    <x v="91"/>
    <x v="0"/>
    <x v="278"/>
    <x v="41"/>
    <x v="3"/>
    <x v="85"/>
    <x v="2"/>
    <x v="89"/>
  </r>
  <r>
    <x v="82"/>
    <x v="1"/>
    <x v="0"/>
    <x v="5"/>
    <x v="65"/>
    <x v="11"/>
    <x v="0"/>
    <x v="5"/>
    <x v="14"/>
    <x v="32"/>
    <x v="31"/>
    <x v="2"/>
    <x v="190"/>
    <x v="261"/>
    <x v="90"/>
    <x v="0"/>
    <x v="0"/>
    <x v="0"/>
    <x v="0"/>
    <x v="266"/>
    <x v="272"/>
    <x v="3"/>
    <x v="0"/>
    <x v="0"/>
    <x v="278"/>
    <x v="281"/>
    <x v="58"/>
    <x v="0"/>
    <x v="85"/>
    <x v="91"/>
    <x v="0"/>
    <x v="278"/>
    <x v="41"/>
    <x v="3"/>
    <x v="85"/>
    <x v="2"/>
    <x v="89"/>
  </r>
  <r>
    <x v="82"/>
    <x v="1"/>
    <x v="0"/>
    <x v="5"/>
    <x v="65"/>
    <x v="11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1"/>
    <x v="3"/>
    <x v="85"/>
    <x v="2"/>
    <x v="8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3"/>
    <x v="87"/>
    <x v="0"/>
    <x v="5"/>
    <x v="66"/>
    <x v="4"/>
    <x v="0"/>
    <x v="0"/>
    <x v="7"/>
    <x v="16"/>
    <x v="32"/>
    <x v="2"/>
    <x v="191"/>
    <x v="262"/>
    <x v="91"/>
    <x v="0"/>
    <x v="0"/>
    <x v="0"/>
    <x v="0"/>
    <x v="267"/>
    <x v="273"/>
    <x v="0"/>
    <x v="0"/>
    <x v="38"/>
    <x v="279"/>
    <x v="282"/>
    <x v="59"/>
    <x v="0"/>
    <x v="240"/>
    <x v="92"/>
    <x v="0"/>
    <x v="279"/>
    <x v="42"/>
    <x v="2"/>
    <x v="86"/>
    <x v="2"/>
    <x v="90"/>
  </r>
  <r>
    <x v="83"/>
    <x v="1"/>
    <x v="0"/>
    <x v="5"/>
    <x v="66"/>
    <x v="4"/>
    <x v="0"/>
    <x v="1"/>
    <x v="4"/>
    <x v="3"/>
    <x v="33"/>
    <x v="2"/>
    <x v="192"/>
    <x v="263"/>
    <x v="92"/>
    <x v="0"/>
    <x v="0"/>
    <x v="0"/>
    <x v="0"/>
    <x v="268"/>
    <x v="274"/>
    <x v="0"/>
    <x v="0"/>
    <x v="26"/>
    <x v="280"/>
    <x v="283"/>
    <x v="60"/>
    <x v="0"/>
    <x v="241"/>
    <x v="92"/>
    <x v="0"/>
    <x v="280"/>
    <x v="42"/>
    <x v="3"/>
    <x v="86"/>
    <x v="2"/>
    <x v="90"/>
  </r>
  <r>
    <x v="83"/>
    <x v="1"/>
    <x v="0"/>
    <x v="5"/>
    <x v="66"/>
    <x v="4"/>
    <x v="1"/>
    <x v="2"/>
    <x v="7"/>
    <x v="16"/>
    <x v="32"/>
    <x v="2"/>
    <x v="191"/>
    <x v="262"/>
    <x v="91"/>
    <x v="0"/>
    <x v="0"/>
    <x v="0"/>
    <x v="0"/>
    <x v="267"/>
    <x v="273"/>
    <x v="0"/>
    <x v="0"/>
    <x v="38"/>
    <x v="279"/>
    <x v="282"/>
    <x v="59"/>
    <x v="0"/>
    <x v="240"/>
    <x v="92"/>
    <x v="0"/>
    <x v="279"/>
    <x v="42"/>
    <x v="3"/>
    <x v="86"/>
    <x v="2"/>
    <x v="90"/>
  </r>
  <r>
    <x v="83"/>
    <x v="1"/>
    <x v="0"/>
    <x v="5"/>
    <x v="66"/>
    <x v="4"/>
    <x v="0"/>
    <x v="3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3"/>
    <x v="86"/>
    <x v="2"/>
    <x v="90"/>
  </r>
  <r>
    <x v="83"/>
    <x v="1"/>
    <x v="0"/>
    <x v="5"/>
    <x v="66"/>
    <x v="4"/>
    <x v="2"/>
    <x v="4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3"/>
    <x v="86"/>
    <x v="2"/>
    <x v="90"/>
  </r>
  <r>
    <x v="83"/>
    <x v="1"/>
    <x v="0"/>
    <x v="5"/>
    <x v="66"/>
    <x v="4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3"/>
    <x v="86"/>
    <x v="2"/>
    <x v="90"/>
  </r>
  <r>
    <x v="83"/>
    <x v="1"/>
    <x v="0"/>
    <x v="5"/>
    <x v="66"/>
    <x v="4"/>
    <x v="31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3"/>
    <x v="86"/>
    <x v="2"/>
    <x v="9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4"/>
    <x v="88"/>
    <x v="0"/>
    <x v="2"/>
    <x v="67"/>
    <x v="7"/>
    <x v="0"/>
    <x v="0"/>
    <x v="14"/>
    <x v="33"/>
    <x v="34"/>
    <x v="0"/>
    <x v="193"/>
    <x v="264"/>
    <x v="21"/>
    <x v="0"/>
    <x v="0"/>
    <x v="0"/>
    <x v="0"/>
    <x v="269"/>
    <x v="3"/>
    <x v="0"/>
    <x v="0"/>
    <x v="0"/>
    <x v="281"/>
    <x v="284"/>
    <x v="61"/>
    <x v="0"/>
    <x v="242"/>
    <x v="93"/>
    <x v="0"/>
    <x v="281"/>
    <x v="6"/>
    <x v="2"/>
    <x v="87"/>
    <x v="2"/>
    <x v="91"/>
  </r>
  <r>
    <x v="84"/>
    <x v="1"/>
    <x v="0"/>
    <x v="2"/>
    <x v="67"/>
    <x v="7"/>
    <x v="0"/>
    <x v="1"/>
    <x v="14"/>
    <x v="33"/>
    <x v="34"/>
    <x v="0"/>
    <x v="193"/>
    <x v="264"/>
    <x v="21"/>
    <x v="0"/>
    <x v="0"/>
    <x v="0"/>
    <x v="0"/>
    <x v="269"/>
    <x v="3"/>
    <x v="0"/>
    <x v="0"/>
    <x v="0"/>
    <x v="281"/>
    <x v="284"/>
    <x v="61"/>
    <x v="0"/>
    <x v="242"/>
    <x v="93"/>
    <x v="0"/>
    <x v="281"/>
    <x v="6"/>
    <x v="3"/>
    <x v="87"/>
    <x v="2"/>
    <x v="91"/>
  </r>
  <r>
    <x v="84"/>
    <x v="1"/>
    <x v="0"/>
    <x v="2"/>
    <x v="67"/>
    <x v="7"/>
    <x v="1"/>
    <x v="2"/>
    <x v="1"/>
    <x v="2"/>
    <x v="35"/>
    <x v="0"/>
    <x v="194"/>
    <x v="265"/>
    <x v="93"/>
    <x v="0"/>
    <x v="0"/>
    <x v="0"/>
    <x v="0"/>
    <x v="270"/>
    <x v="3"/>
    <x v="0"/>
    <x v="0"/>
    <x v="0"/>
    <x v="282"/>
    <x v="285"/>
    <x v="62"/>
    <x v="0"/>
    <x v="243"/>
    <x v="93"/>
    <x v="0"/>
    <x v="282"/>
    <x v="6"/>
    <x v="3"/>
    <x v="87"/>
    <x v="2"/>
    <x v="91"/>
  </r>
  <r>
    <x v="84"/>
    <x v="1"/>
    <x v="0"/>
    <x v="2"/>
    <x v="67"/>
    <x v="7"/>
    <x v="0"/>
    <x v="3"/>
    <x v="0"/>
    <x v="5"/>
    <x v="34"/>
    <x v="0"/>
    <x v="195"/>
    <x v="266"/>
    <x v="3"/>
    <x v="0"/>
    <x v="0"/>
    <x v="0"/>
    <x v="0"/>
    <x v="271"/>
    <x v="3"/>
    <x v="0"/>
    <x v="0"/>
    <x v="0"/>
    <x v="283"/>
    <x v="286"/>
    <x v="63"/>
    <x v="0"/>
    <x v="4"/>
    <x v="93"/>
    <x v="0"/>
    <x v="283"/>
    <x v="6"/>
    <x v="3"/>
    <x v="87"/>
    <x v="2"/>
    <x v="91"/>
  </r>
  <r>
    <x v="84"/>
    <x v="1"/>
    <x v="0"/>
    <x v="2"/>
    <x v="67"/>
    <x v="7"/>
    <x v="2"/>
    <x v="4"/>
    <x v="0"/>
    <x v="5"/>
    <x v="34"/>
    <x v="0"/>
    <x v="195"/>
    <x v="266"/>
    <x v="3"/>
    <x v="0"/>
    <x v="0"/>
    <x v="0"/>
    <x v="0"/>
    <x v="271"/>
    <x v="3"/>
    <x v="0"/>
    <x v="0"/>
    <x v="0"/>
    <x v="283"/>
    <x v="286"/>
    <x v="63"/>
    <x v="0"/>
    <x v="4"/>
    <x v="93"/>
    <x v="0"/>
    <x v="283"/>
    <x v="6"/>
    <x v="3"/>
    <x v="87"/>
    <x v="2"/>
    <x v="91"/>
  </r>
  <r>
    <x v="84"/>
    <x v="1"/>
    <x v="0"/>
    <x v="2"/>
    <x v="67"/>
    <x v="7"/>
    <x v="0"/>
    <x v="5"/>
    <x v="2"/>
    <x v="0"/>
    <x v="2"/>
    <x v="0"/>
    <x v="2"/>
    <x v="2"/>
    <x v="2"/>
    <x v="0"/>
    <x v="0"/>
    <x v="0"/>
    <x v="0"/>
    <x v="2"/>
    <x v="3"/>
    <x v="0"/>
    <x v="0"/>
    <x v="0"/>
    <x v="2"/>
    <x v="2"/>
    <x v="2"/>
    <x v="1"/>
    <x v="2"/>
    <x v="1"/>
    <x v="0"/>
    <x v="2"/>
    <x v="6"/>
    <x v="3"/>
    <x v="87"/>
    <x v="2"/>
    <x v="91"/>
  </r>
  <r>
    <x v="84"/>
    <x v="1"/>
    <x v="0"/>
    <x v="2"/>
    <x v="67"/>
    <x v="7"/>
    <x v="0"/>
    <x v="6"/>
    <x v="2"/>
    <x v="0"/>
    <x v="2"/>
    <x v="0"/>
    <x v="2"/>
    <x v="2"/>
    <x v="2"/>
    <x v="0"/>
    <x v="0"/>
    <x v="0"/>
    <x v="0"/>
    <x v="2"/>
    <x v="3"/>
    <x v="0"/>
    <x v="0"/>
    <x v="0"/>
    <x v="2"/>
    <x v="2"/>
    <x v="2"/>
    <x v="1"/>
    <x v="2"/>
    <x v="1"/>
    <x v="0"/>
    <x v="2"/>
    <x v="6"/>
    <x v="3"/>
    <x v="87"/>
    <x v="2"/>
    <x v="9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5"/>
    <x v="89"/>
    <x v="0"/>
    <x v="9"/>
    <x v="68"/>
    <x v="19"/>
    <x v="0"/>
    <x v="0"/>
    <x v="7"/>
    <x v="30"/>
    <x v="36"/>
    <x v="0"/>
    <x v="196"/>
    <x v="267"/>
    <x v="94"/>
    <x v="0"/>
    <x v="0"/>
    <x v="0"/>
    <x v="0"/>
    <x v="272"/>
    <x v="275"/>
    <x v="0"/>
    <x v="0"/>
    <x v="0"/>
    <x v="284"/>
    <x v="287"/>
    <x v="64"/>
    <x v="0"/>
    <x v="244"/>
    <x v="94"/>
    <x v="0"/>
    <x v="284"/>
    <x v="43"/>
    <x v="2"/>
    <x v="88"/>
    <x v="2"/>
    <x v="92"/>
  </r>
  <r>
    <x v="85"/>
    <x v="1"/>
    <x v="0"/>
    <x v="9"/>
    <x v="68"/>
    <x v="19"/>
    <x v="0"/>
    <x v="1"/>
    <x v="7"/>
    <x v="30"/>
    <x v="36"/>
    <x v="0"/>
    <x v="196"/>
    <x v="267"/>
    <x v="94"/>
    <x v="0"/>
    <x v="0"/>
    <x v="0"/>
    <x v="0"/>
    <x v="272"/>
    <x v="275"/>
    <x v="0"/>
    <x v="0"/>
    <x v="0"/>
    <x v="284"/>
    <x v="287"/>
    <x v="64"/>
    <x v="0"/>
    <x v="244"/>
    <x v="94"/>
    <x v="0"/>
    <x v="284"/>
    <x v="43"/>
    <x v="3"/>
    <x v="88"/>
    <x v="2"/>
    <x v="92"/>
  </r>
  <r>
    <x v="85"/>
    <x v="1"/>
    <x v="0"/>
    <x v="9"/>
    <x v="68"/>
    <x v="19"/>
    <x v="0"/>
    <x v="2"/>
    <x v="0"/>
    <x v="34"/>
    <x v="37"/>
    <x v="0"/>
    <x v="197"/>
    <x v="268"/>
    <x v="95"/>
    <x v="0"/>
    <x v="0"/>
    <x v="0"/>
    <x v="0"/>
    <x v="273"/>
    <x v="276"/>
    <x v="0"/>
    <x v="0"/>
    <x v="0"/>
    <x v="285"/>
    <x v="288"/>
    <x v="64"/>
    <x v="0"/>
    <x v="245"/>
    <x v="94"/>
    <x v="0"/>
    <x v="285"/>
    <x v="43"/>
    <x v="3"/>
    <x v="88"/>
    <x v="2"/>
    <x v="92"/>
  </r>
  <r>
    <x v="85"/>
    <x v="1"/>
    <x v="0"/>
    <x v="9"/>
    <x v="68"/>
    <x v="19"/>
    <x v="0"/>
    <x v="3"/>
    <x v="7"/>
    <x v="30"/>
    <x v="36"/>
    <x v="0"/>
    <x v="196"/>
    <x v="267"/>
    <x v="94"/>
    <x v="0"/>
    <x v="0"/>
    <x v="0"/>
    <x v="0"/>
    <x v="272"/>
    <x v="275"/>
    <x v="0"/>
    <x v="0"/>
    <x v="0"/>
    <x v="284"/>
    <x v="287"/>
    <x v="64"/>
    <x v="0"/>
    <x v="244"/>
    <x v="94"/>
    <x v="0"/>
    <x v="284"/>
    <x v="43"/>
    <x v="3"/>
    <x v="88"/>
    <x v="2"/>
    <x v="92"/>
  </r>
  <r>
    <x v="85"/>
    <x v="1"/>
    <x v="0"/>
    <x v="9"/>
    <x v="68"/>
    <x v="19"/>
    <x v="0"/>
    <x v="4"/>
    <x v="7"/>
    <x v="30"/>
    <x v="36"/>
    <x v="0"/>
    <x v="196"/>
    <x v="267"/>
    <x v="94"/>
    <x v="0"/>
    <x v="0"/>
    <x v="0"/>
    <x v="0"/>
    <x v="272"/>
    <x v="275"/>
    <x v="0"/>
    <x v="0"/>
    <x v="0"/>
    <x v="284"/>
    <x v="287"/>
    <x v="64"/>
    <x v="0"/>
    <x v="244"/>
    <x v="94"/>
    <x v="0"/>
    <x v="284"/>
    <x v="43"/>
    <x v="3"/>
    <x v="88"/>
    <x v="2"/>
    <x v="92"/>
  </r>
  <r>
    <x v="85"/>
    <x v="1"/>
    <x v="0"/>
    <x v="9"/>
    <x v="68"/>
    <x v="19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3"/>
    <x v="3"/>
    <x v="88"/>
    <x v="2"/>
    <x v="92"/>
  </r>
  <r>
    <x v="85"/>
    <x v="1"/>
    <x v="0"/>
    <x v="9"/>
    <x v="68"/>
    <x v="19"/>
    <x v="0"/>
    <x v="6"/>
    <x v="2"/>
    <x v="0"/>
    <x v="2"/>
    <x v="0"/>
    <x v="2"/>
    <x v="2"/>
    <x v="2"/>
    <x v="0"/>
    <x v="0"/>
    <x v="0"/>
    <x v="0"/>
    <x v="2"/>
    <x v="3"/>
    <x v="0"/>
    <x v="0"/>
    <x v="0"/>
    <x v="2"/>
    <x v="2"/>
    <x v="2"/>
    <x v="1"/>
    <x v="2"/>
    <x v="1"/>
    <x v="0"/>
    <x v="2"/>
    <x v="43"/>
    <x v="3"/>
    <x v="88"/>
    <x v="2"/>
    <x v="9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6"/>
    <x v="90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3"/>
    <x v="2"/>
    <x v="89"/>
    <x v="0"/>
    <x v="93"/>
  </r>
  <r>
    <x v="86"/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3"/>
    <x v="3"/>
    <x v="89"/>
    <x v="0"/>
    <x v="93"/>
  </r>
  <r>
    <x v="86"/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3"/>
    <x v="3"/>
    <x v="89"/>
    <x v="0"/>
    <x v="93"/>
  </r>
  <r>
    <x v="86"/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6"/>
    <x v="3"/>
    <x v="0"/>
    <x v="6"/>
    <x v="3"/>
    <x v="3"/>
    <x v="89"/>
    <x v="0"/>
    <x v="93"/>
  </r>
  <r>
    <x v="86"/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86"/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86"/>
    <x v="1"/>
    <x v="0"/>
    <x v="2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7"/>
    <x v="91"/>
    <x v="0"/>
    <x v="20"/>
    <x v="15"/>
    <x v="8"/>
    <x v="0"/>
    <x v="0"/>
    <x v="14"/>
    <x v="35"/>
    <x v="21"/>
    <x v="0"/>
    <x v="198"/>
    <x v="269"/>
    <x v="94"/>
    <x v="0"/>
    <x v="0"/>
    <x v="0"/>
    <x v="0"/>
    <x v="274"/>
    <x v="277"/>
    <x v="0"/>
    <x v="0"/>
    <x v="39"/>
    <x v="286"/>
    <x v="289"/>
    <x v="65"/>
    <x v="0"/>
    <x v="163"/>
    <x v="95"/>
    <x v="0"/>
    <x v="286"/>
    <x v="17"/>
    <x v="2"/>
    <x v="90"/>
    <x v="2"/>
    <x v="94"/>
  </r>
  <r>
    <x v="87"/>
    <x v="1"/>
    <x v="0"/>
    <x v="20"/>
    <x v="15"/>
    <x v="8"/>
    <x v="0"/>
    <x v="1"/>
    <x v="7"/>
    <x v="19"/>
    <x v="21"/>
    <x v="0"/>
    <x v="199"/>
    <x v="270"/>
    <x v="96"/>
    <x v="0"/>
    <x v="0"/>
    <x v="0"/>
    <x v="0"/>
    <x v="275"/>
    <x v="278"/>
    <x v="0"/>
    <x v="0"/>
    <x v="39"/>
    <x v="287"/>
    <x v="290"/>
    <x v="23"/>
    <x v="0"/>
    <x v="246"/>
    <x v="95"/>
    <x v="0"/>
    <x v="287"/>
    <x v="17"/>
    <x v="3"/>
    <x v="90"/>
    <x v="2"/>
    <x v="94"/>
  </r>
  <r>
    <x v="87"/>
    <x v="1"/>
    <x v="0"/>
    <x v="20"/>
    <x v="15"/>
    <x v="8"/>
    <x v="1"/>
    <x v="2"/>
    <x v="6"/>
    <x v="10"/>
    <x v="21"/>
    <x v="0"/>
    <x v="200"/>
    <x v="271"/>
    <x v="41"/>
    <x v="0"/>
    <x v="0"/>
    <x v="0"/>
    <x v="0"/>
    <x v="276"/>
    <x v="279"/>
    <x v="0"/>
    <x v="0"/>
    <x v="0"/>
    <x v="288"/>
    <x v="291"/>
    <x v="15"/>
    <x v="0"/>
    <x v="247"/>
    <x v="95"/>
    <x v="0"/>
    <x v="288"/>
    <x v="17"/>
    <x v="3"/>
    <x v="90"/>
    <x v="2"/>
    <x v="94"/>
  </r>
  <r>
    <x v="87"/>
    <x v="1"/>
    <x v="0"/>
    <x v="20"/>
    <x v="15"/>
    <x v="8"/>
    <x v="0"/>
    <x v="3"/>
    <x v="4"/>
    <x v="18"/>
    <x v="9"/>
    <x v="0"/>
    <x v="201"/>
    <x v="272"/>
    <x v="45"/>
    <x v="0"/>
    <x v="0"/>
    <x v="0"/>
    <x v="0"/>
    <x v="277"/>
    <x v="280"/>
    <x v="0"/>
    <x v="2"/>
    <x v="40"/>
    <x v="289"/>
    <x v="292"/>
    <x v="45"/>
    <x v="0"/>
    <x v="61"/>
    <x v="95"/>
    <x v="0"/>
    <x v="289"/>
    <x v="17"/>
    <x v="3"/>
    <x v="90"/>
    <x v="2"/>
    <x v="94"/>
  </r>
  <r>
    <x v="87"/>
    <x v="1"/>
    <x v="0"/>
    <x v="20"/>
    <x v="15"/>
    <x v="8"/>
    <x v="2"/>
    <x v="4"/>
    <x v="0"/>
    <x v="9"/>
    <x v="9"/>
    <x v="0"/>
    <x v="202"/>
    <x v="273"/>
    <x v="29"/>
    <x v="0"/>
    <x v="0"/>
    <x v="0"/>
    <x v="0"/>
    <x v="278"/>
    <x v="281"/>
    <x v="0"/>
    <x v="0"/>
    <x v="41"/>
    <x v="290"/>
    <x v="293"/>
    <x v="23"/>
    <x v="0"/>
    <x v="94"/>
    <x v="95"/>
    <x v="0"/>
    <x v="105"/>
    <x v="17"/>
    <x v="3"/>
    <x v="90"/>
    <x v="2"/>
    <x v="94"/>
  </r>
  <r>
    <x v="87"/>
    <x v="1"/>
    <x v="0"/>
    <x v="20"/>
    <x v="15"/>
    <x v="8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7"/>
    <x v="3"/>
    <x v="90"/>
    <x v="2"/>
    <x v="94"/>
  </r>
  <r>
    <x v="87"/>
    <x v="1"/>
    <x v="0"/>
    <x v="20"/>
    <x v="15"/>
    <x v="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7"/>
    <x v="3"/>
    <x v="90"/>
    <x v="2"/>
    <x v="9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8"/>
    <x v="92"/>
    <x v="0"/>
    <x v="2"/>
    <x v="69"/>
    <x v="2"/>
    <x v="0"/>
    <x v="0"/>
    <x v="5"/>
    <x v="13"/>
    <x v="9"/>
    <x v="0"/>
    <x v="203"/>
    <x v="274"/>
    <x v="37"/>
    <x v="0"/>
    <x v="0"/>
    <x v="0"/>
    <x v="0"/>
    <x v="279"/>
    <x v="282"/>
    <x v="0"/>
    <x v="0"/>
    <x v="0"/>
    <x v="291"/>
    <x v="294"/>
    <x v="66"/>
    <x v="0"/>
    <x v="248"/>
    <x v="96"/>
    <x v="0"/>
    <x v="290"/>
    <x v="5"/>
    <x v="2"/>
    <x v="91"/>
    <x v="0"/>
    <x v="95"/>
  </r>
  <r>
    <x v="88"/>
    <x v="1"/>
    <x v="0"/>
    <x v="2"/>
    <x v="69"/>
    <x v="2"/>
    <x v="0"/>
    <x v="1"/>
    <x v="5"/>
    <x v="13"/>
    <x v="2"/>
    <x v="0"/>
    <x v="2"/>
    <x v="2"/>
    <x v="37"/>
    <x v="0"/>
    <x v="0"/>
    <x v="0"/>
    <x v="0"/>
    <x v="2"/>
    <x v="2"/>
    <x v="0"/>
    <x v="0"/>
    <x v="0"/>
    <x v="2"/>
    <x v="2"/>
    <x v="2"/>
    <x v="1"/>
    <x v="248"/>
    <x v="1"/>
    <x v="0"/>
    <x v="2"/>
    <x v="5"/>
    <x v="3"/>
    <x v="91"/>
    <x v="0"/>
    <x v="95"/>
  </r>
  <r>
    <x v="88"/>
    <x v="1"/>
    <x v="0"/>
    <x v="2"/>
    <x v="69"/>
    <x v="2"/>
    <x v="1"/>
    <x v="2"/>
    <x v="5"/>
    <x v="13"/>
    <x v="38"/>
    <x v="0"/>
    <x v="204"/>
    <x v="275"/>
    <x v="42"/>
    <x v="0"/>
    <x v="0"/>
    <x v="0"/>
    <x v="0"/>
    <x v="280"/>
    <x v="283"/>
    <x v="0"/>
    <x v="0"/>
    <x v="0"/>
    <x v="292"/>
    <x v="295"/>
    <x v="67"/>
    <x v="0"/>
    <x v="249"/>
    <x v="96"/>
    <x v="0"/>
    <x v="291"/>
    <x v="5"/>
    <x v="3"/>
    <x v="91"/>
    <x v="0"/>
    <x v="95"/>
  </r>
  <r>
    <x v="88"/>
    <x v="1"/>
    <x v="0"/>
    <x v="2"/>
    <x v="69"/>
    <x v="2"/>
    <x v="0"/>
    <x v="3"/>
    <x v="5"/>
    <x v="13"/>
    <x v="38"/>
    <x v="0"/>
    <x v="204"/>
    <x v="275"/>
    <x v="42"/>
    <x v="0"/>
    <x v="0"/>
    <x v="0"/>
    <x v="0"/>
    <x v="280"/>
    <x v="283"/>
    <x v="0"/>
    <x v="0"/>
    <x v="0"/>
    <x v="292"/>
    <x v="295"/>
    <x v="67"/>
    <x v="0"/>
    <x v="249"/>
    <x v="96"/>
    <x v="0"/>
    <x v="291"/>
    <x v="5"/>
    <x v="3"/>
    <x v="91"/>
    <x v="0"/>
    <x v="95"/>
  </r>
  <r>
    <x v="88"/>
    <x v="1"/>
    <x v="0"/>
    <x v="2"/>
    <x v="69"/>
    <x v="2"/>
    <x v="2"/>
    <x v="4"/>
    <x v="1"/>
    <x v="2"/>
    <x v="9"/>
    <x v="0"/>
    <x v="205"/>
    <x v="276"/>
    <x v="97"/>
    <x v="0"/>
    <x v="0"/>
    <x v="0"/>
    <x v="0"/>
    <x v="281"/>
    <x v="284"/>
    <x v="0"/>
    <x v="0"/>
    <x v="0"/>
    <x v="293"/>
    <x v="296"/>
    <x v="15"/>
    <x v="0"/>
    <x v="250"/>
    <x v="96"/>
    <x v="0"/>
    <x v="292"/>
    <x v="5"/>
    <x v="3"/>
    <x v="91"/>
    <x v="0"/>
    <x v="95"/>
  </r>
  <r>
    <x v="88"/>
    <x v="1"/>
    <x v="0"/>
    <x v="2"/>
    <x v="69"/>
    <x v="2"/>
    <x v="0"/>
    <x v="5"/>
    <x v="3"/>
    <x v="6"/>
    <x v="9"/>
    <x v="0"/>
    <x v="73"/>
    <x v="277"/>
    <x v="5"/>
    <x v="0"/>
    <x v="0"/>
    <x v="0"/>
    <x v="0"/>
    <x v="282"/>
    <x v="285"/>
    <x v="0"/>
    <x v="0"/>
    <x v="0"/>
    <x v="294"/>
    <x v="297"/>
    <x v="16"/>
    <x v="0"/>
    <x v="6"/>
    <x v="96"/>
    <x v="0"/>
    <x v="222"/>
    <x v="5"/>
    <x v="3"/>
    <x v="91"/>
    <x v="0"/>
    <x v="95"/>
  </r>
  <r>
    <x v="88"/>
    <x v="1"/>
    <x v="0"/>
    <x v="2"/>
    <x v="6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3"/>
    <x v="91"/>
    <x v="0"/>
    <x v="9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89"/>
    <x v="93"/>
    <x v="0"/>
    <x v="8"/>
    <x v="70"/>
    <x v="4"/>
    <x v="0"/>
    <x v="0"/>
    <x v="7"/>
    <x v="19"/>
    <x v="0"/>
    <x v="0"/>
    <x v="206"/>
    <x v="278"/>
    <x v="26"/>
    <x v="0"/>
    <x v="0"/>
    <x v="0"/>
    <x v="0"/>
    <x v="283"/>
    <x v="286"/>
    <x v="0"/>
    <x v="0"/>
    <x v="0"/>
    <x v="295"/>
    <x v="298"/>
    <x v="6"/>
    <x v="0"/>
    <x v="251"/>
    <x v="97"/>
    <x v="0"/>
    <x v="293"/>
    <x v="26"/>
    <x v="2"/>
    <x v="92"/>
    <x v="2"/>
    <x v="96"/>
  </r>
  <r>
    <x v="89"/>
    <x v="1"/>
    <x v="0"/>
    <x v="8"/>
    <x v="70"/>
    <x v="4"/>
    <x v="0"/>
    <x v="1"/>
    <x v="5"/>
    <x v="13"/>
    <x v="0"/>
    <x v="0"/>
    <x v="207"/>
    <x v="279"/>
    <x v="98"/>
    <x v="0"/>
    <x v="0"/>
    <x v="0"/>
    <x v="0"/>
    <x v="284"/>
    <x v="287"/>
    <x v="0"/>
    <x v="0"/>
    <x v="0"/>
    <x v="296"/>
    <x v="299"/>
    <x v="5"/>
    <x v="0"/>
    <x v="252"/>
    <x v="97"/>
    <x v="0"/>
    <x v="294"/>
    <x v="26"/>
    <x v="3"/>
    <x v="92"/>
    <x v="2"/>
    <x v="96"/>
  </r>
  <r>
    <x v="89"/>
    <x v="1"/>
    <x v="0"/>
    <x v="8"/>
    <x v="70"/>
    <x v="4"/>
    <x v="1"/>
    <x v="2"/>
    <x v="5"/>
    <x v="13"/>
    <x v="0"/>
    <x v="0"/>
    <x v="207"/>
    <x v="279"/>
    <x v="98"/>
    <x v="0"/>
    <x v="0"/>
    <x v="0"/>
    <x v="0"/>
    <x v="284"/>
    <x v="287"/>
    <x v="0"/>
    <x v="0"/>
    <x v="0"/>
    <x v="296"/>
    <x v="299"/>
    <x v="5"/>
    <x v="0"/>
    <x v="252"/>
    <x v="97"/>
    <x v="0"/>
    <x v="294"/>
    <x v="26"/>
    <x v="3"/>
    <x v="92"/>
    <x v="2"/>
    <x v="96"/>
  </r>
  <r>
    <x v="89"/>
    <x v="1"/>
    <x v="0"/>
    <x v="8"/>
    <x v="70"/>
    <x v="4"/>
    <x v="0"/>
    <x v="3"/>
    <x v="8"/>
    <x v="17"/>
    <x v="1"/>
    <x v="0"/>
    <x v="208"/>
    <x v="280"/>
    <x v="99"/>
    <x v="0"/>
    <x v="0"/>
    <x v="0"/>
    <x v="0"/>
    <x v="285"/>
    <x v="288"/>
    <x v="0"/>
    <x v="0"/>
    <x v="0"/>
    <x v="297"/>
    <x v="300"/>
    <x v="43"/>
    <x v="0"/>
    <x v="253"/>
    <x v="98"/>
    <x v="0"/>
    <x v="295"/>
    <x v="26"/>
    <x v="3"/>
    <x v="92"/>
    <x v="2"/>
    <x v="96"/>
  </r>
  <r>
    <x v="89"/>
    <x v="1"/>
    <x v="0"/>
    <x v="8"/>
    <x v="70"/>
    <x v="4"/>
    <x v="2"/>
    <x v="4"/>
    <x v="5"/>
    <x v="13"/>
    <x v="0"/>
    <x v="0"/>
    <x v="209"/>
    <x v="281"/>
    <x v="100"/>
    <x v="0"/>
    <x v="0"/>
    <x v="0"/>
    <x v="0"/>
    <x v="286"/>
    <x v="289"/>
    <x v="0"/>
    <x v="0"/>
    <x v="0"/>
    <x v="298"/>
    <x v="301"/>
    <x v="5"/>
    <x v="0"/>
    <x v="254"/>
    <x v="97"/>
    <x v="0"/>
    <x v="296"/>
    <x v="26"/>
    <x v="3"/>
    <x v="92"/>
    <x v="2"/>
    <x v="96"/>
  </r>
  <r>
    <x v="89"/>
    <x v="1"/>
    <x v="0"/>
    <x v="8"/>
    <x v="70"/>
    <x v="4"/>
    <x v="0"/>
    <x v="5"/>
    <x v="5"/>
    <x v="13"/>
    <x v="0"/>
    <x v="0"/>
    <x v="209"/>
    <x v="281"/>
    <x v="100"/>
    <x v="0"/>
    <x v="0"/>
    <x v="0"/>
    <x v="0"/>
    <x v="286"/>
    <x v="289"/>
    <x v="0"/>
    <x v="0"/>
    <x v="0"/>
    <x v="298"/>
    <x v="301"/>
    <x v="5"/>
    <x v="0"/>
    <x v="254"/>
    <x v="97"/>
    <x v="0"/>
    <x v="296"/>
    <x v="26"/>
    <x v="3"/>
    <x v="92"/>
    <x v="2"/>
    <x v="96"/>
  </r>
  <r>
    <x v="89"/>
    <x v="1"/>
    <x v="0"/>
    <x v="8"/>
    <x v="70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6"/>
    <x v="3"/>
    <x v="92"/>
    <x v="2"/>
    <x v="9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0"/>
    <x v="94"/>
    <x v="0"/>
    <x v="2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3"/>
    <x v="2"/>
    <x v="89"/>
    <x v="0"/>
    <x v="93"/>
  </r>
  <r>
    <x v="90"/>
    <x v="1"/>
    <x v="0"/>
    <x v="2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4"/>
    <x v="3"/>
    <x v="0"/>
    <x v="4"/>
    <x v="3"/>
    <x v="3"/>
    <x v="89"/>
    <x v="0"/>
    <x v="93"/>
  </r>
  <r>
    <x v="90"/>
    <x v="1"/>
    <x v="0"/>
    <x v="2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5"/>
    <x v="3"/>
    <x v="0"/>
    <x v="5"/>
    <x v="3"/>
    <x v="3"/>
    <x v="89"/>
    <x v="0"/>
    <x v="93"/>
  </r>
  <r>
    <x v="90"/>
    <x v="1"/>
    <x v="0"/>
    <x v="2"/>
    <x v="1"/>
    <x v="2"/>
    <x v="0"/>
    <x v="3"/>
    <x v="3"/>
    <x v="1"/>
    <x v="1"/>
    <x v="0"/>
    <x v="6"/>
    <x v="6"/>
    <x v="5"/>
    <x v="0"/>
    <x v="0"/>
    <x v="0"/>
    <x v="0"/>
    <x v="6"/>
    <x v="6"/>
    <x v="1"/>
    <x v="0"/>
    <x v="0"/>
    <x v="6"/>
    <x v="6"/>
    <x v="0"/>
    <x v="0"/>
    <x v="6"/>
    <x v="3"/>
    <x v="0"/>
    <x v="6"/>
    <x v="3"/>
    <x v="3"/>
    <x v="89"/>
    <x v="0"/>
    <x v="93"/>
  </r>
  <r>
    <x v="90"/>
    <x v="1"/>
    <x v="0"/>
    <x v="2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90"/>
    <x v="1"/>
    <x v="0"/>
    <x v="2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90"/>
    <x v="1"/>
    <x v="0"/>
    <x v="2"/>
    <x v="7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3"/>
    <x v="89"/>
    <x v="0"/>
    <x v="9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1"/>
    <x v="95"/>
    <x v="0"/>
    <x v="19"/>
    <x v="72"/>
    <x v="2"/>
    <x v="0"/>
    <x v="0"/>
    <x v="3"/>
    <x v="11"/>
    <x v="0"/>
    <x v="0"/>
    <x v="210"/>
    <x v="282"/>
    <x v="32"/>
    <x v="0"/>
    <x v="0"/>
    <x v="0"/>
    <x v="0"/>
    <x v="102"/>
    <x v="290"/>
    <x v="0"/>
    <x v="0"/>
    <x v="42"/>
    <x v="299"/>
    <x v="302"/>
    <x v="51"/>
    <x v="0"/>
    <x v="255"/>
    <x v="99"/>
    <x v="0"/>
    <x v="297"/>
    <x v="21"/>
    <x v="2"/>
    <x v="93"/>
    <x v="0"/>
    <x v="97"/>
  </r>
  <r>
    <x v="91"/>
    <x v="1"/>
    <x v="0"/>
    <x v="19"/>
    <x v="72"/>
    <x v="2"/>
    <x v="0"/>
    <x v="1"/>
    <x v="3"/>
    <x v="11"/>
    <x v="0"/>
    <x v="0"/>
    <x v="210"/>
    <x v="282"/>
    <x v="32"/>
    <x v="0"/>
    <x v="0"/>
    <x v="0"/>
    <x v="0"/>
    <x v="102"/>
    <x v="290"/>
    <x v="0"/>
    <x v="0"/>
    <x v="42"/>
    <x v="299"/>
    <x v="302"/>
    <x v="51"/>
    <x v="0"/>
    <x v="255"/>
    <x v="99"/>
    <x v="0"/>
    <x v="297"/>
    <x v="21"/>
    <x v="3"/>
    <x v="93"/>
    <x v="0"/>
    <x v="97"/>
  </r>
  <r>
    <x v="91"/>
    <x v="1"/>
    <x v="0"/>
    <x v="19"/>
    <x v="72"/>
    <x v="2"/>
    <x v="1"/>
    <x v="2"/>
    <x v="1"/>
    <x v="2"/>
    <x v="0"/>
    <x v="0"/>
    <x v="77"/>
    <x v="98"/>
    <x v="47"/>
    <x v="0"/>
    <x v="0"/>
    <x v="0"/>
    <x v="0"/>
    <x v="103"/>
    <x v="103"/>
    <x v="0"/>
    <x v="0"/>
    <x v="43"/>
    <x v="300"/>
    <x v="303"/>
    <x v="25"/>
    <x v="0"/>
    <x v="256"/>
    <x v="99"/>
    <x v="0"/>
    <x v="298"/>
    <x v="21"/>
    <x v="3"/>
    <x v="93"/>
    <x v="0"/>
    <x v="97"/>
  </r>
  <r>
    <x v="91"/>
    <x v="1"/>
    <x v="0"/>
    <x v="19"/>
    <x v="72"/>
    <x v="2"/>
    <x v="0"/>
    <x v="3"/>
    <x v="1"/>
    <x v="2"/>
    <x v="0"/>
    <x v="0"/>
    <x v="77"/>
    <x v="98"/>
    <x v="47"/>
    <x v="0"/>
    <x v="0"/>
    <x v="0"/>
    <x v="0"/>
    <x v="103"/>
    <x v="103"/>
    <x v="0"/>
    <x v="0"/>
    <x v="43"/>
    <x v="300"/>
    <x v="303"/>
    <x v="25"/>
    <x v="0"/>
    <x v="256"/>
    <x v="99"/>
    <x v="0"/>
    <x v="298"/>
    <x v="21"/>
    <x v="3"/>
    <x v="93"/>
    <x v="0"/>
    <x v="97"/>
  </r>
  <r>
    <x v="91"/>
    <x v="1"/>
    <x v="0"/>
    <x v="19"/>
    <x v="72"/>
    <x v="2"/>
    <x v="2"/>
    <x v="4"/>
    <x v="3"/>
    <x v="6"/>
    <x v="1"/>
    <x v="0"/>
    <x v="37"/>
    <x v="99"/>
    <x v="6"/>
    <x v="0"/>
    <x v="0"/>
    <x v="0"/>
    <x v="0"/>
    <x v="104"/>
    <x v="104"/>
    <x v="0"/>
    <x v="0"/>
    <x v="0"/>
    <x v="107"/>
    <x v="106"/>
    <x v="0"/>
    <x v="0"/>
    <x v="257"/>
    <x v="99"/>
    <x v="0"/>
    <x v="299"/>
    <x v="21"/>
    <x v="3"/>
    <x v="93"/>
    <x v="0"/>
    <x v="97"/>
  </r>
  <r>
    <x v="91"/>
    <x v="1"/>
    <x v="0"/>
    <x v="19"/>
    <x v="72"/>
    <x v="2"/>
    <x v="0"/>
    <x v="5"/>
    <x v="3"/>
    <x v="6"/>
    <x v="1"/>
    <x v="0"/>
    <x v="37"/>
    <x v="99"/>
    <x v="6"/>
    <x v="0"/>
    <x v="0"/>
    <x v="0"/>
    <x v="0"/>
    <x v="104"/>
    <x v="104"/>
    <x v="0"/>
    <x v="0"/>
    <x v="0"/>
    <x v="107"/>
    <x v="106"/>
    <x v="0"/>
    <x v="0"/>
    <x v="257"/>
    <x v="99"/>
    <x v="0"/>
    <x v="299"/>
    <x v="21"/>
    <x v="3"/>
    <x v="93"/>
    <x v="0"/>
    <x v="97"/>
  </r>
  <r>
    <x v="91"/>
    <x v="1"/>
    <x v="0"/>
    <x v="19"/>
    <x v="72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3"/>
    <x v="93"/>
    <x v="0"/>
    <x v="9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2"/>
    <x v="96"/>
    <x v="0"/>
    <x v="2"/>
    <x v="73"/>
    <x v="2"/>
    <x v="0"/>
    <x v="0"/>
    <x v="0"/>
    <x v="5"/>
    <x v="8"/>
    <x v="0"/>
    <x v="211"/>
    <x v="283"/>
    <x v="101"/>
    <x v="0"/>
    <x v="0"/>
    <x v="0"/>
    <x v="0"/>
    <x v="287"/>
    <x v="291"/>
    <x v="0"/>
    <x v="0"/>
    <x v="0"/>
    <x v="301"/>
    <x v="304"/>
    <x v="68"/>
    <x v="0"/>
    <x v="258"/>
    <x v="100"/>
    <x v="0"/>
    <x v="300"/>
    <x v="24"/>
    <x v="2"/>
    <x v="94"/>
    <x v="2"/>
    <x v="98"/>
  </r>
  <r>
    <x v="92"/>
    <x v="1"/>
    <x v="0"/>
    <x v="2"/>
    <x v="73"/>
    <x v="2"/>
    <x v="0"/>
    <x v="1"/>
    <x v="0"/>
    <x v="5"/>
    <x v="8"/>
    <x v="0"/>
    <x v="211"/>
    <x v="283"/>
    <x v="101"/>
    <x v="0"/>
    <x v="0"/>
    <x v="0"/>
    <x v="0"/>
    <x v="287"/>
    <x v="291"/>
    <x v="0"/>
    <x v="0"/>
    <x v="0"/>
    <x v="301"/>
    <x v="304"/>
    <x v="68"/>
    <x v="0"/>
    <x v="258"/>
    <x v="100"/>
    <x v="0"/>
    <x v="300"/>
    <x v="24"/>
    <x v="3"/>
    <x v="94"/>
    <x v="2"/>
    <x v="98"/>
  </r>
  <r>
    <x v="92"/>
    <x v="1"/>
    <x v="0"/>
    <x v="2"/>
    <x v="73"/>
    <x v="2"/>
    <x v="1"/>
    <x v="2"/>
    <x v="1"/>
    <x v="2"/>
    <x v="9"/>
    <x v="0"/>
    <x v="212"/>
    <x v="284"/>
    <x v="102"/>
    <x v="0"/>
    <x v="0"/>
    <x v="0"/>
    <x v="0"/>
    <x v="288"/>
    <x v="292"/>
    <x v="0"/>
    <x v="0"/>
    <x v="0"/>
    <x v="302"/>
    <x v="305"/>
    <x v="15"/>
    <x v="0"/>
    <x v="259"/>
    <x v="100"/>
    <x v="0"/>
    <x v="301"/>
    <x v="24"/>
    <x v="3"/>
    <x v="94"/>
    <x v="2"/>
    <x v="98"/>
  </r>
  <r>
    <x v="92"/>
    <x v="1"/>
    <x v="0"/>
    <x v="2"/>
    <x v="73"/>
    <x v="2"/>
    <x v="0"/>
    <x v="3"/>
    <x v="3"/>
    <x v="6"/>
    <x v="9"/>
    <x v="0"/>
    <x v="213"/>
    <x v="285"/>
    <x v="103"/>
    <x v="0"/>
    <x v="0"/>
    <x v="0"/>
    <x v="0"/>
    <x v="289"/>
    <x v="293"/>
    <x v="0"/>
    <x v="0"/>
    <x v="0"/>
    <x v="303"/>
    <x v="306"/>
    <x v="16"/>
    <x v="0"/>
    <x v="260"/>
    <x v="100"/>
    <x v="0"/>
    <x v="302"/>
    <x v="24"/>
    <x v="3"/>
    <x v="94"/>
    <x v="2"/>
    <x v="98"/>
  </r>
  <r>
    <x v="92"/>
    <x v="1"/>
    <x v="0"/>
    <x v="2"/>
    <x v="73"/>
    <x v="2"/>
    <x v="2"/>
    <x v="4"/>
    <x v="3"/>
    <x v="6"/>
    <x v="9"/>
    <x v="0"/>
    <x v="213"/>
    <x v="285"/>
    <x v="103"/>
    <x v="0"/>
    <x v="0"/>
    <x v="0"/>
    <x v="0"/>
    <x v="289"/>
    <x v="293"/>
    <x v="0"/>
    <x v="0"/>
    <x v="0"/>
    <x v="303"/>
    <x v="306"/>
    <x v="16"/>
    <x v="0"/>
    <x v="260"/>
    <x v="100"/>
    <x v="0"/>
    <x v="302"/>
    <x v="24"/>
    <x v="3"/>
    <x v="94"/>
    <x v="2"/>
    <x v="98"/>
  </r>
  <r>
    <x v="92"/>
    <x v="1"/>
    <x v="0"/>
    <x v="2"/>
    <x v="7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4"/>
    <x v="3"/>
    <x v="94"/>
    <x v="2"/>
    <x v="98"/>
  </r>
  <r>
    <x v="92"/>
    <x v="1"/>
    <x v="0"/>
    <x v="2"/>
    <x v="7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4"/>
    <x v="3"/>
    <x v="94"/>
    <x v="2"/>
    <x v="9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3"/>
    <x v="97"/>
    <x v="0"/>
    <x v="19"/>
    <x v="1"/>
    <x v="2"/>
    <x v="0"/>
    <x v="0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203"/>
    <x v="101"/>
    <x v="0"/>
    <x v="303"/>
    <x v="2"/>
    <x v="2"/>
    <x v="95"/>
    <x v="2"/>
    <x v="99"/>
  </r>
  <r>
    <x v="93"/>
    <x v="1"/>
    <x v="0"/>
    <x v="19"/>
    <x v="1"/>
    <x v="2"/>
    <x v="0"/>
    <x v="1"/>
    <x v="3"/>
    <x v="1"/>
    <x v="3"/>
    <x v="0"/>
    <x v="4"/>
    <x v="4"/>
    <x v="3"/>
    <x v="0"/>
    <x v="0"/>
    <x v="0"/>
    <x v="0"/>
    <x v="4"/>
    <x v="4"/>
    <x v="0"/>
    <x v="0"/>
    <x v="0"/>
    <x v="4"/>
    <x v="4"/>
    <x v="4"/>
    <x v="0"/>
    <x v="203"/>
    <x v="101"/>
    <x v="0"/>
    <x v="303"/>
    <x v="2"/>
    <x v="3"/>
    <x v="95"/>
    <x v="2"/>
    <x v="99"/>
  </r>
  <r>
    <x v="93"/>
    <x v="1"/>
    <x v="0"/>
    <x v="19"/>
    <x v="1"/>
    <x v="2"/>
    <x v="1"/>
    <x v="2"/>
    <x v="1"/>
    <x v="7"/>
    <x v="1"/>
    <x v="0"/>
    <x v="5"/>
    <x v="5"/>
    <x v="4"/>
    <x v="0"/>
    <x v="0"/>
    <x v="0"/>
    <x v="0"/>
    <x v="5"/>
    <x v="5"/>
    <x v="0"/>
    <x v="0"/>
    <x v="0"/>
    <x v="5"/>
    <x v="5"/>
    <x v="1"/>
    <x v="0"/>
    <x v="261"/>
    <x v="101"/>
    <x v="0"/>
    <x v="252"/>
    <x v="2"/>
    <x v="3"/>
    <x v="95"/>
    <x v="2"/>
    <x v="99"/>
  </r>
  <r>
    <x v="93"/>
    <x v="1"/>
    <x v="0"/>
    <x v="19"/>
    <x v="1"/>
    <x v="2"/>
    <x v="0"/>
    <x v="3"/>
    <x v="3"/>
    <x v="1"/>
    <x v="1"/>
    <x v="0"/>
    <x v="6"/>
    <x v="6"/>
    <x v="5"/>
    <x v="0"/>
    <x v="0"/>
    <x v="0"/>
    <x v="0"/>
    <x v="6"/>
    <x v="6"/>
    <x v="0"/>
    <x v="0"/>
    <x v="0"/>
    <x v="6"/>
    <x v="6"/>
    <x v="0"/>
    <x v="0"/>
    <x v="193"/>
    <x v="101"/>
    <x v="0"/>
    <x v="224"/>
    <x v="2"/>
    <x v="3"/>
    <x v="95"/>
    <x v="2"/>
    <x v="99"/>
  </r>
  <r>
    <x v="93"/>
    <x v="1"/>
    <x v="0"/>
    <x v="19"/>
    <x v="1"/>
    <x v="2"/>
    <x v="2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95"/>
    <x v="2"/>
    <x v="99"/>
  </r>
  <r>
    <x v="93"/>
    <x v="1"/>
    <x v="0"/>
    <x v="19"/>
    <x v="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95"/>
    <x v="2"/>
    <x v="99"/>
  </r>
  <r>
    <x v="93"/>
    <x v="1"/>
    <x v="0"/>
    <x v="19"/>
    <x v="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"/>
    <x v="3"/>
    <x v="95"/>
    <x v="2"/>
    <x v="9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4"/>
    <x v="98"/>
    <x v="0"/>
    <x v="8"/>
    <x v="15"/>
    <x v="2"/>
    <x v="0"/>
    <x v="0"/>
    <x v="5"/>
    <x v="8"/>
    <x v="0"/>
    <x v="0"/>
    <x v="40"/>
    <x v="42"/>
    <x v="29"/>
    <x v="0"/>
    <x v="0"/>
    <x v="0"/>
    <x v="0"/>
    <x v="42"/>
    <x v="42"/>
    <x v="0"/>
    <x v="0"/>
    <x v="0"/>
    <x v="45"/>
    <x v="45"/>
    <x v="5"/>
    <x v="0"/>
    <x v="88"/>
    <x v="102"/>
    <x v="0"/>
    <x v="304"/>
    <x v="6"/>
    <x v="2"/>
    <x v="96"/>
    <x v="2"/>
    <x v="100"/>
  </r>
  <r>
    <x v="94"/>
    <x v="1"/>
    <x v="0"/>
    <x v="8"/>
    <x v="15"/>
    <x v="2"/>
    <x v="0"/>
    <x v="1"/>
    <x v="5"/>
    <x v="8"/>
    <x v="0"/>
    <x v="0"/>
    <x v="41"/>
    <x v="43"/>
    <x v="30"/>
    <x v="0"/>
    <x v="0"/>
    <x v="0"/>
    <x v="0"/>
    <x v="43"/>
    <x v="43"/>
    <x v="0"/>
    <x v="0"/>
    <x v="0"/>
    <x v="46"/>
    <x v="46"/>
    <x v="5"/>
    <x v="0"/>
    <x v="262"/>
    <x v="102"/>
    <x v="0"/>
    <x v="305"/>
    <x v="6"/>
    <x v="3"/>
    <x v="96"/>
    <x v="2"/>
    <x v="100"/>
  </r>
  <r>
    <x v="94"/>
    <x v="1"/>
    <x v="0"/>
    <x v="8"/>
    <x v="15"/>
    <x v="2"/>
    <x v="1"/>
    <x v="2"/>
    <x v="6"/>
    <x v="10"/>
    <x v="0"/>
    <x v="0"/>
    <x v="5"/>
    <x v="44"/>
    <x v="4"/>
    <x v="0"/>
    <x v="0"/>
    <x v="0"/>
    <x v="0"/>
    <x v="44"/>
    <x v="44"/>
    <x v="0"/>
    <x v="0"/>
    <x v="0"/>
    <x v="47"/>
    <x v="47"/>
    <x v="1"/>
    <x v="0"/>
    <x v="171"/>
    <x v="102"/>
    <x v="0"/>
    <x v="197"/>
    <x v="6"/>
    <x v="3"/>
    <x v="96"/>
    <x v="2"/>
    <x v="100"/>
  </r>
  <r>
    <x v="94"/>
    <x v="1"/>
    <x v="0"/>
    <x v="8"/>
    <x v="15"/>
    <x v="2"/>
    <x v="0"/>
    <x v="3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263"/>
    <x v="102"/>
    <x v="0"/>
    <x v="306"/>
    <x v="6"/>
    <x v="3"/>
    <x v="96"/>
    <x v="2"/>
    <x v="100"/>
  </r>
  <r>
    <x v="94"/>
    <x v="1"/>
    <x v="0"/>
    <x v="8"/>
    <x v="15"/>
    <x v="2"/>
    <x v="2"/>
    <x v="4"/>
    <x v="3"/>
    <x v="11"/>
    <x v="1"/>
    <x v="0"/>
    <x v="42"/>
    <x v="45"/>
    <x v="12"/>
    <x v="0"/>
    <x v="0"/>
    <x v="0"/>
    <x v="0"/>
    <x v="45"/>
    <x v="45"/>
    <x v="0"/>
    <x v="0"/>
    <x v="0"/>
    <x v="48"/>
    <x v="48"/>
    <x v="0"/>
    <x v="0"/>
    <x v="263"/>
    <x v="102"/>
    <x v="0"/>
    <x v="306"/>
    <x v="6"/>
    <x v="3"/>
    <x v="96"/>
    <x v="2"/>
    <x v="100"/>
  </r>
  <r>
    <x v="94"/>
    <x v="1"/>
    <x v="0"/>
    <x v="8"/>
    <x v="1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96"/>
    <x v="2"/>
    <x v="100"/>
  </r>
  <r>
    <x v="94"/>
    <x v="1"/>
    <x v="0"/>
    <x v="8"/>
    <x v="1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6"/>
    <x v="3"/>
    <x v="96"/>
    <x v="2"/>
    <x v="10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5"/>
    <x v="99"/>
    <x v="0"/>
    <x v="25"/>
    <x v="56"/>
    <x v="4"/>
    <x v="0"/>
    <x v="0"/>
    <x v="7"/>
    <x v="30"/>
    <x v="14"/>
    <x v="0"/>
    <x v="214"/>
    <x v="286"/>
    <x v="12"/>
    <x v="0"/>
    <x v="0"/>
    <x v="0"/>
    <x v="0"/>
    <x v="290"/>
    <x v="294"/>
    <x v="0"/>
    <x v="0"/>
    <x v="18"/>
    <x v="304"/>
    <x v="307"/>
    <x v="69"/>
    <x v="0"/>
    <x v="264"/>
    <x v="103"/>
    <x v="0"/>
    <x v="307"/>
    <x v="3"/>
    <x v="2"/>
    <x v="97"/>
    <x v="0"/>
    <x v="101"/>
  </r>
  <r>
    <x v="95"/>
    <x v="1"/>
    <x v="0"/>
    <x v="25"/>
    <x v="56"/>
    <x v="4"/>
    <x v="0"/>
    <x v="1"/>
    <x v="7"/>
    <x v="30"/>
    <x v="14"/>
    <x v="0"/>
    <x v="214"/>
    <x v="286"/>
    <x v="12"/>
    <x v="0"/>
    <x v="0"/>
    <x v="0"/>
    <x v="0"/>
    <x v="290"/>
    <x v="294"/>
    <x v="0"/>
    <x v="0"/>
    <x v="18"/>
    <x v="304"/>
    <x v="307"/>
    <x v="69"/>
    <x v="0"/>
    <x v="264"/>
    <x v="103"/>
    <x v="0"/>
    <x v="307"/>
    <x v="3"/>
    <x v="2"/>
    <x v="97"/>
    <x v="1"/>
    <x v="101"/>
  </r>
  <r>
    <x v="95"/>
    <x v="1"/>
    <x v="0"/>
    <x v="25"/>
    <x v="56"/>
    <x v="4"/>
    <x v="0"/>
    <x v="2"/>
    <x v="7"/>
    <x v="30"/>
    <x v="14"/>
    <x v="0"/>
    <x v="214"/>
    <x v="286"/>
    <x v="12"/>
    <x v="0"/>
    <x v="0"/>
    <x v="0"/>
    <x v="0"/>
    <x v="290"/>
    <x v="294"/>
    <x v="0"/>
    <x v="0"/>
    <x v="18"/>
    <x v="304"/>
    <x v="307"/>
    <x v="69"/>
    <x v="0"/>
    <x v="264"/>
    <x v="103"/>
    <x v="0"/>
    <x v="307"/>
    <x v="3"/>
    <x v="2"/>
    <x v="97"/>
    <x v="1"/>
    <x v="101"/>
  </r>
  <r>
    <x v="95"/>
    <x v="1"/>
    <x v="0"/>
    <x v="25"/>
    <x v="56"/>
    <x v="4"/>
    <x v="0"/>
    <x v="3"/>
    <x v="7"/>
    <x v="30"/>
    <x v="14"/>
    <x v="0"/>
    <x v="214"/>
    <x v="286"/>
    <x v="12"/>
    <x v="0"/>
    <x v="0"/>
    <x v="0"/>
    <x v="0"/>
    <x v="290"/>
    <x v="294"/>
    <x v="0"/>
    <x v="0"/>
    <x v="18"/>
    <x v="304"/>
    <x v="307"/>
    <x v="69"/>
    <x v="0"/>
    <x v="264"/>
    <x v="103"/>
    <x v="0"/>
    <x v="307"/>
    <x v="3"/>
    <x v="2"/>
    <x v="97"/>
    <x v="1"/>
    <x v="101"/>
  </r>
  <r>
    <x v="95"/>
    <x v="1"/>
    <x v="0"/>
    <x v="25"/>
    <x v="56"/>
    <x v="4"/>
    <x v="0"/>
    <x v="4"/>
    <x v="1"/>
    <x v="2"/>
    <x v="11"/>
    <x v="0"/>
    <x v="215"/>
    <x v="287"/>
    <x v="104"/>
    <x v="0"/>
    <x v="0"/>
    <x v="0"/>
    <x v="0"/>
    <x v="291"/>
    <x v="295"/>
    <x v="0"/>
    <x v="0"/>
    <x v="0"/>
    <x v="305"/>
    <x v="308"/>
    <x v="26"/>
    <x v="0"/>
    <x v="265"/>
    <x v="104"/>
    <x v="0"/>
    <x v="308"/>
    <x v="3"/>
    <x v="2"/>
    <x v="97"/>
    <x v="1"/>
    <x v="101"/>
  </r>
  <r>
    <x v="95"/>
    <x v="1"/>
    <x v="0"/>
    <x v="25"/>
    <x v="56"/>
    <x v="4"/>
    <x v="0"/>
    <x v="5"/>
    <x v="3"/>
    <x v="6"/>
    <x v="11"/>
    <x v="0"/>
    <x v="216"/>
    <x v="288"/>
    <x v="5"/>
    <x v="0"/>
    <x v="0"/>
    <x v="0"/>
    <x v="0"/>
    <x v="292"/>
    <x v="296"/>
    <x v="0"/>
    <x v="0"/>
    <x v="44"/>
    <x v="306"/>
    <x v="309"/>
    <x v="20"/>
    <x v="0"/>
    <x v="266"/>
    <x v="104"/>
    <x v="0"/>
    <x v="309"/>
    <x v="3"/>
    <x v="2"/>
    <x v="97"/>
    <x v="1"/>
    <x v="101"/>
  </r>
  <r>
    <x v="95"/>
    <x v="1"/>
    <x v="0"/>
    <x v="25"/>
    <x v="74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2"/>
    <x v="97"/>
    <x v="1"/>
    <x v="10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6"/>
    <x v="100"/>
    <x v="0"/>
    <x v="0"/>
    <x v="75"/>
    <x v="2"/>
    <x v="0"/>
    <x v="0"/>
    <x v="3"/>
    <x v="6"/>
    <x v="39"/>
    <x v="0"/>
    <x v="217"/>
    <x v="289"/>
    <x v="3"/>
    <x v="0"/>
    <x v="0"/>
    <x v="0"/>
    <x v="0"/>
    <x v="293"/>
    <x v="297"/>
    <x v="0"/>
    <x v="0"/>
    <x v="0"/>
    <x v="307"/>
    <x v="310"/>
    <x v="70"/>
    <x v="0"/>
    <x v="99"/>
    <x v="105"/>
    <x v="0"/>
    <x v="310"/>
    <x v="44"/>
    <x v="2"/>
    <x v="98"/>
    <x v="0"/>
    <x v="102"/>
  </r>
  <r>
    <x v="96"/>
    <x v="1"/>
    <x v="0"/>
    <x v="0"/>
    <x v="75"/>
    <x v="2"/>
    <x v="0"/>
    <x v="1"/>
    <x v="3"/>
    <x v="6"/>
    <x v="39"/>
    <x v="0"/>
    <x v="217"/>
    <x v="289"/>
    <x v="3"/>
    <x v="0"/>
    <x v="0"/>
    <x v="0"/>
    <x v="0"/>
    <x v="293"/>
    <x v="297"/>
    <x v="0"/>
    <x v="0"/>
    <x v="0"/>
    <x v="307"/>
    <x v="310"/>
    <x v="70"/>
    <x v="0"/>
    <x v="99"/>
    <x v="105"/>
    <x v="0"/>
    <x v="310"/>
    <x v="44"/>
    <x v="2"/>
    <x v="98"/>
    <x v="1"/>
    <x v="102"/>
  </r>
  <r>
    <x v="96"/>
    <x v="1"/>
    <x v="0"/>
    <x v="0"/>
    <x v="75"/>
    <x v="2"/>
    <x v="0"/>
    <x v="2"/>
    <x v="1"/>
    <x v="2"/>
    <x v="11"/>
    <x v="0"/>
    <x v="218"/>
    <x v="290"/>
    <x v="57"/>
    <x v="0"/>
    <x v="0"/>
    <x v="0"/>
    <x v="0"/>
    <x v="294"/>
    <x v="298"/>
    <x v="0"/>
    <x v="0"/>
    <x v="0"/>
    <x v="308"/>
    <x v="311"/>
    <x v="26"/>
    <x v="0"/>
    <x v="267"/>
    <x v="105"/>
    <x v="0"/>
    <x v="311"/>
    <x v="44"/>
    <x v="2"/>
    <x v="98"/>
    <x v="1"/>
    <x v="102"/>
  </r>
  <r>
    <x v="96"/>
    <x v="1"/>
    <x v="0"/>
    <x v="0"/>
    <x v="75"/>
    <x v="2"/>
    <x v="0"/>
    <x v="3"/>
    <x v="3"/>
    <x v="6"/>
    <x v="11"/>
    <x v="0"/>
    <x v="219"/>
    <x v="291"/>
    <x v="105"/>
    <x v="0"/>
    <x v="0"/>
    <x v="0"/>
    <x v="0"/>
    <x v="295"/>
    <x v="299"/>
    <x v="0"/>
    <x v="0"/>
    <x v="0"/>
    <x v="309"/>
    <x v="312"/>
    <x v="20"/>
    <x v="0"/>
    <x v="268"/>
    <x v="105"/>
    <x v="0"/>
    <x v="312"/>
    <x v="44"/>
    <x v="2"/>
    <x v="98"/>
    <x v="1"/>
    <x v="102"/>
  </r>
  <r>
    <x v="96"/>
    <x v="1"/>
    <x v="0"/>
    <x v="0"/>
    <x v="75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4"/>
    <x v="2"/>
    <x v="98"/>
    <x v="1"/>
    <x v="102"/>
  </r>
  <r>
    <x v="96"/>
    <x v="1"/>
    <x v="0"/>
    <x v="0"/>
    <x v="7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4"/>
    <x v="2"/>
    <x v="98"/>
    <x v="1"/>
    <x v="102"/>
  </r>
  <r>
    <x v="96"/>
    <x v="1"/>
    <x v="0"/>
    <x v="0"/>
    <x v="7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4"/>
    <x v="2"/>
    <x v="98"/>
    <x v="1"/>
    <x v="10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01"/>
    <x v="0"/>
    <x v="25"/>
    <x v="76"/>
    <x v="2"/>
    <x v="0"/>
    <x v="0"/>
    <x v="0"/>
    <x v="5"/>
    <x v="26"/>
    <x v="0"/>
    <x v="220"/>
    <x v="292"/>
    <x v="9"/>
    <x v="0"/>
    <x v="0"/>
    <x v="0"/>
    <x v="0"/>
    <x v="296"/>
    <x v="300"/>
    <x v="0"/>
    <x v="0"/>
    <x v="0"/>
    <x v="310"/>
    <x v="313"/>
    <x v="49"/>
    <x v="0"/>
    <x v="269"/>
    <x v="106"/>
    <x v="0"/>
    <x v="313"/>
    <x v="30"/>
    <x v="2"/>
    <x v="99"/>
    <x v="2"/>
    <x v="103"/>
  </r>
  <r>
    <x v="1"/>
    <x v="1"/>
    <x v="0"/>
    <x v="25"/>
    <x v="76"/>
    <x v="2"/>
    <x v="0"/>
    <x v="1"/>
    <x v="0"/>
    <x v="5"/>
    <x v="26"/>
    <x v="0"/>
    <x v="220"/>
    <x v="292"/>
    <x v="9"/>
    <x v="0"/>
    <x v="0"/>
    <x v="0"/>
    <x v="0"/>
    <x v="296"/>
    <x v="300"/>
    <x v="0"/>
    <x v="0"/>
    <x v="0"/>
    <x v="310"/>
    <x v="313"/>
    <x v="49"/>
    <x v="0"/>
    <x v="269"/>
    <x v="106"/>
    <x v="0"/>
    <x v="313"/>
    <x v="30"/>
    <x v="2"/>
    <x v="99"/>
    <x v="1"/>
    <x v="103"/>
  </r>
  <r>
    <x v="1"/>
    <x v="1"/>
    <x v="0"/>
    <x v="25"/>
    <x v="76"/>
    <x v="2"/>
    <x v="0"/>
    <x v="2"/>
    <x v="1"/>
    <x v="2"/>
    <x v="25"/>
    <x v="0"/>
    <x v="221"/>
    <x v="293"/>
    <x v="106"/>
    <x v="0"/>
    <x v="0"/>
    <x v="0"/>
    <x v="0"/>
    <x v="297"/>
    <x v="301"/>
    <x v="0"/>
    <x v="0"/>
    <x v="0"/>
    <x v="311"/>
    <x v="314"/>
    <x v="48"/>
    <x v="0"/>
    <x v="270"/>
    <x v="106"/>
    <x v="0"/>
    <x v="314"/>
    <x v="30"/>
    <x v="2"/>
    <x v="99"/>
    <x v="1"/>
    <x v="103"/>
  </r>
  <r>
    <x v="1"/>
    <x v="1"/>
    <x v="0"/>
    <x v="25"/>
    <x v="76"/>
    <x v="2"/>
    <x v="0"/>
    <x v="3"/>
    <x v="3"/>
    <x v="6"/>
    <x v="25"/>
    <x v="0"/>
    <x v="222"/>
    <x v="294"/>
    <x v="23"/>
    <x v="0"/>
    <x v="0"/>
    <x v="0"/>
    <x v="0"/>
    <x v="298"/>
    <x v="302"/>
    <x v="0"/>
    <x v="0"/>
    <x v="0"/>
    <x v="312"/>
    <x v="315"/>
    <x v="49"/>
    <x v="0"/>
    <x v="271"/>
    <x v="106"/>
    <x v="0"/>
    <x v="315"/>
    <x v="30"/>
    <x v="2"/>
    <x v="99"/>
    <x v="1"/>
    <x v="103"/>
  </r>
  <r>
    <x v="1"/>
    <x v="1"/>
    <x v="0"/>
    <x v="25"/>
    <x v="76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0"/>
    <x v="2"/>
    <x v="99"/>
    <x v="1"/>
    <x v="103"/>
  </r>
  <r>
    <x v="1"/>
    <x v="1"/>
    <x v="0"/>
    <x v="25"/>
    <x v="7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45"/>
    <x v="2"/>
    <x v="2"/>
    <x v="2"/>
    <x v="1"/>
    <x v="2"/>
    <x v="1"/>
    <x v="0"/>
    <x v="2"/>
    <x v="30"/>
    <x v="2"/>
    <x v="99"/>
    <x v="1"/>
    <x v="103"/>
  </r>
  <r>
    <x v="1"/>
    <x v="1"/>
    <x v="0"/>
    <x v="25"/>
    <x v="7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45"/>
    <x v="2"/>
    <x v="2"/>
    <x v="2"/>
    <x v="1"/>
    <x v="2"/>
    <x v="1"/>
    <x v="0"/>
    <x v="2"/>
    <x v="30"/>
    <x v="2"/>
    <x v="99"/>
    <x v="1"/>
    <x v="10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02"/>
    <x v="0"/>
    <x v="25"/>
    <x v="77"/>
    <x v="2"/>
    <x v="0"/>
    <x v="0"/>
    <x v="4"/>
    <x v="3"/>
    <x v="25"/>
    <x v="0"/>
    <x v="170"/>
    <x v="236"/>
    <x v="3"/>
    <x v="0"/>
    <x v="0"/>
    <x v="0"/>
    <x v="0"/>
    <x v="239"/>
    <x v="244"/>
    <x v="0"/>
    <x v="0"/>
    <x v="5"/>
    <x v="251"/>
    <x v="253"/>
    <x v="52"/>
    <x v="0"/>
    <x v="158"/>
    <x v="107"/>
    <x v="0"/>
    <x v="316"/>
    <x v="23"/>
    <x v="2"/>
    <x v="100"/>
    <x v="0"/>
    <x v="104"/>
  </r>
  <r>
    <x v="1"/>
    <x v="1"/>
    <x v="0"/>
    <x v="25"/>
    <x v="77"/>
    <x v="2"/>
    <x v="0"/>
    <x v="1"/>
    <x v="0"/>
    <x v="5"/>
    <x v="26"/>
    <x v="0"/>
    <x v="171"/>
    <x v="237"/>
    <x v="64"/>
    <x v="0"/>
    <x v="0"/>
    <x v="0"/>
    <x v="0"/>
    <x v="240"/>
    <x v="245"/>
    <x v="0"/>
    <x v="0"/>
    <x v="5"/>
    <x v="313"/>
    <x v="316"/>
    <x v="49"/>
    <x v="0"/>
    <x v="272"/>
    <x v="107"/>
    <x v="0"/>
    <x v="317"/>
    <x v="23"/>
    <x v="2"/>
    <x v="100"/>
    <x v="1"/>
    <x v="104"/>
  </r>
  <r>
    <x v="1"/>
    <x v="1"/>
    <x v="0"/>
    <x v="25"/>
    <x v="77"/>
    <x v="2"/>
    <x v="0"/>
    <x v="2"/>
    <x v="0"/>
    <x v="5"/>
    <x v="26"/>
    <x v="0"/>
    <x v="171"/>
    <x v="237"/>
    <x v="64"/>
    <x v="0"/>
    <x v="0"/>
    <x v="0"/>
    <x v="0"/>
    <x v="240"/>
    <x v="245"/>
    <x v="0"/>
    <x v="0"/>
    <x v="5"/>
    <x v="313"/>
    <x v="316"/>
    <x v="49"/>
    <x v="0"/>
    <x v="272"/>
    <x v="107"/>
    <x v="0"/>
    <x v="317"/>
    <x v="23"/>
    <x v="2"/>
    <x v="100"/>
    <x v="1"/>
    <x v="104"/>
  </r>
  <r>
    <x v="1"/>
    <x v="1"/>
    <x v="0"/>
    <x v="25"/>
    <x v="77"/>
    <x v="2"/>
    <x v="0"/>
    <x v="3"/>
    <x v="1"/>
    <x v="2"/>
    <x v="25"/>
    <x v="0"/>
    <x v="172"/>
    <x v="238"/>
    <x v="86"/>
    <x v="0"/>
    <x v="0"/>
    <x v="0"/>
    <x v="0"/>
    <x v="241"/>
    <x v="246"/>
    <x v="0"/>
    <x v="0"/>
    <x v="0"/>
    <x v="253"/>
    <x v="255"/>
    <x v="48"/>
    <x v="0"/>
    <x v="273"/>
    <x v="107"/>
    <x v="0"/>
    <x v="318"/>
    <x v="23"/>
    <x v="2"/>
    <x v="100"/>
    <x v="1"/>
    <x v="104"/>
  </r>
  <r>
    <x v="1"/>
    <x v="1"/>
    <x v="0"/>
    <x v="25"/>
    <x v="77"/>
    <x v="2"/>
    <x v="0"/>
    <x v="4"/>
    <x v="3"/>
    <x v="6"/>
    <x v="25"/>
    <x v="0"/>
    <x v="162"/>
    <x v="239"/>
    <x v="15"/>
    <x v="0"/>
    <x v="0"/>
    <x v="0"/>
    <x v="0"/>
    <x v="242"/>
    <x v="247"/>
    <x v="0"/>
    <x v="0"/>
    <x v="0"/>
    <x v="254"/>
    <x v="256"/>
    <x v="49"/>
    <x v="0"/>
    <x v="274"/>
    <x v="107"/>
    <x v="0"/>
    <x v="319"/>
    <x v="23"/>
    <x v="2"/>
    <x v="100"/>
    <x v="1"/>
    <x v="104"/>
  </r>
  <r>
    <x v="1"/>
    <x v="1"/>
    <x v="0"/>
    <x v="25"/>
    <x v="77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100"/>
    <x v="1"/>
    <x v="104"/>
  </r>
  <r>
    <x v="1"/>
    <x v="1"/>
    <x v="0"/>
    <x v="25"/>
    <x v="77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100"/>
    <x v="1"/>
    <x v="10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03"/>
    <x v="0"/>
    <x v="26"/>
    <x v="78"/>
    <x v="11"/>
    <x v="0"/>
    <x v="0"/>
    <x v="0"/>
    <x v="5"/>
    <x v="40"/>
    <x v="0"/>
    <x v="223"/>
    <x v="295"/>
    <x v="89"/>
    <x v="0"/>
    <x v="0"/>
    <x v="0"/>
    <x v="0"/>
    <x v="299"/>
    <x v="303"/>
    <x v="0"/>
    <x v="0"/>
    <x v="46"/>
    <x v="314"/>
    <x v="317"/>
    <x v="71"/>
    <x v="0"/>
    <x v="275"/>
    <x v="108"/>
    <x v="0"/>
    <x v="320"/>
    <x v="45"/>
    <x v="2"/>
    <x v="101"/>
    <x v="0"/>
    <x v="105"/>
  </r>
  <r>
    <x v="1"/>
    <x v="1"/>
    <x v="0"/>
    <x v="26"/>
    <x v="78"/>
    <x v="11"/>
    <x v="0"/>
    <x v="1"/>
    <x v="0"/>
    <x v="5"/>
    <x v="40"/>
    <x v="0"/>
    <x v="223"/>
    <x v="295"/>
    <x v="89"/>
    <x v="0"/>
    <x v="0"/>
    <x v="0"/>
    <x v="0"/>
    <x v="299"/>
    <x v="303"/>
    <x v="0"/>
    <x v="0"/>
    <x v="46"/>
    <x v="314"/>
    <x v="317"/>
    <x v="71"/>
    <x v="0"/>
    <x v="275"/>
    <x v="108"/>
    <x v="0"/>
    <x v="320"/>
    <x v="45"/>
    <x v="2"/>
    <x v="101"/>
    <x v="1"/>
    <x v="105"/>
  </r>
  <r>
    <x v="1"/>
    <x v="1"/>
    <x v="0"/>
    <x v="26"/>
    <x v="78"/>
    <x v="11"/>
    <x v="0"/>
    <x v="2"/>
    <x v="1"/>
    <x v="2"/>
    <x v="25"/>
    <x v="0"/>
    <x v="224"/>
    <x v="296"/>
    <x v="91"/>
    <x v="0"/>
    <x v="0"/>
    <x v="0"/>
    <x v="0"/>
    <x v="300"/>
    <x v="304"/>
    <x v="0"/>
    <x v="0"/>
    <x v="0"/>
    <x v="315"/>
    <x v="318"/>
    <x v="48"/>
    <x v="0"/>
    <x v="276"/>
    <x v="108"/>
    <x v="0"/>
    <x v="321"/>
    <x v="45"/>
    <x v="2"/>
    <x v="101"/>
    <x v="1"/>
    <x v="105"/>
  </r>
  <r>
    <x v="1"/>
    <x v="1"/>
    <x v="0"/>
    <x v="26"/>
    <x v="78"/>
    <x v="11"/>
    <x v="0"/>
    <x v="3"/>
    <x v="3"/>
    <x v="6"/>
    <x v="25"/>
    <x v="0"/>
    <x v="225"/>
    <x v="297"/>
    <x v="3"/>
    <x v="0"/>
    <x v="0"/>
    <x v="0"/>
    <x v="0"/>
    <x v="301"/>
    <x v="305"/>
    <x v="0"/>
    <x v="0"/>
    <x v="0"/>
    <x v="316"/>
    <x v="319"/>
    <x v="72"/>
    <x v="0"/>
    <x v="101"/>
    <x v="108"/>
    <x v="0"/>
    <x v="322"/>
    <x v="45"/>
    <x v="2"/>
    <x v="101"/>
    <x v="1"/>
    <x v="105"/>
  </r>
  <r>
    <x v="1"/>
    <x v="1"/>
    <x v="0"/>
    <x v="26"/>
    <x v="78"/>
    <x v="11"/>
    <x v="0"/>
    <x v="4"/>
    <x v="3"/>
    <x v="6"/>
    <x v="25"/>
    <x v="0"/>
    <x v="226"/>
    <x v="298"/>
    <x v="89"/>
    <x v="0"/>
    <x v="0"/>
    <x v="0"/>
    <x v="0"/>
    <x v="299"/>
    <x v="306"/>
    <x v="0"/>
    <x v="0"/>
    <x v="0"/>
    <x v="317"/>
    <x v="320"/>
    <x v="72"/>
    <x v="0"/>
    <x v="275"/>
    <x v="108"/>
    <x v="0"/>
    <x v="323"/>
    <x v="45"/>
    <x v="2"/>
    <x v="101"/>
    <x v="1"/>
    <x v="105"/>
  </r>
  <r>
    <x v="1"/>
    <x v="1"/>
    <x v="0"/>
    <x v="26"/>
    <x v="78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5"/>
    <x v="2"/>
    <x v="101"/>
    <x v="1"/>
    <x v="105"/>
  </r>
  <r>
    <x v="1"/>
    <x v="1"/>
    <x v="0"/>
    <x v="26"/>
    <x v="78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5"/>
    <x v="2"/>
    <x v="101"/>
    <x v="1"/>
    <x v="10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04"/>
    <x v="0"/>
    <x v="26"/>
    <x v="59"/>
    <x v="2"/>
    <x v="0"/>
    <x v="0"/>
    <x v="3"/>
    <x v="27"/>
    <x v="1"/>
    <x v="0"/>
    <x v="119"/>
    <x v="299"/>
    <x v="45"/>
    <x v="0"/>
    <x v="0"/>
    <x v="0"/>
    <x v="0"/>
    <x v="236"/>
    <x v="307"/>
    <x v="0"/>
    <x v="0"/>
    <x v="0"/>
    <x v="248"/>
    <x v="321"/>
    <x v="0"/>
    <x v="0"/>
    <x v="277"/>
    <x v="109"/>
    <x v="0"/>
    <x v="324"/>
    <x v="9"/>
    <x v="2"/>
    <x v="102"/>
    <x v="0"/>
    <x v="106"/>
  </r>
  <r>
    <x v="1"/>
    <x v="1"/>
    <x v="0"/>
    <x v="26"/>
    <x v="59"/>
    <x v="2"/>
    <x v="0"/>
    <x v="1"/>
    <x v="3"/>
    <x v="27"/>
    <x v="2"/>
    <x v="0"/>
    <x v="2"/>
    <x v="2"/>
    <x v="45"/>
    <x v="0"/>
    <x v="0"/>
    <x v="0"/>
    <x v="0"/>
    <x v="2"/>
    <x v="2"/>
    <x v="0"/>
    <x v="0"/>
    <x v="0"/>
    <x v="2"/>
    <x v="2"/>
    <x v="2"/>
    <x v="1"/>
    <x v="277"/>
    <x v="1"/>
    <x v="0"/>
    <x v="2"/>
    <x v="9"/>
    <x v="2"/>
    <x v="102"/>
    <x v="1"/>
    <x v="106"/>
  </r>
  <r>
    <x v="1"/>
    <x v="1"/>
    <x v="0"/>
    <x v="26"/>
    <x v="59"/>
    <x v="2"/>
    <x v="0"/>
    <x v="2"/>
    <x v="1"/>
    <x v="2"/>
    <x v="1"/>
    <x v="0"/>
    <x v="70"/>
    <x v="234"/>
    <x v="43"/>
    <x v="0"/>
    <x v="0"/>
    <x v="0"/>
    <x v="0"/>
    <x v="237"/>
    <x v="242"/>
    <x v="0"/>
    <x v="0"/>
    <x v="0"/>
    <x v="249"/>
    <x v="251"/>
    <x v="1"/>
    <x v="0"/>
    <x v="278"/>
    <x v="109"/>
    <x v="0"/>
    <x v="325"/>
    <x v="9"/>
    <x v="2"/>
    <x v="102"/>
    <x v="1"/>
    <x v="106"/>
  </r>
  <r>
    <x v="1"/>
    <x v="1"/>
    <x v="0"/>
    <x v="26"/>
    <x v="59"/>
    <x v="2"/>
    <x v="0"/>
    <x v="3"/>
    <x v="3"/>
    <x v="6"/>
    <x v="1"/>
    <x v="0"/>
    <x v="26"/>
    <x v="235"/>
    <x v="9"/>
    <x v="0"/>
    <x v="0"/>
    <x v="0"/>
    <x v="0"/>
    <x v="238"/>
    <x v="243"/>
    <x v="0"/>
    <x v="0"/>
    <x v="0"/>
    <x v="250"/>
    <x v="252"/>
    <x v="0"/>
    <x v="0"/>
    <x v="279"/>
    <x v="109"/>
    <x v="0"/>
    <x v="326"/>
    <x v="9"/>
    <x v="2"/>
    <x v="102"/>
    <x v="1"/>
    <x v="106"/>
  </r>
  <r>
    <x v="1"/>
    <x v="1"/>
    <x v="0"/>
    <x v="26"/>
    <x v="59"/>
    <x v="2"/>
    <x v="0"/>
    <x v="4"/>
    <x v="3"/>
    <x v="6"/>
    <x v="1"/>
    <x v="0"/>
    <x v="26"/>
    <x v="235"/>
    <x v="9"/>
    <x v="0"/>
    <x v="0"/>
    <x v="0"/>
    <x v="0"/>
    <x v="238"/>
    <x v="243"/>
    <x v="0"/>
    <x v="0"/>
    <x v="0"/>
    <x v="250"/>
    <x v="252"/>
    <x v="0"/>
    <x v="0"/>
    <x v="279"/>
    <x v="109"/>
    <x v="0"/>
    <x v="326"/>
    <x v="9"/>
    <x v="2"/>
    <x v="102"/>
    <x v="1"/>
    <x v="106"/>
  </r>
  <r>
    <x v="1"/>
    <x v="1"/>
    <x v="0"/>
    <x v="26"/>
    <x v="5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2"/>
    <x v="102"/>
    <x v="1"/>
    <x v="106"/>
  </r>
  <r>
    <x v="1"/>
    <x v="1"/>
    <x v="0"/>
    <x v="26"/>
    <x v="5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9"/>
    <x v="2"/>
    <x v="102"/>
    <x v="1"/>
    <x v="10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05"/>
    <x v="0"/>
    <x v="26"/>
    <x v="79"/>
    <x v="2"/>
    <x v="0"/>
    <x v="0"/>
    <x v="15"/>
    <x v="36"/>
    <x v="41"/>
    <x v="0"/>
    <x v="227"/>
    <x v="300"/>
    <x v="73"/>
    <x v="0"/>
    <x v="0"/>
    <x v="0"/>
    <x v="0"/>
    <x v="302"/>
    <x v="308"/>
    <x v="0"/>
    <x v="0"/>
    <x v="0"/>
    <x v="318"/>
    <x v="322"/>
    <x v="73"/>
    <x v="0"/>
    <x v="280"/>
    <x v="110"/>
    <x v="0"/>
    <x v="327"/>
    <x v="42"/>
    <x v="2"/>
    <x v="103"/>
    <x v="0"/>
    <x v="107"/>
  </r>
  <r>
    <x v="1"/>
    <x v="1"/>
    <x v="0"/>
    <x v="26"/>
    <x v="79"/>
    <x v="2"/>
    <x v="0"/>
    <x v="1"/>
    <x v="15"/>
    <x v="36"/>
    <x v="41"/>
    <x v="0"/>
    <x v="227"/>
    <x v="300"/>
    <x v="73"/>
    <x v="0"/>
    <x v="0"/>
    <x v="0"/>
    <x v="0"/>
    <x v="302"/>
    <x v="308"/>
    <x v="0"/>
    <x v="0"/>
    <x v="0"/>
    <x v="318"/>
    <x v="322"/>
    <x v="73"/>
    <x v="0"/>
    <x v="280"/>
    <x v="110"/>
    <x v="0"/>
    <x v="327"/>
    <x v="42"/>
    <x v="2"/>
    <x v="103"/>
    <x v="1"/>
    <x v="107"/>
  </r>
  <r>
    <x v="1"/>
    <x v="1"/>
    <x v="0"/>
    <x v="26"/>
    <x v="79"/>
    <x v="2"/>
    <x v="0"/>
    <x v="2"/>
    <x v="1"/>
    <x v="2"/>
    <x v="25"/>
    <x v="0"/>
    <x v="228"/>
    <x v="301"/>
    <x v="107"/>
    <x v="0"/>
    <x v="0"/>
    <x v="0"/>
    <x v="0"/>
    <x v="303"/>
    <x v="309"/>
    <x v="0"/>
    <x v="0"/>
    <x v="0"/>
    <x v="319"/>
    <x v="323"/>
    <x v="48"/>
    <x v="0"/>
    <x v="1"/>
    <x v="110"/>
    <x v="0"/>
    <x v="328"/>
    <x v="42"/>
    <x v="2"/>
    <x v="103"/>
    <x v="1"/>
    <x v="107"/>
  </r>
  <r>
    <x v="1"/>
    <x v="1"/>
    <x v="0"/>
    <x v="26"/>
    <x v="79"/>
    <x v="2"/>
    <x v="0"/>
    <x v="3"/>
    <x v="15"/>
    <x v="36"/>
    <x v="25"/>
    <x v="0"/>
    <x v="229"/>
    <x v="302"/>
    <x v="81"/>
    <x v="0"/>
    <x v="0"/>
    <x v="0"/>
    <x v="0"/>
    <x v="304"/>
    <x v="310"/>
    <x v="0"/>
    <x v="0"/>
    <x v="0"/>
    <x v="320"/>
    <x v="324"/>
    <x v="74"/>
    <x v="0"/>
    <x v="281"/>
    <x v="110"/>
    <x v="0"/>
    <x v="329"/>
    <x v="42"/>
    <x v="2"/>
    <x v="103"/>
    <x v="1"/>
    <x v="107"/>
  </r>
  <r>
    <x v="1"/>
    <x v="1"/>
    <x v="0"/>
    <x v="26"/>
    <x v="79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2"/>
    <x v="103"/>
    <x v="1"/>
    <x v="107"/>
  </r>
  <r>
    <x v="1"/>
    <x v="1"/>
    <x v="0"/>
    <x v="26"/>
    <x v="7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2"/>
    <x v="103"/>
    <x v="1"/>
    <x v="107"/>
  </r>
  <r>
    <x v="1"/>
    <x v="1"/>
    <x v="0"/>
    <x v="26"/>
    <x v="7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2"/>
    <x v="2"/>
    <x v="103"/>
    <x v="1"/>
    <x v="10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06"/>
    <x v="0"/>
    <x v="24"/>
    <x v="80"/>
    <x v="2"/>
    <x v="0"/>
    <x v="0"/>
    <x v="5"/>
    <x v="31"/>
    <x v="26"/>
    <x v="0"/>
    <x v="186"/>
    <x v="303"/>
    <x v="45"/>
    <x v="0"/>
    <x v="0"/>
    <x v="0"/>
    <x v="0"/>
    <x v="305"/>
    <x v="311"/>
    <x v="0"/>
    <x v="0"/>
    <x v="0"/>
    <x v="321"/>
    <x v="325"/>
    <x v="52"/>
    <x v="0"/>
    <x v="282"/>
    <x v="111"/>
    <x v="0"/>
    <x v="330"/>
    <x v="46"/>
    <x v="2"/>
    <x v="104"/>
    <x v="0"/>
    <x v="108"/>
  </r>
  <r>
    <x v="1"/>
    <x v="1"/>
    <x v="0"/>
    <x v="24"/>
    <x v="80"/>
    <x v="2"/>
    <x v="0"/>
    <x v="1"/>
    <x v="5"/>
    <x v="31"/>
    <x v="26"/>
    <x v="0"/>
    <x v="186"/>
    <x v="303"/>
    <x v="45"/>
    <x v="0"/>
    <x v="0"/>
    <x v="0"/>
    <x v="0"/>
    <x v="305"/>
    <x v="311"/>
    <x v="0"/>
    <x v="0"/>
    <x v="0"/>
    <x v="321"/>
    <x v="325"/>
    <x v="52"/>
    <x v="0"/>
    <x v="282"/>
    <x v="111"/>
    <x v="0"/>
    <x v="330"/>
    <x v="46"/>
    <x v="2"/>
    <x v="104"/>
    <x v="1"/>
    <x v="108"/>
  </r>
  <r>
    <x v="1"/>
    <x v="1"/>
    <x v="0"/>
    <x v="24"/>
    <x v="80"/>
    <x v="2"/>
    <x v="0"/>
    <x v="2"/>
    <x v="3"/>
    <x v="27"/>
    <x v="25"/>
    <x v="0"/>
    <x v="230"/>
    <x v="304"/>
    <x v="5"/>
    <x v="0"/>
    <x v="0"/>
    <x v="0"/>
    <x v="0"/>
    <x v="306"/>
    <x v="312"/>
    <x v="0"/>
    <x v="0"/>
    <x v="0"/>
    <x v="322"/>
    <x v="326"/>
    <x v="49"/>
    <x v="0"/>
    <x v="283"/>
    <x v="111"/>
    <x v="0"/>
    <x v="331"/>
    <x v="46"/>
    <x v="2"/>
    <x v="104"/>
    <x v="1"/>
    <x v="108"/>
  </r>
  <r>
    <x v="1"/>
    <x v="1"/>
    <x v="0"/>
    <x v="24"/>
    <x v="80"/>
    <x v="2"/>
    <x v="0"/>
    <x v="3"/>
    <x v="1"/>
    <x v="2"/>
    <x v="26"/>
    <x v="0"/>
    <x v="231"/>
    <x v="305"/>
    <x v="108"/>
    <x v="0"/>
    <x v="0"/>
    <x v="0"/>
    <x v="0"/>
    <x v="307"/>
    <x v="313"/>
    <x v="0"/>
    <x v="0"/>
    <x v="0"/>
    <x v="323"/>
    <x v="327"/>
    <x v="75"/>
    <x v="0"/>
    <x v="284"/>
    <x v="111"/>
    <x v="0"/>
    <x v="332"/>
    <x v="46"/>
    <x v="2"/>
    <x v="104"/>
    <x v="1"/>
    <x v="108"/>
  </r>
  <r>
    <x v="1"/>
    <x v="1"/>
    <x v="0"/>
    <x v="24"/>
    <x v="80"/>
    <x v="2"/>
    <x v="0"/>
    <x v="4"/>
    <x v="3"/>
    <x v="27"/>
    <x v="25"/>
    <x v="0"/>
    <x v="220"/>
    <x v="306"/>
    <x v="9"/>
    <x v="0"/>
    <x v="0"/>
    <x v="0"/>
    <x v="0"/>
    <x v="308"/>
    <x v="314"/>
    <x v="0"/>
    <x v="0"/>
    <x v="0"/>
    <x v="324"/>
    <x v="328"/>
    <x v="49"/>
    <x v="0"/>
    <x v="213"/>
    <x v="111"/>
    <x v="0"/>
    <x v="246"/>
    <x v="46"/>
    <x v="2"/>
    <x v="104"/>
    <x v="1"/>
    <x v="108"/>
  </r>
  <r>
    <x v="1"/>
    <x v="1"/>
    <x v="0"/>
    <x v="24"/>
    <x v="80"/>
    <x v="2"/>
    <x v="0"/>
    <x v="5"/>
    <x v="3"/>
    <x v="27"/>
    <x v="25"/>
    <x v="0"/>
    <x v="220"/>
    <x v="306"/>
    <x v="9"/>
    <x v="0"/>
    <x v="0"/>
    <x v="0"/>
    <x v="0"/>
    <x v="308"/>
    <x v="314"/>
    <x v="0"/>
    <x v="0"/>
    <x v="0"/>
    <x v="324"/>
    <x v="328"/>
    <x v="49"/>
    <x v="0"/>
    <x v="213"/>
    <x v="111"/>
    <x v="0"/>
    <x v="246"/>
    <x v="46"/>
    <x v="2"/>
    <x v="104"/>
    <x v="1"/>
    <x v="108"/>
  </r>
  <r>
    <x v="1"/>
    <x v="1"/>
    <x v="0"/>
    <x v="24"/>
    <x v="8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6"/>
    <x v="2"/>
    <x v="104"/>
    <x v="1"/>
    <x v="10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07"/>
    <x v="0"/>
    <x v="24"/>
    <x v="81"/>
    <x v="2"/>
    <x v="0"/>
    <x v="0"/>
    <x v="5"/>
    <x v="8"/>
    <x v="1"/>
    <x v="0"/>
    <x v="13"/>
    <x v="13"/>
    <x v="12"/>
    <x v="0"/>
    <x v="0"/>
    <x v="0"/>
    <x v="0"/>
    <x v="13"/>
    <x v="13"/>
    <x v="0"/>
    <x v="0"/>
    <x v="47"/>
    <x v="325"/>
    <x v="329"/>
    <x v="8"/>
    <x v="0"/>
    <x v="285"/>
    <x v="112"/>
    <x v="0"/>
    <x v="333"/>
    <x v="10"/>
    <x v="2"/>
    <x v="105"/>
    <x v="2"/>
    <x v="109"/>
  </r>
  <r>
    <x v="1"/>
    <x v="1"/>
    <x v="0"/>
    <x v="24"/>
    <x v="81"/>
    <x v="2"/>
    <x v="0"/>
    <x v="1"/>
    <x v="5"/>
    <x v="8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285"/>
    <x v="1"/>
    <x v="0"/>
    <x v="2"/>
    <x v="10"/>
    <x v="2"/>
    <x v="105"/>
    <x v="1"/>
    <x v="109"/>
  </r>
  <r>
    <x v="1"/>
    <x v="1"/>
    <x v="0"/>
    <x v="24"/>
    <x v="81"/>
    <x v="2"/>
    <x v="0"/>
    <x v="2"/>
    <x v="1"/>
    <x v="2"/>
    <x v="1"/>
    <x v="0"/>
    <x v="14"/>
    <x v="14"/>
    <x v="13"/>
    <x v="0"/>
    <x v="0"/>
    <x v="0"/>
    <x v="0"/>
    <x v="14"/>
    <x v="14"/>
    <x v="0"/>
    <x v="0"/>
    <x v="0"/>
    <x v="17"/>
    <x v="17"/>
    <x v="1"/>
    <x v="0"/>
    <x v="286"/>
    <x v="112"/>
    <x v="0"/>
    <x v="334"/>
    <x v="10"/>
    <x v="2"/>
    <x v="105"/>
    <x v="1"/>
    <x v="109"/>
  </r>
  <r>
    <x v="1"/>
    <x v="1"/>
    <x v="0"/>
    <x v="24"/>
    <x v="81"/>
    <x v="2"/>
    <x v="0"/>
    <x v="3"/>
    <x v="3"/>
    <x v="6"/>
    <x v="1"/>
    <x v="0"/>
    <x v="15"/>
    <x v="15"/>
    <x v="14"/>
    <x v="0"/>
    <x v="0"/>
    <x v="0"/>
    <x v="0"/>
    <x v="15"/>
    <x v="15"/>
    <x v="0"/>
    <x v="0"/>
    <x v="0"/>
    <x v="18"/>
    <x v="18"/>
    <x v="0"/>
    <x v="0"/>
    <x v="229"/>
    <x v="112"/>
    <x v="0"/>
    <x v="335"/>
    <x v="10"/>
    <x v="2"/>
    <x v="105"/>
    <x v="1"/>
    <x v="109"/>
  </r>
  <r>
    <x v="1"/>
    <x v="1"/>
    <x v="0"/>
    <x v="24"/>
    <x v="81"/>
    <x v="2"/>
    <x v="0"/>
    <x v="4"/>
    <x v="3"/>
    <x v="6"/>
    <x v="1"/>
    <x v="0"/>
    <x v="16"/>
    <x v="16"/>
    <x v="3"/>
    <x v="0"/>
    <x v="0"/>
    <x v="0"/>
    <x v="0"/>
    <x v="16"/>
    <x v="16"/>
    <x v="0"/>
    <x v="0"/>
    <x v="0"/>
    <x v="19"/>
    <x v="19"/>
    <x v="0"/>
    <x v="0"/>
    <x v="287"/>
    <x v="112"/>
    <x v="0"/>
    <x v="336"/>
    <x v="10"/>
    <x v="2"/>
    <x v="105"/>
    <x v="1"/>
    <x v="109"/>
  </r>
  <r>
    <x v="1"/>
    <x v="1"/>
    <x v="0"/>
    <x v="24"/>
    <x v="8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2"/>
    <x v="105"/>
    <x v="1"/>
    <x v="109"/>
  </r>
  <r>
    <x v="1"/>
    <x v="1"/>
    <x v="0"/>
    <x v="24"/>
    <x v="8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0"/>
    <x v="2"/>
    <x v="105"/>
    <x v="1"/>
    <x v="10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7"/>
    <x v="108"/>
    <x v="0"/>
    <x v="3"/>
    <x v="82"/>
    <x v="2"/>
    <x v="0"/>
    <x v="0"/>
    <x v="4"/>
    <x v="3"/>
    <x v="9"/>
    <x v="0"/>
    <x v="151"/>
    <x v="214"/>
    <x v="80"/>
    <x v="0"/>
    <x v="0"/>
    <x v="0"/>
    <x v="0"/>
    <x v="217"/>
    <x v="222"/>
    <x v="0"/>
    <x v="0"/>
    <x v="48"/>
    <x v="326"/>
    <x v="330"/>
    <x v="45"/>
    <x v="0"/>
    <x v="34"/>
    <x v="113"/>
    <x v="0"/>
    <x v="337"/>
    <x v="23"/>
    <x v="2"/>
    <x v="106"/>
    <x v="0"/>
    <x v="110"/>
  </r>
  <r>
    <x v="97"/>
    <x v="1"/>
    <x v="0"/>
    <x v="3"/>
    <x v="82"/>
    <x v="2"/>
    <x v="0"/>
    <x v="1"/>
    <x v="4"/>
    <x v="3"/>
    <x v="2"/>
    <x v="0"/>
    <x v="2"/>
    <x v="2"/>
    <x v="80"/>
    <x v="0"/>
    <x v="0"/>
    <x v="0"/>
    <x v="0"/>
    <x v="2"/>
    <x v="2"/>
    <x v="0"/>
    <x v="0"/>
    <x v="0"/>
    <x v="2"/>
    <x v="2"/>
    <x v="2"/>
    <x v="1"/>
    <x v="34"/>
    <x v="1"/>
    <x v="0"/>
    <x v="2"/>
    <x v="23"/>
    <x v="2"/>
    <x v="106"/>
    <x v="1"/>
    <x v="110"/>
  </r>
  <r>
    <x v="97"/>
    <x v="1"/>
    <x v="0"/>
    <x v="3"/>
    <x v="82"/>
    <x v="2"/>
    <x v="1"/>
    <x v="2"/>
    <x v="0"/>
    <x v="5"/>
    <x v="9"/>
    <x v="0"/>
    <x v="152"/>
    <x v="215"/>
    <x v="45"/>
    <x v="0"/>
    <x v="0"/>
    <x v="0"/>
    <x v="0"/>
    <x v="218"/>
    <x v="223"/>
    <x v="0"/>
    <x v="0"/>
    <x v="5"/>
    <x v="327"/>
    <x v="331"/>
    <x v="23"/>
    <x v="0"/>
    <x v="288"/>
    <x v="113"/>
    <x v="0"/>
    <x v="338"/>
    <x v="23"/>
    <x v="2"/>
    <x v="106"/>
    <x v="1"/>
    <x v="110"/>
  </r>
  <r>
    <x v="97"/>
    <x v="1"/>
    <x v="0"/>
    <x v="3"/>
    <x v="82"/>
    <x v="2"/>
    <x v="0"/>
    <x v="3"/>
    <x v="1"/>
    <x v="2"/>
    <x v="9"/>
    <x v="0"/>
    <x v="153"/>
    <x v="216"/>
    <x v="55"/>
    <x v="0"/>
    <x v="0"/>
    <x v="0"/>
    <x v="0"/>
    <x v="219"/>
    <x v="224"/>
    <x v="0"/>
    <x v="0"/>
    <x v="0"/>
    <x v="231"/>
    <x v="233"/>
    <x v="15"/>
    <x v="0"/>
    <x v="289"/>
    <x v="113"/>
    <x v="0"/>
    <x v="339"/>
    <x v="23"/>
    <x v="2"/>
    <x v="106"/>
    <x v="1"/>
    <x v="110"/>
  </r>
  <r>
    <x v="97"/>
    <x v="1"/>
    <x v="0"/>
    <x v="3"/>
    <x v="82"/>
    <x v="2"/>
    <x v="0"/>
    <x v="4"/>
    <x v="0"/>
    <x v="9"/>
    <x v="9"/>
    <x v="0"/>
    <x v="154"/>
    <x v="217"/>
    <x v="3"/>
    <x v="0"/>
    <x v="0"/>
    <x v="0"/>
    <x v="0"/>
    <x v="220"/>
    <x v="225"/>
    <x v="0"/>
    <x v="0"/>
    <x v="5"/>
    <x v="328"/>
    <x v="332"/>
    <x v="23"/>
    <x v="0"/>
    <x v="20"/>
    <x v="113"/>
    <x v="0"/>
    <x v="340"/>
    <x v="23"/>
    <x v="2"/>
    <x v="106"/>
    <x v="1"/>
    <x v="110"/>
  </r>
  <r>
    <x v="97"/>
    <x v="1"/>
    <x v="0"/>
    <x v="3"/>
    <x v="82"/>
    <x v="2"/>
    <x v="0"/>
    <x v="5"/>
    <x v="0"/>
    <x v="9"/>
    <x v="9"/>
    <x v="0"/>
    <x v="155"/>
    <x v="218"/>
    <x v="56"/>
    <x v="0"/>
    <x v="0"/>
    <x v="0"/>
    <x v="0"/>
    <x v="221"/>
    <x v="226"/>
    <x v="0"/>
    <x v="0"/>
    <x v="2"/>
    <x v="329"/>
    <x v="333"/>
    <x v="23"/>
    <x v="0"/>
    <x v="290"/>
    <x v="113"/>
    <x v="0"/>
    <x v="341"/>
    <x v="23"/>
    <x v="2"/>
    <x v="106"/>
    <x v="1"/>
    <x v="110"/>
  </r>
  <r>
    <x v="97"/>
    <x v="1"/>
    <x v="0"/>
    <x v="3"/>
    <x v="82"/>
    <x v="2"/>
    <x v="0"/>
    <x v="6"/>
    <x v="0"/>
    <x v="9"/>
    <x v="2"/>
    <x v="0"/>
    <x v="2"/>
    <x v="2"/>
    <x v="56"/>
    <x v="0"/>
    <x v="0"/>
    <x v="0"/>
    <x v="0"/>
    <x v="2"/>
    <x v="2"/>
    <x v="0"/>
    <x v="0"/>
    <x v="0"/>
    <x v="2"/>
    <x v="2"/>
    <x v="2"/>
    <x v="1"/>
    <x v="290"/>
    <x v="1"/>
    <x v="0"/>
    <x v="2"/>
    <x v="23"/>
    <x v="2"/>
    <x v="106"/>
    <x v="1"/>
    <x v="11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8"/>
    <x v="109"/>
    <x v="0"/>
    <x v="27"/>
    <x v="83"/>
    <x v="2"/>
    <x v="0"/>
    <x v="0"/>
    <x v="3"/>
    <x v="11"/>
    <x v="1"/>
    <x v="0"/>
    <x v="119"/>
    <x v="307"/>
    <x v="45"/>
    <x v="0"/>
    <x v="0"/>
    <x v="0"/>
    <x v="0"/>
    <x v="309"/>
    <x v="315"/>
    <x v="0"/>
    <x v="0"/>
    <x v="0"/>
    <x v="330"/>
    <x v="334"/>
    <x v="0"/>
    <x v="0"/>
    <x v="291"/>
    <x v="114"/>
    <x v="0"/>
    <x v="342"/>
    <x v="5"/>
    <x v="2"/>
    <x v="107"/>
    <x v="0"/>
    <x v="111"/>
  </r>
  <r>
    <x v="98"/>
    <x v="1"/>
    <x v="0"/>
    <x v="27"/>
    <x v="83"/>
    <x v="2"/>
    <x v="0"/>
    <x v="1"/>
    <x v="3"/>
    <x v="11"/>
    <x v="2"/>
    <x v="0"/>
    <x v="2"/>
    <x v="2"/>
    <x v="45"/>
    <x v="0"/>
    <x v="0"/>
    <x v="0"/>
    <x v="0"/>
    <x v="2"/>
    <x v="2"/>
    <x v="0"/>
    <x v="0"/>
    <x v="0"/>
    <x v="2"/>
    <x v="2"/>
    <x v="2"/>
    <x v="1"/>
    <x v="291"/>
    <x v="1"/>
    <x v="0"/>
    <x v="2"/>
    <x v="5"/>
    <x v="2"/>
    <x v="51"/>
    <x v="1"/>
    <x v="111"/>
  </r>
  <r>
    <x v="98"/>
    <x v="1"/>
    <x v="0"/>
    <x v="27"/>
    <x v="83"/>
    <x v="2"/>
    <x v="1"/>
    <x v="2"/>
    <x v="4"/>
    <x v="18"/>
    <x v="0"/>
    <x v="0"/>
    <x v="232"/>
    <x v="308"/>
    <x v="109"/>
    <x v="0"/>
    <x v="0"/>
    <x v="0"/>
    <x v="0"/>
    <x v="310"/>
    <x v="316"/>
    <x v="0"/>
    <x v="0"/>
    <x v="1"/>
    <x v="331"/>
    <x v="335"/>
    <x v="13"/>
    <x v="0"/>
    <x v="292"/>
    <x v="114"/>
    <x v="0"/>
    <x v="343"/>
    <x v="5"/>
    <x v="2"/>
    <x v="107"/>
    <x v="1"/>
    <x v="111"/>
  </r>
  <r>
    <x v="98"/>
    <x v="1"/>
    <x v="0"/>
    <x v="27"/>
    <x v="83"/>
    <x v="2"/>
    <x v="0"/>
    <x v="3"/>
    <x v="4"/>
    <x v="18"/>
    <x v="0"/>
    <x v="0"/>
    <x v="232"/>
    <x v="308"/>
    <x v="109"/>
    <x v="0"/>
    <x v="0"/>
    <x v="0"/>
    <x v="0"/>
    <x v="310"/>
    <x v="316"/>
    <x v="0"/>
    <x v="0"/>
    <x v="1"/>
    <x v="331"/>
    <x v="335"/>
    <x v="13"/>
    <x v="0"/>
    <x v="292"/>
    <x v="114"/>
    <x v="0"/>
    <x v="343"/>
    <x v="5"/>
    <x v="2"/>
    <x v="107"/>
    <x v="1"/>
    <x v="111"/>
  </r>
  <r>
    <x v="98"/>
    <x v="1"/>
    <x v="0"/>
    <x v="27"/>
    <x v="83"/>
    <x v="2"/>
    <x v="0"/>
    <x v="4"/>
    <x v="8"/>
    <x v="17"/>
    <x v="1"/>
    <x v="0"/>
    <x v="233"/>
    <x v="309"/>
    <x v="70"/>
    <x v="0"/>
    <x v="0"/>
    <x v="0"/>
    <x v="0"/>
    <x v="311"/>
    <x v="317"/>
    <x v="0"/>
    <x v="0"/>
    <x v="0"/>
    <x v="332"/>
    <x v="336"/>
    <x v="43"/>
    <x v="0"/>
    <x v="293"/>
    <x v="114"/>
    <x v="0"/>
    <x v="344"/>
    <x v="5"/>
    <x v="2"/>
    <x v="107"/>
    <x v="1"/>
    <x v="111"/>
  </r>
  <r>
    <x v="98"/>
    <x v="1"/>
    <x v="0"/>
    <x v="27"/>
    <x v="83"/>
    <x v="2"/>
    <x v="0"/>
    <x v="5"/>
    <x v="3"/>
    <x v="6"/>
    <x v="1"/>
    <x v="0"/>
    <x v="139"/>
    <x v="310"/>
    <x v="25"/>
    <x v="0"/>
    <x v="0"/>
    <x v="0"/>
    <x v="0"/>
    <x v="312"/>
    <x v="318"/>
    <x v="0"/>
    <x v="0"/>
    <x v="0"/>
    <x v="333"/>
    <x v="337"/>
    <x v="0"/>
    <x v="0"/>
    <x v="154"/>
    <x v="114"/>
    <x v="0"/>
    <x v="345"/>
    <x v="5"/>
    <x v="2"/>
    <x v="107"/>
    <x v="1"/>
    <x v="111"/>
  </r>
  <r>
    <x v="98"/>
    <x v="1"/>
    <x v="0"/>
    <x v="27"/>
    <x v="83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51"/>
    <x v="1"/>
    <x v="11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99"/>
    <x v="110"/>
    <x v="0"/>
    <x v="26"/>
    <x v="84"/>
    <x v="4"/>
    <x v="0"/>
    <x v="0"/>
    <x v="3"/>
    <x v="6"/>
    <x v="1"/>
    <x v="0"/>
    <x v="23"/>
    <x v="311"/>
    <x v="20"/>
    <x v="0"/>
    <x v="0"/>
    <x v="0"/>
    <x v="0"/>
    <x v="313"/>
    <x v="319"/>
    <x v="0"/>
    <x v="0"/>
    <x v="0"/>
    <x v="334"/>
    <x v="338"/>
    <x v="0"/>
    <x v="0"/>
    <x v="294"/>
    <x v="115"/>
    <x v="0"/>
    <x v="346"/>
    <x v="5"/>
    <x v="2"/>
    <x v="108"/>
    <x v="0"/>
    <x v="112"/>
  </r>
  <r>
    <x v="99"/>
    <x v="1"/>
    <x v="0"/>
    <x v="26"/>
    <x v="84"/>
    <x v="4"/>
    <x v="0"/>
    <x v="1"/>
    <x v="3"/>
    <x v="6"/>
    <x v="1"/>
    <x v="0"/>
    <x v="65"/>
    <x v="312"/>
    <x v="32"/>
    <x v="0"/>
    <x v="0"/>
    <x v="0"/>
    <x v="0"/>
    <x v="314"/>
    <x v="320"/>
    <x v="0"/>
    <x v="0"/>
    <x v="0"/>
    <x v="335"/>
    <x v="339"/>
    <x v="0"/>
    <x v="0"/>
    <x v="127"/>
    <x v="115"/>
    <x v="0"/>
    <x v="347"/>
    <x v="5"/>
    <x v="2"/>
    <x v="108"/>
    <x v="1"/>
    <x v="112"/>
  </r>
  <r>
    <x v="99"/>
    <x v="1"/>
    <x v="0"/>
    <x v="26"/>
    <x v="84"/>
    <x v="4"/>
    <x v="0"/>
    <x v="2"/>
    <x v="1"/>
    <x v="2"/>
    <x v="1"/>
    <x v="0"/>
    <x v="234"/>
    <x v="313"/>
    <x v="110"/>
    <x v="0"/>
    <x v="0"/>
    <x v="0"/>
    <x v="0"/>
    <x v="315"/>
    <x v="321"/>
    <x v="0"/>
    <x v="3"/>
    <x v="0"/>
    <x v="336"/>
    <x v="340"/>
    <x v="1"/>
    <x v="0"/>
    <x v="295"/>
    <x v="116"/>
    <x v="0"/>
    <x v="348"/>
    <x v="5"/>
    <x v="2"/>
    <x v="108"/>
    <x v="1"/>
    <x v="112"/>
  </r>
  <r>
    <x v="99"/>
    <x v="1"/>
    <x v="0"/>
    <x v="26"/>
    <x v="84"/>
    <x v="4"/>
    <x v="0"/>
    <x v="3"/>
    <x v="0"/>
    <x v="5"/>
    <x v="3"/>
    <x v="0"/>
    <x v="39"/>
    <x v="314"/>
    <x v="6"/>
    <x v="0"/>
    <x v="0"/>
    <x v="0"/>
    <x v="0"/>
    <x v="316"/>
    <x v="322"/>
    <x v="0"/>
    <x v="0"/>
    <x v="0"/>
    <x v="337"/>
    <x v="341"/>
    <x v="76"/>
    <x v="0"/>
    <x v="296"/>
    <x v="115"/>
    <x v="0"/>
    <x v="349"/>
    <x v="5"/>
    <x v="2"/>
    <x v="108"/>
    <x v="1"/>
    <x v="112"/>
  </r>
  <r>
    <x v="99"/>
    <x v="1"/>
    <x v="0"/>
    <x v="26"/>
    <x v="84"/>
    <x v="4"/>
    <x v="0"/>
    <x v="4"/>
    <x v="0"/>
    <x v="5"/>
    <x v="3"/>
    <x v="0"/>
    <x v="39"/>
    <x v="314"/>
    <x v="6"/>
    <x v="0"/>
    <x v="0"/>
    <x v="0"/>
    <x v="0"/>
    <x v="316"/>
    <x v="322"/>
    <x v="0"/>
    <x v="0"/>
    <x v="0"/>
    <x v="337"/>
    <x v="341"/>
    <x v="76"/>
    <x v="0"/>
    <x v="296"/>
    <x v="115"/>
    <x v="0"/>
    <x v="349"/>
    <x v="5"/>
    <x v="2"/>
    <x v="108"/>
    <x v="1"/>
    <x v="112"/>
  </r>
  <r>
    <x v="99"/>
    <x v="1"/>
    <x v="0"/>
    <x v="26"/>
    <x v="84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08"/>
    <x v="1"/>
    <x v="112"/>
  </r>
  <r>
    <x v="99"/>
    <x v="1"/>
    <x v="0"/>
    <x v="26"/>
    <x v="84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08"/>
    <x v="1"/>
    <x v="11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0"/>
    <x v="111"/>
    <x v="0"/>
    <x v="27"/>
    <x v="85"/>
    <x v="20"/>
    <x v="0"/>
    <x v="0"/>
    <x v="4"/>
    <x v="37"/>
    <x v="42"/>
    <x v="0"/>
    <x v="235"/>
    <x v="315"/>
    <x v="64"/>
    <x v="0"/>
    <x v="0"/>
    <x v="0"/>
    <x v="0"/>
    <x v="317"/>
    <x v="323"/>
    <x v="0"/>
    <x v="0"/>
    <x v="0"/>
    <x v="338"/>
    <x v="342"/>
    <x v="77"/>
    <x v="0"/>
    <x v="297"/>
    <x v="117"/>
    <x v="0"/>
    <x v="350"/>
    <x v="14"/>
    <x v="2"/>
    <x v="109"/>
    <x v="2"/>
    <x v="113"/>
  </r>
  <r>
    <x v="100"/>
    <x v="1"/>
    <x v="0"/>
    <x v="27"/>
    <x v="85"/>
    <x v="20"/>
    <x v="0"/>
    <x v="1"/>
    <x v="4"/>
    <x v="37"/>
    <x v="42"/>
    <x v="0"/>
    <x v="236"/>
    <x v="316"/>
    <x v="35"/>
    <x v="0"/>
    <x v="0"/>
    <x v="0"/>
    <x v="0"/>
    <x v="318"/>
    <x v="324"/>
    <x v="0"/>
    <x v="0"/>
    <x v="0"/>
    <x v="339"/>
    <x v="343"/>
    <x v="77"/>
    <x v="0"/>
    <x v="127"/>
    <x v="117"/>
    <x v="0"/>
    <x v="351"/>
    <x v="14"/>
    <x v="2"/>
    <x v="109"/>
    <x v="1"/>
    <x v="113"/>
  </r>
  <r>
    <x v="100"/>
    <x v="1"/>
    <x v="0"/>
    <x v="27"/>
    <x v="85"/>
    <x v="20"/>
    <x v="0"/>
    <x v="2"/>
    <x v="0"/>
    <x v="38"/>
    <x v="31"/>
    <x v="0"/>
    <x v="237"/>
    <x v="317"/>
    <x v="8"/>
    <x v="0"/>
    <x v="0"/>
    <x v="0"/>
    <x v="0"/>
    <x v="319"/>
    <x v="325"/>
    <x v="0"/>
    <x v="0"/>
    <x v="0"/>
    <x v="340"/>
    <x v="344"/>
    <x v="78"/>
    <x v="0"/>
    <x v="208"/>
    <x v="117"/>
    <x v="0"/>
    <x v="352"/>
    <x v="14"/>
    <x v="2"/>
    <x v="109"/>
    <x v="1"/>
    <x v="113"/>
  </r>
  <r>
    <x v="100"/>
    <x v="1"/>
    <x v="0"/>
    <x v="27"/>
    <x v="85"/>
    <x v="20"/>
    <x v="0"/>
    <x v="3"/>
    <x v="0"/>
    <x v="38"/>
    <x v="31"/>
    <x v="0"/>
    <x v="237"/>
    <x v="317"/>
    <x v="8"/>
    <x v="0"/>
    <x v="0"/>
    <x v="0"/>
    <x v="0"/>
    <x v="319"/>
    <x v="325"/>
    <x v="0"/>
    <x v="0"/>
    <x v="0"/>
    <x v="340"/>
    <x v="344"/>
    <x v="78"/>
    <x v="0"/>
    <x v="208"/>
    <x v="117"/>
    <x v="0"/>
    <x v="352"/>
    <x v="14"/>
    <x v="2"/>
    <x v="109"/>
    <x v="1"/>
    <x v="113"/>
  </r>
  <r>
    <x v="100"/>
    <x v="1"/>
    <x v="0"/>
    <x v="27"/>
    <x v="85"/>
    <x v="20"/>
    <x v="0"/>
    <x v="4"/>
    <x v="0"/>
    <x v="38"/>
    <x v="43"/>
    <x v="0"/>
    <x v="238"/>
    <x v="318"/>
    <x v="14"/>
    <x v="0"/>
    <x v="0"/>
    <x v="0"/>
    <x v="0"/>
    <x v="320"/>
    <x v="326"/>
    <x v="0"/>
    <x v="2"/>
    <x v="0"/>
    <x v="341"/>
    <x v="345"/>
    <x v="79"/>
    <x v="0"/>
    <x v="48"/>
    <x v="117"/>
    <x v="0"/>
    <x v="353"/>
    <x v="14"/>
    <x v="2"/>
    <x v="109"/>
    <x v="1"/>
    <x v="113"/>
  </r>
  <r>
    <x v="100"/>
    <x v="1"/>
    <x v="0"/>
    <x v="27"/>
    <x v="85"/>
    <x v="20"/>
    <x v="0"/>
    <x v="5"/>
    <x v="0"/>
    <x v="38"/>
    <x v="44"/>
    <x v="0"/>
    <x v="239"/>
    <x v="319"/>
    <x v="39"/>
    <x v="0"/>
    <x v="0"/>
    <x v="0"/>
    <x v="0"/>
    <x v="321"/>
    <x v="327"/>
    <x v="0"/>
    <x v="0"/>
    <x v="0"/>
    <x v="342"/>
    <x v="346"/>
    <x v="80"/>
    <x v="0"/>
    <x v="298"/>
    <x v="117"/>
    <x v="0"/>
    <x v="354"/>
    <x v="14"/>
    <x v="2"/>
    <x v="109"/>
    <x v="1"/>
    <x v="113"/>
  </r>
  <r>
    <x v="100"/>
    <x v="1"/>
    <x v="0"/>
    <x v="27"/>
    <x v="85"/>
    <x v="20"/>
    <x v="0"/>
    <x v="6"/>
    <x v="0"/>
    <x v="38"/>
    <x v="44"/>
    <x v="0"/>
    <x v="239"/>
    <x v="319"/>
    <x v="39"/>
    <x v="0"/>
    <x v="0"/>
    <x v="0"/>
    <x v="0"/>
    <x v="321"/>
    <x v="327"/>
    <x v="0"/>
    <x v="0"/>
    <x v="0"/>
    <x v="342"/>
    <x v="346"/>
    <x v="80"/>
    <x v="0"/>
    <x v="298"/>
    <x v="117"/>
    <x v="0"/>
    <x v="354"/>
    <x v="14"/>
    <x v="2"/>
    <x v="109"/>
    <x v="1"/>
    <x v="11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1"/>
    <x v="112"/>
    <x v="0"/>
    <x v="28"/>
    <x v="86"/>
    <x v="2"/>
    <x v="0"/>
    <x v="0"/>
    <x v="4"/>
    <x v="18"/>
    <x v="9"/>
    <x v="0"/>
    <x v="240"/>
    <x v="320"/>
    <x v="12"/>
    <x v="0"/>
    <x v="0"/>
    <x v="0"/>
    <x v="0"/>
    <x v="322"/>
    <x v="328"/>
    <x v="0"/>
    <x v="0"/>
    <x v="5"/>
    <x v="343"/>
    <x v="347"/>
    <x v="45"/>
    <x v="0"/>
    <x v="299"/>
    <x v="118"/>
    <x v="0"/>
    <x v="355"/>
    <x v="47"/>
    <x v="2"/>
    <x v="110"/>
    <x v="2"/>
    <x v="114"/>
  </r>
  <r>
    <x v="101"/>
    <x v="1"/>
    <x v="0"/>
    <x v="28"/>
    <x v="86"/>
    <x v="2"/>
    <x v="0"/>
    <x v="1"/>
    <x v="4"/>
    <x v="18"/>
    <x v="2"/>
    <x v="0"/>
    <x v="2"/>
    <x v="2"/>
    <x v="12"/>
    <x v="0"/>
    <x v="0"/>
    <x v="0"/>
    <x v="0"/>
    <x v="2"/>
    <x v="2"/>
    <x v="0"/>
    <x v="0"/>
    <x v="0"/>
    <x v="2"/>
    <x v="2"/>
    <x v="2"/>
    <x v="1"/>
    <x v="299"/>
    <x v="1"/>
    <x v="0"/>
    <x v="2"/>
    <x v="47"/>
    <x v="2"/>
    <x v="110"/>
    <x v="1"/>
    <x v="114"/>
  </r>
  <r>
    <x v="101"/>
    <x v="1"/>
    <x v="0"/>
    <x v="28"/>
    <x v="86"/>
    <x v="2"/>
    <x v="0"/>
    <x v="2"/>
    <x v="1"/>
    <x v="2"/>
    <x v="9"/>
    <x v="0"/>
    <x v="241"/>
    <x v="321"/>
    <x v="24"/>
    <x v="0"/>
    <x v="0"/>
    <x v="0"/>
    <x v="0"/>
    <x v="323"/>
    <x v="329"/>
    <x v="0"/>
    <x v="0"/>
    <x v="0"/>
    <x v="344"/>
    <x v="348"/>
    <x v="15"/>
    <x v="0"/>
    <x v="300"/>
    <x v="118"/>
    <x v="0"/>
    <x v="338"/>
    <x v="47"/>
    <x v="2"/>
    <x v="110"/>
    <x v="1"/>
    <x v="114"/>
  </r>
  <r>
    <x v="101"/>
    <x v="1"/>
    <x v="0"/>
    <x v="28"/>
    <x v="86"/>
    <x v="2"/>
    <x v="0"/>
    <x v="3"/>
    <x v="3"/>
    <x v="6"/>
    <x v="9"/>
    <x v="0"/>
    <x v="146"/>
    <x v="322"/>
    <x v="25"/>
    <x v="0"/>
    <x v="0"/>
    <x v="0"/>
    <x v="0"/>
    <x v="324"/>
    <x v="330"/>
    <x v="0"/>
    <x v="0"/>
    <x v="1"/>
    <x v="345"/>
    <x v="349"/>
    <x v="16"/>
    <x v="0"/>
    <x v="145"/>
    <x v="118"/>
    <x v="0"/>
    <x v="356"/>
    <x v="47"/>
    <x v="2"/>
    <x v="110"/>
    <x v="1"/>
    <x v="114"/>
  </r>
  <r>
    <x v="101"/>
    <x v="1"/>
    <x v="0"/>
    <x v="28"/>
    <x v="86"/>
    <x v="2"/>
    <x v="0"/>
    <x v="4"/>
    <x v="3"/>
    <x v="6"/>
    <x v="9"/>
    <x v="0"/>
    <x v="146"/>
    <x v="322"/>
    <x v="25"/>
    <x v="0"/>
    <x v="0"/>
    <x v="0"/>
    <x v="0"/>
    <x v="324"/>
    <x v="330"/>
    <x v="0"/>
    <x v="0"/>
    <x v="1"/>
    <x v="345"/>
    <x v="349"/>
    <x v="16"/>
    <x v="0"/>
    <x v="145"/>
    <x v="118"/>
    <x v="0"/>
    <x v="356"/>
    <x v="47"/>
    <x v="2"/>
    <x v="110"/>
    <x v="1"/>
    <x v="114"/>
  </r>
  <r>
    <x v="101"/>
    <x v="1"/>
    <x v="0"/>
    <x v="28"/>
    <x v="8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7"/>
    <x v="2"/>
    <x v="110"/>
    <x v="1"/>
    <x v="114"/>
  </r>
  <r>
    <x v="101"/>
    <x v="1"/>
    <x v="0"/>
    <x v="28"/>
    <x v="8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7"/>
    <x v="2"/>
    <x v="110"/>
    <x v="1"/>
    <x v="11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2"/>
    <x v="113"/>
    <x v="0"/>
    <x v="27"/>
    <x v="87"/>
    <x v="4"/>
    <x v="0"/>
    <x v="0"/>
    <x v="4"/>
    <x v="39"/>
    <x v="1"/>
    <x v="0"/>
    <x v="206"/>
    <x v="323"/>
    <x v="12"/>
    <x v="0"/>
    <x v="0"/>
    <x v="0"/>
    <x v="0"/>
    <x v="325"/>
    <x v="331"/>
    <x v="0"/>
    <x v="0"/>
    <x v="0"/>
    <x v="346"/>
    <x v="350"/>
    <x v="5"/>
    <x v="0"/>
    <x v="85"/>
    <x v="119"/>
    <x v="0"/>
    <x v="179"/>
    <x v="13"/>
    <x v="2"/>
    <x v="111"/>
    <x v="2"/>
    <x v="115"/>
  </r>
  <r>
    <x v="102"/>
    <x v="1"/>
    <x v="0"/>
    <x v="27"/>
    <x v="87"/>
    <x v="4"/>
    <x v="0"/>
    <x v="1"/>
    <x v="4"/>
    <x v="39"/>
    <x v="1"/>
    <x v="0"/>
    <x v="242"/>
    <x v="324"/>
    <x v="37"/>
    <x v="0"/>
    <x v="0"/>
    <x v="0"/>
    <x v="0"/>
    <x v="326"/>
    <x v="332"/>
    <x v="0"/>
    <x v="0"/>
    <x v="0"/>
    <x v="347"/>
    <x v="351"/>
    <x v="5"/>
    <x v="0"/>
    <x v="301"/>
    <x v="119"/>
    <x v="0"/>
    <x v="357"/>
    <x v="13"/>
    <x v="2"/>
    <x v="111"/>
    <x v="1"/>
    <x v="115"/>
  </r>
  <r>
    <x v="102"/>
    <x v="1"/>
    <x v="0"/>
    <x v="27"/>
    <x v="87"/>
    <x v="4"/>
    <x v="0"/>
    <x v="2"/>
    <x v="0"/>
    <x v="4"/>
    <x v="20"/>
    <x v="0"/>
    <x v="243"/>
    <x v="325"/>
    <x v="43"/>
    <x v="0"/>
    <x v="0"/>
    <x v="0"/>
    <x v="0"/>
    <x v="327"/>
    <x v="333"/>
    <x v="0"/>
    <x v="0"/>
    <x v="0"/>
    <x v="348"/>
    <x v="352"/>
    <x v="51"/>
    <x v="0"/>
    <x v="302"/>
    <x v="119"/>
    <x v="0"/>
    <x v="358"/>
    <x v="13"/>
    <x v="2"/>
    <x v="111"/>
    <x v="1"/>
    <x v="115"/>
  </r>
  <r>
    <x v="102"/>
    <x v="1"/>
    <x v="0"/>
    <x v="27"/>
    <x v="87"/>
    <x v="4"/>
    <x v="0"/>
    <x v="3"/>
    <x v="0"/>
    <x v="4"/>
    <x v="20"/>
    <x v="0"/>
    <x v="243"/>
    <x v="325"/>
    <x v="43"/>
    <x v="0"/>
    <x v="0"/>
    <x v="0"/>
    <x v="0"/>
    <x v="327"/>
    <x v="333"/>
    <x v="0"/>
    <x v="2"/>
    <x v="0"/>
    <x v="348"/>
    <x v="352"/>
    <x v="51"/>
    <x v="0"/>
    <x v="302"/>
    <x v="119"/>
    <x v="0"/>
    <x v="358"/>
    <x v="13"/>
    <x v="2"/>
    <x v="111"/>
    <x v="1"/>
    <x v="115"/>
  </r>
  <r>
    <x v="102"/>
    <x v="1"/>
    <x v="0"/>
    <x v="27"/>
    <x v="87"/>
    <x v="4"/>
    <x v="0"/>
    <x v="4"/>
    <x v="0"/>
    <x v="5"/>
    <x v="1"/>
    <x v="0"/>
    <x v="5"/>
    <x v="326"/>
    <x v="9"/>
    <x v="0"/>
    <x v="0"/>
    <x v="0"/>
    <x v="0"/>
    <x v="328"/>
    <x v="334"/>
    <x v="0"/>
    <x v="0"/>
    <x v="0"/>
    <x v="349"/>
    <x v="353"/>
    <x v="6"/>
    <x v="0"/>
    <x v="192"/>
    <x v="119"/>
    <x v="0"/>
    <x v="223"/>
    <x v="13"/>
    <x v="2"/>
    <x v="111"/>
    <x v="1"/>
    <x v="115"/>
  </r>
  <r>
    <x v="102"/>
    <x v="1"/>
    <x v="0"/>
    <x v="27"/>
    <x v="87"/>
    <x v="4"/>
    <x v="0"/>
    <x v="5"/>
    <x v="0"/>
    <x v="5"/>
    <x v="1"/>
    <x v="0"/>
    <x v="64"/>
    <x v="327"/>
    <x v="3"/>
    <x v="0"/>
    <x v="0"/>
    <x v="0"/>
    <x v="0"/>
    <x v="329"/>
    <x v="335"/>
    <x v="0"/>
    <x v="0"/>
    <x v="0"/>
    <x v="350"/>
    <x v="354"/>
    <x v="6"/>
    <x v="0"/>
    <x v="303"/>
    <x v="119"/>
    <x v="0"/>
    <x v="359"/>
    <x v="13"/>
    <x v="2"/>
    <x v="111"/>
    <x v="1"/>
    <x v="115"/>
  </r>
  <r>
    <x v="102"/>
    <x v="1"/>
    <x v="0"/>
    <x v="27"/>
    <x v="87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11"/>
    <x v="1"/>
    <x v="11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114"/>
    <x v="0"/>
    <x v="27"/>
    <x v="88"/>
    <x v="2"/>
    <x v="0"/>
    <x v="0"/>
    <x v="3"/>
    <x v="11"/>
    <x v="1"/>
    <x v="0"/>
    <x v="68"/>
    <x v="328"/>
    <x v="39"/>
    <x v="0"/>
    <x v="0"/>
    <x v="0"/>
    <x v="0"/>
    <x v="330"/>
    <x v="336"/>
    <x v="0"/>
    <x v="0"/>
    <x v="0"/>
    <x v="351"/>
    <x v="355"/>
    <x v="0"/>
    <x v="0"/>
    <x v="298"/>
    <x v="120"/>
    <x v="0"/>
    <x v="360"/>
    <x v="11"/>
    <x v="2"/>
    <x v="112"/>
    <x v="0"/>
    <x v="116"/>
  </r>
  <r>
    <x v="103"/>
    <x v="1"/>
    <x v="0"/>
    <x v="27"/>
    <x v="88"/>
    <x v="2"/>
    <x v="0"/>
    <x v="1"/>
    <x v="3"/>
    <x v="11"/>
    <x v="2"/>
    <x v="0"/>
    <x v="2"/>
    <x v="2"/>
    <x v="25"/>
    <x v="0"/>
    <x v="0"/>
    <x v="0"/>
    <x v="0"/>
    <x v="2"/>
    <x v="2"/>
    <x v="0"/>
    <x v="0"/>
    <x v="0"/>
    <x v="2"/>
    <x v="2"/>
    <x v="2"/>
    <x v="1"/>
    <x v="154"/>
    <x v="1"/>
    <x v="0"/>
    <x v="2"/>
    <x v="11"/>
    <x v="2"/>
    <x v="112"/>
    <x v="1"/>
    <x v="116"/>
  </r>
  <r>
    <x v="103"/>
    <x v="1"/>
    <x v="0"/>
    <x v="27"/>
    <x v="88"/>
    <x v="2"/>
    <x v="0"/>
    <x v="2"/>
    <x v="3"/>
    <x v="6"/>
    <x v="0"/>
    <x v="0"/>
    <x v="244"/>
    <x v="329"/>
    <x v="0"/>
    <x v="0"/>
    <x v="0"/>
    <x v="0"/>
    <x v="0"/>
    <x v="331"/>
    <x v="337"/>
    <x v="0"/>
    <x v="0"/>
    <x v="34"/>
    <x v="352"/>
    <x v="356"/>
    <x v="51"/>
    <x v="0"/>
    <x v="304"/>
    <x v="120"/>
    <x v="0"/>
    <x v="361"/>
    <x v="11"/>
    <x v="2"/>
    <x v="112"/>
    <x v="1"/>
    <x v="116"/>
  </r>
  <r>
    <x v="103"/>
    <x v="1"/>
    <x v="0"/>
    <x v="27"/>
    <x v="88"/>
    <x v="2"/>
    <x v="0"/>
    <x v="3"/>
    <x v="3"/>
    <x v="6"/>
    <x v="0"/>
    <x v="0"/>
    <x v="244"/>
    <x v="329"/>
    <x v="0"/>
    <x v="0"/>
    <x v="0"/>
    <x v="0"/>
    <x v="0"/>
    <x v="331"/>
    <x v="337"/>
    <x v="0"/>
    <x v="0"/>
    <x v="34"/>
    <x v="352"/>
    <x v="356"/>
    <x v="51"/>
    <x v="0"/>
    <x v="304"/>
    <x v="120"/>
    <x v="0"/>
    <x v="361"/>
    <x v="11"/>
    <x v="2"/>
    <x v="112"/>
    <x v="1"/>
    <x v="116"/>
  </r>
  <r>
    <x v="103"/>
    <x v="1"/>
    <x v="0"/>
    <x v="27"/>
    <x v="88"/>
    <x v="2"/>
    <x v="0"/>
    <x v="4"/>
    <x v="1"/>
    <x v="2"/>
    <x v="1"/>
    <x v="0"/>
    <x v="245"/>
    <x v="330"/>
    <x v="40"/>
    <x v="0"/>
    <x v="0"/>
    <x v="0"/>
    <x v="0"/>
    <x v="332"/>
    <x v="338"/>
    <x v="0"/>
    <x v="0"/>
    <x v="0"/>
    <x v="353"/>
    <x v="357"/>
    <x v="1"/>
    <x v="0"/>
    <x v="305"/>
    <x v="120"/>
    <x v="0"/>
    <x v="362"/>
    <x v="11"/>
    <x v="2"/>
    <x v="112"/>
    <x v="1"/>
    <x v="116"/>
  </r>
  <r>
    <x v="103"/>
    <x v="1"/>
    <x v="0"/>
    <x v="27"/>
    <x v="88"/>
    <x v="2"/>
    <x v="0"/>
    <x v="5"/>
    <x v="3"/>
    <x v="6"/>
    <x v="1"/>
    <x v="0"/>
    <x v="15"/>
    <x v="331"/>
    <x v="14"/>
    <x v="0"/>
    <x v="0"/>
    <x v="0"/>
    <x v="0"/>
    <x v="333"/>
    <x v="339"/>
    <x v="0"/>
    <x v="0"/>
    <x v="5"/>
    <x v="354"/>
    <x v="358"/>
    <x v="0"/>
    <x v="0"/>
    <x v="48"/>
    <x v="120"/>
    <x v="0"/>
    <x v="269"/>
    <x v="11"/>
    <x v="2"/>
    <x v="112"/>
    <x v="1"/>
    <x v="116"/>
  </r>
  <r>
    <x v="103"/>
    <x v="1"/>
    <x v="0"/>
    <x v="27"/>
    <x v="88"/>
    <x v="2"/>
    <x v="0"/>
    <x v="6"/>
    <x v="3"/>
    <x v="6"/>
    <x v="2"/>
    <x v="0"/>
    <x v="2"/>
    <x v="2"/>
    <x v="14"/>
    <x v="0"/>
    <x v="0"/>
    <x v="0"/>
    <x v="0"/>
    <x v="2"/>
    <x v="2"/>
    <x v="0"/>
    <x v="0"/>
    <x v="0"/>
    <x v="2"/>
    <x v="2"/>
    <x v="2"/>
    <x v="1"/>
    <x v="48"/>
    <x v="1"/>
    <x v="0"/>
    <x v="2"/>
    <x v="11"/>
    <x v="2"/>
    <x v="112"/>
    <x v="1"/>
    <x v="11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2"/>
    <x v="115"/>
    <x v="0"/>
    <x v="12"/>
    <x v="89"/>
    <x v="2"/>
    <x v="0"/>
    <x v="0"/>
    <x v="3"/>
    <x v="11"/>
    <x v="1"/>
    <x v="0"/>
    <x v="119"/>
    <x v="147"/>
    <x v="45"/>
    <x v="0"/>
    <x v="0"/>
    <x v="0"/>
    <x v="0"/>
    <x v="334"/>
    <x v="340"/>
    <x v="0"/>
    <x v="0"/>
    <x v="0"/>
    <x v="355"/>
    <x v="359"/>
    <x v="0"/>
    <x v="0"/>
    <x v="306"/>
    <x v="121"/>
    <x v="0"/>
    <x v="363"/>
    <x v="5"/>
    <x v="2"/>
    <x v="113"/>
    <x v="0"/>
    <x v="117"/>
  </r>
  <r>
    <x v="102"/>
    <x v="1"/>
    <x v="0"/>
    <x v="12"/>
    <x v="89"/>
    <x v="2"/>
    <x v="0"/>
    <x v="1"/>
    <x v="3"/>
    <x v="11"/>
    <x v="1"/>
    <x v="0"/>
    <x v="119"/>
    <x v="147"/>
    <x v="45"/>
    <x v="0"/>
    <x v="0"/>
    <x v="0"/>
    <x v="0"/>
    <x v="334"/>
    <x v="340"/>
    <x v="0"/>
    <x v="0"/>
    <x v="0"/>
    <x v="355"/>
    <x v="359"/>
    <x v="0"/>
    <x v="0"/>
    <x v="306"/>
    <x v="121"/>
    <x v="0"/>
    <x v="363"/>
    <x v="5"/>
    <x v="2"/>
    <x v="113"/>
    <x v="1"/>
    <x v="117"/>
  </r>
  <r>
    <x v="102"/>
    <x v="1"/>
    <x v="0"/>
    <x v="12"/>
    <x v="89"/>
    <x v="2"/>
    <x v="0"/>
    <x v="2"/>
    <x v="1"/>
    <x v="2"/>
    <x v="1"/>
    <x v="0"/>
    <x v="120"/>
    <x v="148"/>
    <x v="63"/>
    <x v="0"/>
    <x v="0"/>
    <x v="0"/>
    <x v="0"/>
    <x v="335"/>
    <x v="341"/>
    <x v="0"/>
    <x v="0"/>
    <x v="0"/>
    <x v="356"/>
    <x v="360"/>
    <x v="1"/>
    <x v="0"/>
    <x v="307"/>
    <x v="121"/>
    <x v="0"/>
    <x v="364"/>
    <x v="5"/>
    <x v="2"/>
    <x v="113"/>
    <x v="1"/>
    <x v="117"/>
  </r>
  <r>
    <x v="102"/>
    <x v="1"/>
    <x v="0"/>
    <x v="12"/>
    <x v="89"/>
    <x v="2"/>
    <x v="0"/>
    <x v="3"/>
    <x v="3"/>
    <x v="6"/>
    <x v="1"/>
    <x v="0"/>
    <x v="119"/>
    <x v="147"/>
    <x v="45"/>
    <x v="0"/>
    <x v="0"/>
    <x v="0"/>
    <x v="0"/>
    <x v="334"/>
    <x v="340"/>
    <x v="0"/>
    <x v="0"/>
    <x v="0"/>
    <x v="355"/>
    <x v="359"/>
    <x v="0"/>
    <x v="0"/>
    <x v="306"/>
    <x v="121"/>
    <x v="0"/>
    <x v="363"/>
    <x v="5"/>
    <x v="2"/>
    <x v="113"/>
    <x v="1"/>
    <x v="117"/>
  </r>
  <r>
    <x v="102"/>
    <x v="1"/>
    <x v="0"/>
    <x v="12"/>
    <x v="89"/>
    <x v="2"/>
    <x v="0"/>
    <x v="4"/>
    <x v="3"/>
    <x v="6"/>
    <x v="1"/>
    <x v="0"/>
    <x v="119"/>
    <x v="147"/>
    <x v="45"/>
    <x v="0"/>
    <x v="0"/>
    <x v="0"/>
    <x v="0"/>
    <x v="334"/>
    <x v="340"/>
    <x v="0"/>
    <x v="0"/>
    <x v="0"/>
    <x v="355"/>
    <x v="359"/>
    <x v="0"/>
    <x v="0"/>
    <x v="306"/>
    <x v="121"/>
    <x v="0"/>
    <x v="363"/>
    <x v="5"/>
    <x v="2"/>
    <x v="113"/>
    <x v="1"/>
    <x v="117"/>
  </r>
  <r>
    <x v="102"/>
    <x v="1"/>
    <x v="0"/>
    <x v="12"/>
    <x v="89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13"/>
    <x v="1"/>
    <x v="117"/>
  </r>
  <r>
    <x v="102"/>
    <x v="1"/>
    <x v="0"/>
    <x v="12"/>
    <x v="89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13"/>
    <x v="1"/>
    <x v="11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116"/>
    <x v="0"/>
    <x v="27"/>
    <x v="90"/>
    <x v="2"/>
    <x v="0"/>
    <x v="0"/>
    <x v="0"/>
    <x v="9"/>
    <x v="9"/>
    <x v="0"/>
    <x v="123"/>
    <x v="153"/>
    <x v="32"/>
    <x v="0"/>
    <x v="0"/>
    <x v="0"/>
    <x v="0"/>
    <x v="159"/>
    <x v="161"/>
    <x v="0"/>
    <x v="0"/>
    <x v="5"/>
    <x v="357"/>
    <x v="361"/>
    <x v="23"/>
    <x v="0"/>
    <x v="308"/>
    <x v="122"/>
    <x v="0"/>
    <x v="365"/>
    <x v="4"/>
    <x v="2"/>
    <x v="114"/>
    <x v="0"/>
    <x v="118"/>
  </r>
  <r>
    <x v="103"/>
    <x v="1"/>
    <x v="0"/>
    <x v="27"/>
    <x v="90"/>
    <x v="2"/>
    <x v="0"/>
    <x v="1"/>
    <x v="0"/>
    <x v="9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308"/>
    <x v="1"/>
    <x v="0"/>
    <x v="2"/>
    <x v="4"/>
    <x v="2"/>
    <x v="114"/>
    <x v="1"/>
    <x v="118"/>
  </r>
  <r>
    <x v="103"/>
    <x v="1"/>
    <x v="0"/>
    <x v="27"/>
    <x v="90"/>
    <x v="2"/>
    <x v="0"/>
    <x v="2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309"/>
    <x v="122"/>
    <x v="0"/>
    <x v="366"/>
    <x v="4"/>
    <x v="2"/>
    <x v="114"/>
    <x v="1"/>
    <x v="118"/>
  </r>
  <r>
    <x v="103"/>
    <x v="1"/>
    <x v="0"/>
    <x v="27"/>
    <x v="90"/>
    <x v="2"/>
    <x v="0"/>
    <x v="3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309"/>
    <x v="122"/>
    <x v="0"/>
    <x v="366"/>
    <x v="4"/>
    <x v="2"/>
    <x v="114"/>
    <x v="1"/>
    <x v="118"/>
  </r>
  <r>
    <x v="103"/>
    <x v="1"/>
    <x v="0"/>
    <x v="27"/>
    <x v="90"/>
    <x v="2"/>
    <x v="0"/>
    <x v="4"/>
    <x v="3"/>
    <x v="6"/>
    <x v="9"/>
    <x v="0"/>
    <x v="73"/>
    <x v="155"/>
    <x v="5"/>
    <x v="0"/>
    <x v="0"/>
    <x v="0"/>
    <x v="0"/>
    <x v="161"/>
    <x v="163"/>
    <x v="0"/>
    <x v="0"/>
    <x v="49"/>
    <x v="358"/>
    <x v="362"/>
    <x v="16"/>
    <x v="0"/>
    <x v="310"/>
    <x v="122"/>
    <x v="0"/>
    <x v="367"/>
    <x v="4"/>
    <x v="2"/>
    <x v="114"/>
    <x v="1"/>
    <x v="118"/>
  </r>
  <r>
    <x v="103"/>
    <x v="1"/>
    <x v="0"/>
    <x v="27"/>
    <x v="90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114"/>
    <x v="1"/>
    <x v="118"/>
  </r>
  <r>
    <x v="103"/>
    <x v="1"/>
    <x v="0"/>
    <x v="27"/>
    <x v="9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"/>
    <x v="2"/>
    <x v="114"/>
    <x v="1"/>
    <x v="11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2"/>
    <x v="117"/>
    <x v="0"/>
    <x v="0"/>
    <x v="91"/>
    <x v="21"/>
    <x v="0"/>
    <x v="0"/>
    <x v="0"/>
    <x v="5"/>
    <x v="1"/>
    <x v="0"/>
    <x v="119"/>
    <x v="332"/>
    <x v="111"/>
    <x v="0"/>
    <x v="0"/>
    <x v="0"/>
    <x v="0"/>
    <x v="336"/>
    <x v="342"/>
    <x v="0"/>
    <x v="0"/>
    <x v="5"/>
    <x v="359"/>
    <x v="363"/>
    <x v="6"/>
    <x v="0"/>
    <x v="311"/>
    <x v="123"/>
    <x v="0"/>
    <x v="180"/>
    <x v="13"/>
    <x v="2"/>
    <x v="115"/>
    <x v="0"/>
    <x v="119"/>
  </r>
  <r>
    <x v="102"/>
    <x v="1"/>
    <x v="0"/>
    <x v="0"/>
    <x v="91"/>
    <x v="21"/>
    <x v="0"/>
    <x v="1"/>
    <x v="0"/>
    <x v="5"/>
    <x v="2"/>
    <x v="0"/>
    <x v="2"/>
    <x v="2"/>
    <x v="111"/>
    <x v="0"/>
    <x v="0"/>
    <x v="0"/>
    <x v="0"/>
    <x v="2"/>
    <x v="2"/>
    <x v="0"/>
    <x v="0"/>
    <x v="0"/>
    <x v="2"/>
    <x v="2"/>
    <x v="2"/>
    <x v="1"/>
    <x v="311"/>
    <x v="1"/>
    <x v="0"/>
    <x v="2"/>
    <x v="13"/>
    <x v="2"/>
    <x v="115"/>
    <x v="1"/>
    <x v="119"/>
  </r>
  <r>
    <x v="102"/>
    <x v="1"/>
    <x v="0"/>
    <x v="0"/>
    <x v="91"/>
    <x v="21"/>
    <x v="0"/>
    <x v="2"/>
    <x v="0"/>
    <x v="14"/>
    <x v="1"/>
    <x v="0"/>
    <x v="128"/>
    <x v="333"/>
    <x v="12"/>
    <x v="0"/>
    <x v="0"/>
    <x v="0"/>
    <x v="0"/>
    <x v="337"/>
    <x v="343"/>
    <x v="0"/>
    <x v="0"/>
    <x v="5"/>
    <x v="360"/>
    <x v="364"/>
    <x v="6"/>
    <x v="0"/>
    <x v="157"/>
    <x v="123"/>
    <x v="0"/>
    <x v="178"/>
    <x v="13"/>
    <x v="2"/>
    <x v="115"/>
    <x v="1"/>
    <x v="119"/>
  </r>
  <r>
    <x v="102"/>
    <x v="1"/>
    <x v="0"/>
    <x v="0"/>
    <x v="91"/>
    <x v="21"/>
    <x v="0"/>
    <x v="3"/>
    <x v="1"/>
    <x v="2"/>
    <x v="1"/>
    <x v="0"/>
    <x v="48"/>
    <x v="334"/>
    <x v="112"/>
    <x v="0"/>
    <x v="0"/>
    <x v="0"/>
    <x v="0"/>
    <x v="338"/>
    <x v="344"/>
    <x v="0"/>
    <x v="2"/>
    <x v="0"/>
    <x v="361"/>
    <x v="365"/>
    <x v="1"/>
    <x v="0"/>
    <x v="312"/>
    <x v="123"/>
    <x v="0"/>
    <x v="368"/>
    <x v="13"/>
    <x v="2"/>
    <x v="115"/>
    <x v="1"/>
    <x v="119"/>
  </r>
  <r>
    <x v="102"/>
    <x v="1"/>
    <x v="0"/>
    <x v="0"/>
    <x v="91"/>
    <x v="21"/>
    <x v="0"/>
    <x v="4"/>
    <x v="7"/>
    <x v="40"/>
    <x v="1"/>
    <x v="0"/>
    <x v="76"/>
    <x v="335"/>
    <x v="3"/>
    <x v="0"/>
    <x v="0"/>
    <x v="0"/>
    <x v="0"/>
    <x v="339"/>
    <x v="345"/>
    <x v="0"/>
    <x v="0"/>
    <x v="39"/>
    <x v="362"/>
    <x v="366"/>
    <x v="24"/>
    <x v="0"/>
    <x v="99"/>
    <x v="124"/>
    <x v="0"/>
    <x v="110"/>
    <x v="13"/>
    <x v="2"/>
    <x v="115"/>
    <x v="1"/>
    <x v="119"/>
  </r>
  <r>
    <x v="102"/>
    <x v="1"/>
    <x v="0"/>
    <x v="0"/>
    <x v="91"/>
    <x v="21"/>
    <x v="0"/>
    <x v="5"/>
    <x v="7"/>
    <x v="40"/>
    <x v="2"/>
    <x v="0"/>
    <x v="2"/>
    <x v="2"/>
    <x v="3"/>
    <x v="0"/>
    <x v="0"/>
    <x v="0"/>
    <x v="0"/>
    <x v="2"/>
    <x v="2"/>
    <x v="0"/>
    <x v="0"/>
    <x v="0"/>
    <x v="2"/>
    <x v="2"/>
    <x v="2"/>
    <x v="1"/>
    <x v="99"/>
    <x v="1"/>
    <x v="0"/>
    <x v="2"/>
    <x v="13"/>
    <x v="2"/>
    <x v="115"/>
    <x v="1"/>
    <x v="119"/>
  </r>
  <r>
    <x v="102"/>
    <x v="1"/>
    <x v="0"/>
    <x v="0"/>
    <x v="91"/>
    <x v="2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15"/>
    <x v="1"/>
    <x v="11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118"/>
    <x v="0"/>
    <x v="0"/>
    <x v="92"/>
    <x v="15"/>
    <x v="0"/>
    <x v="0"/>
    <x v="0"/>
    <x v="9"/>
    <x v="0"/>
    <x v="0"/>
    <x v="51"/>
    <x v="336"/>
    <x v="8"/>
    <x v="0"/>
    <x v="0"/>
    <x v="0"/>
    <x v="0"/>
    <x v="340"/>
    <x v="346"/>
    <x v="0"/>
    <x v="0"/>
    <x v="0"/>
    <x v="363"/>
    <x v="367"/>
    <x v="0"/>
    <x v="0"/>
    <x v="313"/>
    <x v="125"/>
    <x v="0"/>
    <x v="369"/>
    <x v="35"/>
    <x v="2"/>
    <x v="116"/>
    <x v="2"/>
    <x v="120"/>
  </r>
  <r>
    <x v="103"/>
    <x v="1"/>
    <x v="0"/>
    <x v="0"/>
    <x v="92"/>
    <x v="15"/>
    <x v="0"/>
    <x v="1"/>
    <x v="0"/>
    <x v="9"/>
    <x v="0"/>
    <x v="0"/>
    <x v="51"/>
    <x v="336"/>
    <x v="8"/>
    <x v="0"/>
    <x v="0"/>
    <x v="0"/>
    <x v="0"/>
    <x v="340"/>
    <x v="346"/>
    <x v="0"/>
    <x v="0"/>
    <x v="0"/>
    <x v="363"/>
    <x v="367"/>
    <x v="0"/>
    <x v="0"/>
    <x v="313"/>
    <x v="125"/>
    <x v="0"/>
    <x v="369"/>
    <x v="35"/>
    <x v="2"/>
    <x v="116"/>
    <x v="1"/>
    <x v="120"/>
  </r>
  <r>
    <x v="103"/>
    <x v="1"/>
    <x v="0"/>
    <x v="0"/>
    <x v="92"/>
    <x v="15"/>
    <x v="0"/>
    <x v="2"/>
    <x v="1"/>
    <x v="2"/>
    <x v="1"/>
    <x v="0"/>
    <x v="246"/>
    <x v="337"/>
    <x v="97"/>
    <x v="0"/>
    <x v="0"/>
    <x v="0"/>
    <x v="0"/>
    <x v="341"/>
    <x v="347"/>
    <x v="0"/>
    <x v="0"/>
    <x v="0"/>
    <x v="364"/>
    <x v="368"/>
    <x v="1"/>
    <x v="0"/>
    <x v="314"/>
    <x v="126"/>
    <x v="0"/>
    <x v="370"/>
    <x v="35"/>
    <x v="2"/>
    <x v="116"/>
    <x v="1"/>
    <x v="120"/>
  </r>
  <r>
    <x v="103"/>
    <x v="1"/>
    <x v="0"/>
    <x v="0"/>
    <x v="92"/>
    <x v="15"/>
    <x v="0"/>
    <x v="3"/>
    <x v="3"/>
    <x v="6"/>
    <x v="1"/>
    <x v="0"/>
    <x v="15"/>
    <x v="338"/>
    <x v="14"/>
    <x v="0"/>
    <x v="0"/>
    <x v="0"/>
    <x v="0"/>
    <x v="342"/>
    <x v="348"/>
    <x v="0"/>
    <x v="0"/>
    <x v="0"/>
    <x v="365"/>
    <x v="369"/>
    <x v="0"/>
    <x v="0"/>
    <x v="83"/>
    <x v="126"/>
    <x v="0"/>
    <x v="92"/>
    <x v="35"/>
    <x v="2"/>
    <x v="116"/>
    <x v="1"/>
    <x v="120"/>
  </r>
  <r>
    <x v="103"/>
    <x v="1"/>
    <x v="0"/>
    <x v="0"/>
    <x v="92"/>
    <x v="15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2"/>
    <x v="116"/>
    <x v="1"/>
    <x v="120"/>
  </r>
  <r>
    <x v="103"/>
    <x v="1"/>
    <x v="0"/>
    <x v="0"/>
    <x v="92"/>
    <x v="15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2"/>
    <x v="116"/>
    <x v="1"/>
    <x v="120"/>
  </r>
  <r>
    <x v="103"/>
    <x v="1"/>
    <x v="0"/>
    <x v="0"/>
    <x v="92"/>
    <x v="15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5"/>
    <x v="2"/>
    <x v="116"/>
    <x v="1"/>
    <x v="12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2"/>
    <x v="119"/>
    <x v="0"/>
    <x v="0"/>
    <x v="93"/>
    <x v="15"/>
    <x v="0"/>
    <x v="0"/>
    <x v="0"/>
    <x v="5"/>
    <x v="1"/>
    <x v="0"/>
    <x v="119"/>
    <x v="332"/>
    <x v="111"/>
    <x v="0"/>
    <x v="0"/>
    <x v="0"/>
    <x v="0"/>
    <x v="343"/>
    <x v="349"/>
    <x v="0"/>
    <x v="0"/>
    <x v="0"/>
    <x v="366"/>
    <x v="370"/>
    <x v="6"/>
    <x v="0"/>
    <x v="311"/>
    <x v="127"/>
    <x v="0"/>
    <x v="180"/>
    <x v="21"/>
    <x v="2"/>
    <x v="117"/>
    <x v="2"/>
    <x v="121"/>
  </r>
  <r>
    <x v="102"/>
    <x v="1"/>
    <x v="0"/>
    <x v="0"/>
    <x v="93"/>
    <x v="15"/>
    <x v="0"/>
    <x v="1"/>
    <x v="0"/>
    <x v="5"/>
    <x v="2"/>
    <x v="0"/>
    <x v="2"/>
    <x v="2"/>
    <x v="111"/>
    <x v="0"/>
    <x v="0"/>
    <x v="0"/>
    <x v="0"/>
    <x v="2"/>
    <x v="2"/>
    <x v="0"/>
    <x v="0"/>
    <x v="0"/>
    <x v="2"/>
    <x v="2"/>
    <x v="2"/>
    <x v="1"/>
    <x v="311"/>
    <x v="1"/>
    <x v="0"/>
    <x v="2"/>
    <x v="21"/>
    <x v="2"/>
    <x v="117"/>
    <x v="1"/>
    <x v="121"/>
  </r>
  <r>
    <x v="102"/>
    <x v="1"/>
    <x v="0"/>
    <x v="0"/>
    <x v="93"/>
    <x v="15"/>
    <x v="0"/>
    <x v="2"/>
    <x v="0"/>
    <x v="14"/>
    <x v="1"/>
    <x v="0"/>
    <x v="128"/>
    <x v="333"/>
    <x v="12"/>
    <x v="0"/>
    <x v="0"/>
    <x v="0"/>
    <x v="0"/>
    <x v="344"/>
    <x v="350"/>
    <x v="0"/>
    <x v="0"/>
    <x v="0"/>
    <x v="367"/>
    <x v="371"/>
    <x v="6"/>
    <x v="0"/>
    <x v="157"/>
    <x v="127"/>
    <x v="0"/>
    <x v="178"/>
    <x v="21"/>
    <x v="2"/>
    <x v="117"/>
    <x v="1"/>
    <x v="121"/>
  </r>
  <r>
    <x v="102"/>
    <x v="1"/>
    <x v="0"/>
    <x v="0"/>
    <x v="93"/>
    <x v="15"/>
    <x v="0"/>
    <x v="3"/>
    <x v="1"/>
    <x v="2"/>
    <x v="1"/>
    <x v="0"/>
    <x v="48"/>
    <x v="334"/>
    <x v="112"/>
    <x v="0"/>
    <x v="0"/>
    <x v="0"/>
    <x v="0"/>
    <x v="345"/>
    <x v="351"/>
    <x v="0"/>
    <x v="0"/>
    <x v="0"/>
    <x v="368"/>
    <x v="372"/>
    <x v="1"/>
    <x v="0"/>
    <x v="312"/>
    <x v="127"/>
    <x v="0"/>
    <x v="368"/>
    <x v="21"/>
    <x v="2"/>
    <x v="117"/>
    <x v="1"/>
    <x v="121"/>
  </r>
  <r>
    <x v="102"/>
    <x v="1"/>
    <x v="0"/>
    <x v="0"/>
    <x v="93"/>
    <x v="15"/>
    <x v="0"/>
    <x v="4"/>
    <x v="7"/>
    <x v="40"/>
    <x v="0"/>
    <x v="0"/>
    <x v="64"/>
    <x v="339"/>
    <x v="3"/>
    <x v="0"/>
    <x v="0"/>
    <x v="0"/>
    <x v="0"/>
    <x v="346"/>
    <x v="352"/>
    <x v="0"/>
    <x v="0"/>
    <x v="0"/>
    <x v="369"/>
    <x v="373"/>
    <x v="6"/>
    <x v="0"/>
    <x v="99"/>
    <x v="127"/>
    <x v="0"/>
    <x v="357"/>
    <x v="21"/>
    <x v="2"/>
    <x v="117"/>
    <x v="1"/>
    <x v="121"/>
  </r>
  <r>
    <x v="102"/>
    <x v="1"/>
    <x v="0"/>
    <x v="0"/>
    <x v="93"/>
    <x v="15"/>
    <x v="0"/>
    <x v="5"/>
    <x v="7"/>
    <x v="40"/>
    <x v="0"/>
    <x v="0"/>
    <x v="64"/>
    <x v="339"/>
    <x v="3"/>
    <x v="0"/>
    <x v="0"/>
    <x v="0"/>
    <x v="0"/>
    <x v="346"/>
    <x v="352"/>
    <x v="0"/>
    <x v="0"/>
    <x v="0"/>
    <x v="369"/>
    <x v="373"/>
    <x v="6"/>
    <x v="0"/>
    <x v="99"/>
    <x v="127"/>
    <x v="0"/>
    <x v="357"/>
    <x v="21"/>
    <x v="2"/>
    <x v="117"/>
    <x v="1"/>
    <x v="121"/>
  </r>
  <r>
    <x v="102"/>
    <x v="1"/>
    <x v="0"/>
    <x v="0"/>
    <x v="93"/>
    <x v="15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1"/>
    <x v="2"/>
    <x v="117"/>
    <x v="1"/>
    <x v="12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120"/>
    <x v="0"/>
    <x v="26"/>
    <x v="94"/>
    <x v="6"/>
    <x v="0"/>
    <x v="0"/>
    <x v="0"/>
    <x v="5"/>
    <x v="3"/>
    <x v="0"/>
    <x v="39"/>
    <x v="340"/>
    <x v="6"/>
    <x v="0"/>
    <x v="0"/>
    <x v="0"/>
    <x v="0"/>
    <x v="347"/>
    <x v="353"/>
    <x v="0"/>
    <x v="0"/>
    <x v="0"/>
    <x v="370"/>
    <x v="374"/>
    <x v="76"/>
    <x v="0"/>
    <x v="296"/>
    <x v="128"/>
    <x v="0"/>
    <x v="349"/>
    <x v="19"/>
    <x v="2"/>
    <x v="118"/>
    <x v="0"/>
    <x v="122"/>
  </r>
  <r>
    <x v="103"/>
    <x v="1"/>
    <x v="0"/>
    <x v="26"/>
    <x v="94"/>
    <x v="6"/>
    <x v="0"/>
    <x v="1"/>
    <x v="0"/>
    <x v="5"/>
    <x v="3"/>
    <x v="0"/>
    <x v="39"/>
    <x v="340"/>
    <x v="6"/>
    <x v="0"/>
    <x v="0"/>
    <x v="0"/>
    <x v="0"/>
    <x v="347"/>
    <x v="353"/>
    <x v="0"/>
    <x v="0"/>
    <x v="0"/>
    <x v="370"/>
    <x v="374"/>
    <x v="76"/>
    <x v="0"/>
    <x v="296"/>
    <x v="128"/>
    <x v="0"/>
    <x v="349"/>
    <x v="19"/>
    <x v="2"/>
    <x v="118"/>
    <x v="1"/>
    <x v="122"/>
  </r>
  <r>
    <x v="103"/>
    <x v="1"/>
    <x v="0"/>
    <x v="26"/>
    <x v="94"/>
    <x v="6"/>
    <x v="0"/>
    <x v="2"/>
    <x v="8"/>
    <x v="17"/>
    <x v="1"/>
    <x v="0"/>
    <x v="40"/>
    <x v="341"/>
    <x v="112"/>
    <x v="0"/>
    <x v="0"/>
    <x v="0"/>
    <x v="0"/>
    <x v="348"/>
    <x v="354"/>
    <x v="0"/>
    <x v="0"/>
    <x v="0"/>
    <x v="371"/>
    <x v="375"/>
    <x v="43"/>
    <x v="0"/>
    <x v="315"/>
    <x v="128"/>
    <x v="0"/>
    <x v="371"/>
    <x v="19"/>
    <x v="2"/>
    <x v="118"/>
    <x v="1"/>
    <x v="122"/>
  </r>
  <r>
    <x v="103"/>
    <x v="1"/>
    <x v="0"/>
    <x v="26"/>
    <x v="94"/>
    <x v="6"/>
    <x v="0"/>
    <x v="3"/>
    <x v="5"/>
    <x v="13"/>
    <x v="1"/>
    <x v="0"/>
    <x v="9"/>
    <x v="342"/>
    <x v="14"/>
    <x v="0"/>
    <x v="0"/>
    <x v="0"/>
    <x v="0"/>
    <x v="349"/>
    <x v="355"/>
    <x v="0"/>
    <x v="0"/>
    <x v="0"/>
    <x v="372"/>
    <x v="376"/>
    <x v="8"/>
    <x v="0"/>
    <x v="9"/>
    <x v="128"/>
    <x v="0"/>
    <x v="372"/>
    <x v="19"/>
    <x v="2"/>
    <x v="118"/>
    <x v="1"/>
    <x v="122"/>
  </r>
  <r>
    <x v="103"/>
    <x v="1"/>
    <x v="0"/>
    <x v="26"/>
    <x v="94"/>
    <x v="6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18"/>
    <x v="1"/>
    <x v="122"/>
  </r>
  <r>
    <x v="103"/>
    <x v="1"/>
    <x v="0"/>
    <x v="26"/>
    <x v="94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18"/>
    <x v="1"/>
    <x v="122"/>
  </r>
  <r>
    <x v="103"/>
    <x v="1"/>
    <x v="0"/>
    <x v="26"/>
    <x v="94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18"/>
    <x v="1"/>
    <x v="12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2"/>
    <x v="121"/>
    <x v="0"/>
    <x v="22"/>
    <x v="95"/>
    <x v="2"/>
    <x v="0"/>
    <x v="0"/>
    <x v="4"/>
    <x v="3"/>
    <x v="1"/>
    <x v="0"/>
    <x v="247"/>
    <x v="343"/>
    <x v="39"/>
    <x v="0"/>
    <x v="0"/>
    <x v="0"/>
    <x v="0"/>
    <x v="350"/>
    <x v="356"/>
    <x v="0"/>
    <x v="0"/>
    <x v="19"/>
    <x v="373"/>
    <x v="377"/>
    <x v="5"/>
    <x v="0"/>
    <x v="316"/>
    <x v="129"/>
    <x v="0"/>
    <x v="373"/>
    <x v="5"/>
    <x v="2"/>
    <x v="119"/>
    <x v="0"/>
    <x v="123"/>
  </r>
  <r>
    <x v="102"/>
    <x v="1"/>
    <x v="0"/>
    <x v="22"/>
    <x v="95"/>
    <x v="2"/>
    <x v="0"/>
    <x v="1"/>
    <x v="4"/>
    <x v="3"/>
    <x v="2"/>
    <x v="0"/>
    <x v="2"/>
    <x v="2"/>
    <x v="39"/>
    <x v="0"/>
    <x v="0"/>
    <x v="0"/>
    <x v="0"/>
    <x v="2"/>
    <x v="2"/>
    <x v="0"/>
    <x v="0"/>
    <x v="0"/>
    <x v="2"/>
    <x v="2"/>
    <x v="2"/>
    <x v="1"/>
    <x v="316"/>
    <x v="1"/>
    <x v="0"/>
    <x v="2"/>
    <x v="5"/>
    <x v="2"/>
    <x v="119"/>
    <x v="1"/>
    <x v="123"/>
  </r>
  <r>
    <x v="102"/>
    <x v="1"/>
    <x v="0"/>
    <x v="22"/>
    <x v="95"/>
    <x v="2"/>
    <x v="0"/>
    <x v="2"/>
    <x v="3"/>
    <x v="6"/>
    <x v="1"/>
    <x v="0"/>
    <x v="67"/>
    <x v="344"/>
    <x v="26"/>
    <x v="0"/>
    <x v="0"/>
    <x v="0"/>
    <x v="0"/>
    <x v="351"/>
    <x v="357"/>
    <x v="0"/>
    <x v="0"/>
    <x v="0"/>
    <x v="374"/>
    <x v="378"/>
    <x v="0"/>
    <x v="0"/>
    <x v="101"/>
    <x v="129"/>
    <x v="0"/>
    <x v="112"/>
    <x v="5"/>
    <x v="2"/>
    <x v="119"/>
    <x v="1"/>
    <x v="123"/>
  </r>
  <r>
    <x v="102"/>
    <x v="1"/>
    <x v="0"/>
    <x v="22"/>
    <x v="95"/>
    <x v="2"/>
    <x v="0"/>
    <x v="3"/>
    <x v="1"/>
    <x v="2"/>
    <x v="1"/>
    <x v="0"/>
    <x v="48"/>
    <x v="345"/>
    <x v="112"/>
    <x v="0"/>
    <x v="0"/>
    <x v="0"/>
    <x v="0"/>
    <x v="352"/>
    <x v="358"/>
    <x v="0"/>
    <x v="0"/>
    <x v="0"/>
    <x v="375"/>
    <x v="379"/>
    <x v="1"/>
    <x v="0"/>
    <x v="317"/>
    <x v="129"/>
    <x v="0"/>
    <x v="374"/>
    <x v="5"/>
    <x v="2"/>
    <x v="119"/>
    <x v="1"/>
    <x v="123"/>
  </r>
  <r>
    <x v="102"/>
    <x v="1"/>
    <x v="0"/>
    <x v="22"/>
    <x v="95"/>
    <x v="2"/>
    <x v="0"/>
    <x v="4"/>
    <x v="3"/>
    <x v="6"/>
    <x v="1"/>
    <x v="0"/>
    <x v="136"/>
    <x v="346"/>
    <x v="23"/>
    <x v="0"/>
    <x v="0"/>
    <x v="0"/>
    <x v="0"/>
    <x v="353"/>
    <x v="359"/>
    <x v="0"/>
    <x v="0"/>
    <x v="0"/>
    <x v="376"/>
    <x v="380"/>
    <x v="0"/>
    <x v="0"/>
    <x v="318"/>
    <x v="129"/>
    <x v="0"/>
    <x v="343"/>
    <x v="5"/>
    <x v="2"/>
    <x v="119"/>
    <x v="1"/>
    <x v="123"/>
  </r>
  <r>
    <x v="102"/>
    <x v="1"/>
    <x v="0"/>
    <x v="22"/>
    <x v="95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19"/>
    <x v="1"/>
    <x v="123"/>
  </r>
  <r>
    <x v="102"/>
    <x v="1"/>
    <x v="0"/>
    <x v="22"/>
    <x v="95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"/>
    <x v="2"/>
    <x v="119"/>
    <x v="1"/>
    <x v="12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122"/>
    <x v="0"/>
    <x v="22"/>
    <x v="76"/>
    <x v="2"/>
    <x v="0"/>
    <x v="0"/>
    <x v="0"/>
    <x v="5"/>
    <x v="26"/>
    <x v="0"/>
    <x v="220"/>
    <x v="347"/>
    <x v="9"/>
    <x v="0"/>
    <x v="0"/>
    <x v="0"/>
    <x v="0"/>
    <x v="354"/>
    <x v="360"/>
    <x v="0"/>
    <x v="0"/>
    <x v="0"/>
    <x v="377"/>
    <x v="381"/>
    <x v="49"/>
    <x v="0"/>
    <x v="217"/>
    <x v="130"/>
    <x v="0"/>
    <x v="375"/>
    <x v="48"/>
    <x v="2"/>
    <x v="120"/>
    <x v="2"/>
    <x v="124"/>
  </r>
  <r>
    <x v="103"/>
    <x v="1"/>
    <x v="0"/>
    <x v="22"/>
    <x v="76"/>
    <x v="2"/>
    <x v="0"/>
    <x v="1"/>
    <x v="0"/>
    <x v="5"/>
    <x v="26"/>
    <x v="0"/>
    <x v="220"/>
    <x v="347"/>
    <x v="9"/>
    <x v="0"/>
    <x v="0"/>
    <x v="0"/>
    <x v="0"/>
    <x v="354"/>
    <x v="360"/>
    <x v="0"/>
    <x v="0"/>
    <x v="0"/>
    <x v="377"/>
    <x v="381"/>
    <x v="49"/>
    <x v="0"/>
    <x v="217"/>
    <x v="130"/>
    <x v="0"/>
    <x v="375"/>
    <x v="48"/>
    <x v="2"/>
    <x v="120"/>
    <x v="1"/>
    <x v="124"/>
  </r>
  <r>
    <x v="103"/>
    <x v="1"/>
    <x v="0"/>
    <x v="22"/>
    <x v="76"/>
    <x v="2"/>
    <x v="0"/>
    <x v="2"/>
    <x v="1"/>
    <x v="2"/>
    <x v="25"/>
    <x v="0"/>
    <x v="221"/>
    <x v="348"/>
    <x v="106"/>
    <x v="0"/>
    <x v="0"/>
    <x v="0"/>
    <x v="0"/>
    <x v="355"/>
    <x v="361"/>
    <x v="0"/>
    <x v="0"/>
    <x v="0"/>
    <x v="378"/>
    <x v="382"/>
    <x v="48"/>
    <x v="0"/>
    <x v="319"/>
    <x v="130"/>
    <x v="0"/>
    <x v="376"/>
    <x v="48"/>
    <x v="2"/>
    <x v="120"/>
    <x v="1"/>
    <x v="124"/>
  </r>
  <r>
    <x v="103"/>
    <x v="1"/>
    <x v="0"/>
    <x v="22"/>
    <x v="76"/>
    <x v="2"/>
    <x v="0"/>
    <x v="3"/>
    <x v="3"/>
    <x v="6"/>
    <x v="45"/>
    <x v="0"/>
    <x v="248"/>
    <x v="349"/>
    <x v="23"/>
    <x v="0"/>
    <x v="0"/>
    <x v="0"/>
    <x v="0"/>
    <x v="356"/>
    <x v="362"/>
    <x v="0"/>
    <x v="0"/>
    <x v="0"/>
    <x v="379"/>
    <x v="383"/>
    <x v="81"/>
    <x v="0"/>
    <x v="318"/>
    <x v="130"/>
    <x v="0"/>
    <x v="377"/>
    <x v="48"/>
    <x v="2"/>
    <x v="120"/>
    <x v="1"/>
    <x v="124"/>
  </r>
  <r>
    <x v="103"/>
    <x v="1"/>
    <x v="0"/>
    <x v="22"/>
    <x v="76"/>
    <x v="2"/>
    <x v="0"/>
    <x v="4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8"/>
    <x v="2"/>
    <x v="120"/>
    <x v="1"/>
    <x v="124"/>
  </r>
  <r>
    <x v="103"/>
    <x v="1"/>
    <x v="0"/>
    <x v="22"/>
    <x v="7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8"/>
    <x v="2"/>
    <x v="120"/>
    <x v="1"/>
    <x v="124"/>
  </r>
  <r>
    <x v="103"/>
    <x v="1"/>
    <x v="0"/>
    <x v="22"/>
    <x v="7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8"/>
    <x v="2"/>
    <x v="120"/>
    <x v="1"/>
    <x v="12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23"/>
    <x v="0"/>
    <x v="25"/>
    <x v="96"/>
    <x v="2"/>
    <x v="0"/>
    <x v="0"/>
    <x v="4"/>
    <x v="12"/>
    <x v="26"/>
    <x v="0"/>
    <x v="249"/>
    <x v="350"/>
    <x v="45"/>
    <x v="0"/>
    <x v="0"/>
    <x v="0"/>
    <x v="0"/>
    <x v="357"/>
    <x v="363"/>
    <x v="0"/>
    <x v="0"/>
    <x v="0"/>
    <x v="380"/>
    <x v="384"/>
    <x v="74"/>
    <x v="0"/>
    <x v="320"/>
    <x v="131"/>
    <x v="0"/>
    <x v="378"/>
    <x v="11"/>
    <x v="2"/>
    <x v="121"/>
    <x v="0"/>
    <x v="125"/>
  </r>
  <r>
    <x v="1"/>
    <x v="1"/>
    <x v="0"/>
    <x v="25"/>
    <x v="96"/>
    <x v="2"/>
    <x v="0"/>
    <x v="1"/>
    <x v="4"/>
    <x v="12"/>
    <x v="26"/>
    <x v="0"/>
    <x v="249"/>
    <x v="350"/>
    <x v="45"/>
    <x v="0"/>
    <x v="0"/>
    <x v="0"/>
    <x v="0"/>
    <x v="357"/>
    <x v="363"/>
    <x v="0"/>
    <x v="0"/>
    <x v="0"/>
    <x v="380"/>
    <x v="384"/>
    <x v="74"/>
    <x v="0"/>
    <x v="320"/>
    <x v="131"/>
    <x v="0"/>
    <x v="378"/>
    <x v="11"/>
    <x v="2"/>
    <x v="121"/>
    <x v="1"/>
    <x v="125"/>
  </r>
  <r>
    <x v="1"/>
    <x v="1"/>
    <x v="0"/>
    <x v="25"/>
    <x v="96"/>
    <x v="2"/>
    <x v="0"/>
    <x v="2"/>
    <x v="1"/>
    <x v="2"/>
    <x v="25"/>
    <x v="0"/>
    <x v="160"/>
    <x v="351"/>
    <x v="83"/>
    <x v="0"/>
    <x v="0"/>
    <x v="0"/>
    <x v="0"/>
    <x v="358"/>
    <x v="364"/>
    <x v="0"/>
    <x v="0"/>
    <x v="0"/>
    <x v="381"/>
    <x v="385"/>
    <x v="48"/>
    <x v="0"/>
    <x v="321"/>
    <x v="131"/>
    <x v="0"/>
    <x v="379"/>
    <x v="11"/>
    <x v="2"/>
    <x v="121"/>
    <x v="1"/>
    <x v="125"/>
  </r>
  <r>
    <x v="1"/>
    <x v="1"/>
    <x v="0"/>
    <x v="25"/>
    <x v="96"/>
    <x v="2"/>
    <x v="0"/>
    <x v="3"/>
    <x v="3"/>
    <x v="27"/>
    <x v="25"/>
    <x v="0"/>
    <x v="220"/>
    <x v="352"/>
    <x v="9"/>
    <x v="0"/>
    <x v="0"/>
    <x v="0"/>
    <x v="0"/>
    <x v="359"/>
    <x v="365"/>
    <x v="0"/>
    <x v="0"/>
    <x v="0"/>
    <x v="382"/>
    <x v="386"/>
    <x v="49"/>
    <x v="0"/>
    <x v="269"/>
    <x v="131"/>
    <x v="0"/>
    <x v="313"/>
    <x v="11"/>
    <x v="2"/>
    <x v="121"/>
    <x v="1"/>
    <x v="125"/>
  </r>
  <r>
    <x v="1"/>
    <x v="1"/>
    <x v="0"/>
    <x v="25"/>
    <x v="96"/>
    <x v="2"/>
    <x v="0"/>
    <x v="4"/>
    <x v="3"/>
    <x v="27"/>
    <x v="25"/>
    <x v="0"/>
    <x v="220"/>
    <x v="352"/>
    <x v="9"/>
    <x v="0"/>
    <x v="0"/>
    <x v="0"/>
    <x v="0"/>
    <x v="359"/>
    <x v="365"/>
    <x v="0"/>
    <x v="0"/>
    <x v="0"/>
    <x v="382"/>
    <x v="386"/>
    <x v="49"/>
    <x v="0"/>
    <x v="269"/>
    <x v="131"/>
    <x v="0"/>
    <x v="313"/>
    <x v="11"/>
    <x v="2"/>
    <x v="121"/>
    <x v="1"/>
    <x v="125"/>
  </r>
  <r>
    <x v="1"/>
    <x v="1"/>
    <x v="0"/>
    <x v="25"/>
    <x v="96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2"/>
    <x v="121"/>
    <x v="1"/>
    <x v="125"/>
  </r>
  <r>
    <x v="1"/>
    <x v="1"/>
    <x v="0"/>
    <x v="25"/>
    <x v="96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2"/>
    <x v="121"/>
    <x v="1"/>
    <x v="12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24"/>
    <x v="0"/>
    <x v="0"/>
    <x v="97"/>
    <x v="4"/>
    <x v="0"/>
    <x v="0"/>
    <x v="4"/>
    <x v="3"/>
    <x v="46"/>
    <x v="0"/>
    <x v="250"/>
    <x v="353"/>
    <x v="113"/>
    <x v="0"/>
    <x v="0"/>
    <x v="0"/>
    <x v="0"/>
    <x v="360"/>
    <x v="366"/>
    <x v="0"/>
    <x v="0"/>
    <x v="50"/>
    <x v="383"/>
    <x v="387"/>
    <x v="82"/>
    <x v="0"/>
    <x v="322"/>
    <x v="132"/>
    <x v="0"/>
    <x v="380"/>
    <x v="13"/>
    <x v="2"/>
    <x v="122"/>
    <x v="0"/>
    <x v="126"/>
  </r>
  <r>
    <x v="1"/>
    <x v="1"/>
    <x v="0"/>
    <x v="0"/>
    <x v="97"/>
    <x v="4"/>
    <x v="0"/>
    <x v="1"/>
    <x v="4"/>
    <x v="3"/>
    <x v="2"/>
    <x v="0"/>
    <x v="2"/>
    <x v="2"/>
    <x v="113"/>
    <x v="0"/>
    <x v="0"/>
    <x v="0"/>
    <x v="0"/>
    <x v="2"/>
    <x v="2"/>
    <x v="0"/>
    <x v="0"/>
    <x v="0"/>
    <x v="2"/>
    <x v="2"/>
    <x v="2"/>
    <x v="1"/>
    <x v="322"/>
    <x v="1"/>
    <x v="0"/>
    <x v="2"/>
    <x v="13"/>
    <x v="2"/>
    <x v="122"/>
    <x v="1"/>
    <x v="126"/>
  </r>
  <r>
    <x v="1"/>
    <x v="1"/>
    <x v="0"/>
    <x v="0"/>
    <x v="97"/>
    <x v="4"/>
    <x v="0"/>
    <x v="2"/>
    <x v="7"/>
    <x v="16"/>
    <x v="25"/>
    <x v="0"/>
    <x v="251"/>
    <x v="354"/>
    <x v="114"/>
    <x v="0"/>
    <x v="0"/>
    <x v="0"/>
    <x v="0"/>
    <x v="361"/>
    <x v="367"/>
    <x v="0"/>
    <x v="0"/>
    <x v="51"/>
    <x v="384"/>
    <x v="388"/>
    <x v="83"/>
    <x v="0"/>
    <x v="323"/>
    <x v="132"/>
    <x v="0"/>
    <x v="381"/>
    <x v="13"/>
    <x v="2"/>
    <x v="122"/>
    <x v="1"/>
    <x v="126"/>
  </r>
  <r>
    <x v="1"/>
    <x v="1"/>
    <x v="0"/>
    <x v="0"/>
    <x v="97"/>
    <x v="4"/>
    <x v="0"/>
    <x v="3"/>
    <x v="1"/>
    <x v="2"/>
    <x v="25"/>
    <x v="0"/>
    <x v="252"/>
    <x v="355"/>
    <x v="33"/>
    <x v="0"/>
    <x v="0"/>
    <x v="0"/>
    <x v="0"/>
    <x v="362"/>
    <x v="368"/>
    <x v="0"/>
    <x v="0"/>
    <x v="0"/>
    <x v="385"/>
    <x v="389"/>
    <x v="48"/>
    <x v="0"/>
    <x v="147"/>
    <x v="132"/>
    <x v="0"/>
    <x v="382"/>
    <x v="13"/>
    <x v="2"/>
    <x v="122"/>
    <x v="1"/>
    <x v="126"/>
  </r>
  <r>
    <x v="1"/>
    <x v="1"/>
    <x v="0"/>
    <x v="0"/>
    <x v="97"/>
    <x v="4"/>
    <x v="0"/>
    <x v="4"/>
    <x v="3"/>
    <x v="6"/>
    <x v="25"/>
    <x v="0"/>
    <x v="230"/>
    <x v="356"/>
    <x v="5"/>
    <x v="0"/>
    <x v="0"/>
    <x v="0"/>
    <x v="0"/>
    <x v="363"/>
    <x v="369"/>
    <x v="0"/>
    <x v="0"/>
    <x v="0"/>
    <x v="386"/>
    <x v="390"/>
    <x v="49"/>
    <x v="0"/>
    <x v="86"/>
    <x v="132"/>
    <x v="0"/>
    <x v="383"/>
    <x v="13"/>
    <x v="2"/>
    <x v="122"/>
    <x v="1"/>
    <x v="126"/>
  </r>
  <r>
    <x v="1"/>
    <x v="1"/>
    <x v="0"/>
    <x v="0"/>
    <x v="97"/>
    <x v="4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22"/>
    <x v="1"/>
    <x v="126"/>
  </r>
  <r>
    <x v="1"/>
    <x v="1"/>
    <x v="0"/>
    <x v="0"/>
    <x v="97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22"/>
    <x v="1"/>
    <x v="12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25"/>
    <x v="0"/>
    <x v="25"/>
    <x v="98"/>
    <x v="6"/>
    <x v="0"/>
    <x v="0"/>
    <x v="4"/>
    <x v="3"/>
    <x v="25"/>
    <x v="0"/>
    <x v="170"/>
    <x v="357"/>
    <x v="3"/>
    <x v="0"/>
    <x v="0"/>
    <x v="0"/>
    <x v="0"/>
    <x v="364"/>
    <x v="370"/>
    <x v="0"/>
    <x v="0"/>
    <x v="52"/>
    <x v="387"/>
    <x v="391"/>
    <x v="52"/>
    <x v="0"/>
    <x v="158"/>
    <x v="133"/>
    <x v="0"/>
    <x v="316"/>
    <x v="49"/>
    <x v="2"/>
    <x v="123"/>
    <x v="2"/>
    <x v="127"/>
  </r>
  <r>
    <x v="1"/>
    <x v="1"/>
    <x v="0"/>
    <x v="25"/>
    <x v="98"/>
    <x v="6"/>
    <x v="0"/>
    <x v="1"/>
    <x v="4"/>
    <x v="3"/>
    <x v="2"/>
    <x v="0"/>
    <x v="2"/>
    <x v="2"/>
    <x v="3"/>
    <x v="0"/>
    <x v="0"/>
    <x v="0"/>
    <x v="0"/>
    <x v="2"/>
    <x v="2"/>
    <x v="0"/>
    <x v="0"/>
    <x v="0"/>
    <x v="2"/>
    <x v="2"/>
    <x v="2"/>
    <x v="1"/>
    <x v="158"/>
    <x v="1"/>
    <x v="0"/>
    <x v="2"/>
    <x v="49"/>
    <x v="2"/>
    <x v="123"/>
    <x v="1"/>
    <x v="127"/>
  </r>
  <r>
    <x v="1"/>
    <x v="1"/>
    <x v="0"/>
    <x v="25"/>
    <x v="98"/>
    <x v="6"/>
    <x v="0"/>
    <x v="2"/>
    <x v="1"/>
    <x v="2"/>
    <x v="26"/>
    <x v="0"/>
    <x v="253"/>
    <x v="358"/>
    <x v="115"/>
    <x v="0"/>
    <x v="0"/>
    <x v="0"/>
    <x v="0"/>
    <x v="365"/>
    <x v="371"/>
    <x v="0"/>
    <x v="0"/>
    <x v="0"/>
    <x v="388"/>
    <x v="392"/>
    <x v="75"/>
    <x v="0"/>
    <x v="324"/>
    <x v="133"/>
    <x v="0"/>
    <x v="384"/>
    <x v="49"/>
    <x v="2"/>
    <x v="123"/>
    <x v="1"/>
    <x v="127"/>
  </r>
  <r>
    <x v="1"/>
    <x v="1"/>
    <x v="0"/>
    <x v="25"/>
    <x v="98"/>
    <x v="6"/>
    <x v="0"/>
    <x v="3"/>
    <x v="1"/>
    <x v="2"/>
    <x v="26"/>
    <x v="0"/>
    <x v="253"/>
    <x v="358"/>
    <x v="115"/>
    <x v="0"/>
    <x v="0"/>
    <x v="0"/>
    <x v="0"/>
    <x v="365"/>
    <x v="371"/>
    <x v="0"/>
    <x v="0"/>
    <x v="0"/>
    <x v="388"/>
    <x v="392"/>
    <x v="75"/>
    <x v="0"/>
    <x v="324"/>
    <x v="133"/>
    <x v="0"/>
    <x v="384"/>
    <x v="49"/>
    <x v="2"/>
    <x v="123"/>
    <x v="1"/>
    <x v="127"/>
  </r>
  <r>
    <x v="1"/>
    <x v="1"/>
    <x v="0"/>
    <x v="25"/>
    <x v="98"/>
    <x v="6"/>
    <x v="0"/>
    <x v="4"/>
    <x v="4"/>
    <x v="3"/>
    <x v="25"/>
    <x v="0"/>
    <x v="170"/>
    <x v="357"/>
    <x v="3"/>
    <x v="0"/>
    <x v="0"/>
    <x v="0"/>
    <x v="0"/>
    <x v="364"/>
    <x v="370"/>
    <x v="0"/>
    <x v="0"/>
    <x v="52"/>
    <x v="387"/>
    <x v="391"/>
    <x v="52"/>
    <x v="0"/>
    <x v="158"/>
    <x v="133"/>
    <x v="0"/>
    <x v="316"/>
    <x v="49"/>
    <x v="2"/>
    <x v="123"/>
    <x v="1"/>
    <x v="127"/>
  </r>
  <r>
    <x v="1"/>
    <x v="1"/>
    <x v="0"/>
    <x v="25"/>
    <x v="98"/>
    <x v="6"/>
    <x v="0"/>
    <x v="5"/>
    <x v="4"/>
    <x v="3"/>
    <x v="2"/>
    <x v="0"/>
    <x v="2"/>
    <x v="2"/>
    <x v="3"/>
    <x v="0"/>
    <x v="0"/>
    <x v="0"/>
    <x v="0"/>
    <x v="2"/>
    <x v="2"/>
    <x v="0"/>
    <x v="0"/>
    <x v="0"/>
    <x v="2"/>
    <x v="2"/>
    <x v="2"/>
    <x v="1"/>
    <x v="158"/>
    <x v="1"/>
    <x v="0"/>
    <x v="2"/>
    <x v="49"/>
    <x v="2"/>
    <x v="123"/>
    <x v="1"/>
    <x v="127"/>
  </r>
  <r>
    <x v="1"/>
    <x v="1"/>
    <x v="0"/>
    <x v="25"/>
    <x v="98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49"/>
    <x v="2"/>
    <x v="123"/>
    <x v="1"/>
    <x v="12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26"/>
    <x v="0"/>
    <x v="26"/>
    <x v="99"/>
    <x v="6"/>
    <x v="0"/>
    <x v="0"/>
    <x v="3"/>
    <x v="15"/>
    <x v="4"/>
    <x v="0"/>
    <x v="10"/>
    <x v="359"/>
    <x v="9"/>
    <x v="0"/>
    <x v="0"/>
    <x v="0"/>
    <x v="0"/>
    <x v="366"/>
    <x v="372"/>
    <x v="0"/>
    <x v="0"/>
    <x v="0"/>
    <x v="389"/>
    <x v="393"/>
    <x v="7"/>
    <x v="0"/>
    <x v="279"/>
    <x v="134"/>
    <x v="0"/>
    <x v="385"/>
    <x v="23"/>
    <x v="2"/>
    <x v="124"/>
    <x v="2"/>
    <x v="128"/>
  </r>
  <r>
    <x v="1"/>
    <x v="1"/>
    <x v="0"/>
    <x v="26"/>
    <x v="99"/>
    <x v="6"/>
    <x v="0"/>
    <x v="1"/>
    <x v="3"/>
    <x v="15"/>
    <x v="4"/>
    <x v="0"/>
    <x v="10"/>
    <x v="359"/>
    <x v="9"/>
    <x v="0"/>
    <x v="0"/>
    <x v="0"/>
    <x v="0"/>
    <x v="366"/>
    <x v="372"/>
    <x v="0"/>
    <x v="0"/>
    <x v="0"/>
    <x v="389"/>
    <x v="393"/>
    <x v="7"/>
    <x v="0"/>
    <x v="279"/>
    <x v="134"/>
    <x v="0"/>
    <x v="385"/>
    <x v="23"/>
    <x v="2"/>
    <x v="124"/>
    <x v="1"/>
    <x v="128"/>
  </r>
  <r>
    <x v="1"/>
    <x v="1"/>
    <x v="0"/>
    <x v="26"/>
    <x v="99"/>
    <x v="6"/>
    <x v="0"/>
    <x v="2"/>
    <x v="1"/>
    <x v="2"/>
    <x v="1"/>
    <x v="0"/>
    <x v="138"/>
    <x v="360"/>
    <x v="70"/>
    <x v="0"/>
    <x v="0"/>
    <x v="0"/>
    <x v="0"/>
    <x v="367"/>
    <x v="373"/>
    <x v="0"/>
    <x v="0"/>
    <x v="0"/>
    <x v="390"/>
    <x v="394"/>
    <x v="1"/>
    <x v="0"/>
    <x v="325"/>
    <x v="134"/>
    <x v="0"/>
    <x v="386"/>
    <x v="23"/>
    <x v="2"/>
    <x v="124"/>
    <x v="1"/>
    <x v="128"/>
  </r>
  <r>
    <x v="1"/>
    <x v="1"/>
    <x v="0"/>
    <x v="26"/>
    <x v="99"/>
    <x v="6"/>
    <x v="0"/>
    <x v="3"/>
    <x v="3"/>
    <x v="15"/>
    <x v="1"/>
    <x v="0"/>
    <x v="12"/>
    <x v="361"/>
    <x v="11"/>
    <x v="0"/>
    <x v="0"/>
    <x v="0"/>
    <x v="0"/>
    <x v="368"/>
    <x v="374"/>
    <x v="0"/>
    <x v="2"/>
    <x v="0"/>
    <x v="391"/>
    <x v="395"/>
    <x v="0"/>
    <x v="0"/>
    <x v="326"/>
    <x v="134"/>
    <x v="0"/>
    <x v="387"/>
    <x v="23"/>
    <x v="2"/>
    <x v="124"/>
    <x v="1"/>
    <x v="128"/>
  </r>
  <r>
    <x v="1"/>
    <x v="1"/>
    <x v="0"/>
    <x v="26"/>
    <x v="99"/>
    <x v="6"/>
    <x v="0"/>
    <x v="4"/>
    <x v="3"/>
    <x v="15"/>
    <x v="2"/>
    <x v="0"/>
    <x v="2"/>
    <x v="2"/>
    <x v="11"/>
    <x v="0"/>
    <x v="0"/>
    <x v="0"/>
    <x v="0"/>
    <x v="2"/>
    <x v="2"/>
    <x v="0"/>
    <x v="0"/>
    <x v="0"/>
    <x v="2"/>
    <x v="2"/>
    <x v="2"/>
    <x v="1"/>
    <x v="326"/>
    <x v="1"/>
    <x v="0"/>
    <x v="2"/>
    <x v="23"/>
    <x v="2"/>
    <x v="124"/>
    <x v="1"/>
    <x v="128"/>
  </r>
  <r>
    <x v="1"/>
    <x v="1"/>
    <x v="0"/>
    <x v="26"/>
    <x v="99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124"/>
    <x v="1"/>
    <x v="128"/>
  </r>
  <r>
    <x v="1"/>
    <x v="1"/>
    <x v="0"/>
    <x v="26"/>
    <x v="99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3"/>
    <x v="2"/>
    <x v="124"/>
    <x v="1"/>
    <x v="12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27"/>
    <x v="0"/>
    <x v="0"/>
    <x v="100"/>
    <x v="6"/>
    <x v="0"/>
    <x v="0"/>
    <x v="5"/>
    <x v="13"/>
    <x v="26"/>
    <x v="0"/>
    <x v="254"/>
    <x v="362"/>
    <x v="25"/>
    <x v="0"/>
    <x v="0"/>
    <x v="0"/>
    <x v="0"/>
    <x v="369"/>
    <x v="375"/>
    <x v="0"/>
    <x v="0"/>
    <x v="0"/>
    <x v="392"/>
    <x v="396"/>
    <x v="52"/>
    <x v="0"/>
    <x v="17"/>
    <x v="135"/>
    <x v="0"/>
    <x v="388"/>
    <x v="12"/>
    <x v="2"/>
    <x v="125"/>
    <x v="0"/>
    <x v="129"/>
  </r>
  <r>
    <x v="1"/>
    <x v="1"/>
    <x v="0"/>
    <x v="0"/>
    <x v="100"/>
    <x v="6"/>
    <x v="0"/>
    <x v="1"/>
    <x v="5"/>
    <x v="13"/>
    <x v="26"/>
    <x v="0"/>
    <x v="254"/>
    <x v="362"/>
    <x v="25"/>
    <x v="0"/>
    <x v="0"/>
    <x v="0"/>
    <x v="0"/>
    <x v="369"/>
    <x v="375"/>
    <x v="0"/>
    <x v="0"/>
    <x v="0"/>
    <x v="392"/>
    <x v="396"/>
    <x v="52"/>
    <x v="0"/>
    <x v="17"/>
    <x v="135"/>
    <x v="0"/>
    <x v="388"/>
    <x v="12"/>
    <x v="2"/>
    <x v="125"/>
    <x v="1"/>
    <x v="129"/>
  </r>
  <r>
    <x v="1"/>
    <x v="1"/>
    <x v="0"/>
    <x v="0"/>
    <x v="100"/>
    <x v="6"/>
    <x v="0"/>
    <x v="2"/>
    <x v="5"/>
    <x v="13"/>
    <x v="25"/>
    <x v="0"/>
    <x v="255"/>
    <x v="363"/>
    <x v="25"/>
    <x v="0"/>
    <x v="0"/>
    <x v="0"/>
    <x v="0"/>
    <x v="369"/>
    <x v="376"/>
    <x v="0"/>
    <x v="0"/>
    <x v="0"/>
    <x v="392"/>
    <x v="397"/>
    <x v="84"/>
    <x v="0"/>
    <x v="17"/>
    <x v="135"/>
    <x v="0"/>
    <x v="389"/>
    <x v="12"/>
    <x v="2"/>
    <x v="125"/>
    <x v="1"/>
    <x v="129"/>
  </r>
  <r>
    <x v="1"/>
    <x v="1"/>
    <x v="0"/>
    <x v="0"/>
    <x v="100"/>
    <x v="6"/>
    <x v="0"/>
    <x v="3"/>
    <x v="1"/>
    <x v="2"/>
    <x v="25"/>
    <x v="0"/>
    <x v="256"/>
    <x v="364"/>
    <x v="69"/>
    <x v="0"/>
    <x v="0"/>
    <x v="0"/>
    <x v="0"/>
    <x v="370"/>
    <x v="377"/>
    <x v="0"/>
    <x v="2"/>
    <x v="0"/>
    <x v="393"/>
    <x v="398"/>
    <x v="48"/>
    <x v="0"/>
    <x v="327"/>
    <x v="135"/>
    <x v="0"/>
    <x v="390"/>
    <x v="12"/>
    <x v="2"/>
    <x v="125"/>
    <x v="1"/>
    <x v="129"/>
  </r>
  <r>
    <x v="1"/>
    <x v="1"/>
    <x v="0"/>
    <x v="0"/>
    <x v="100"/>
    <x v="6"/>
    <x v="0"/>
    <x v="4"/>
    <x v="5"/>
    <x v="13"/>
    <x v="25"/>
    <x v="0"/>
    <x v="255"/>
    <x v="363"/>
    <x v="25"/>
    <x v="0"/>
    <x v="0"/>
    <x v="0"/>
    <x v="0"/>
    <x v="369"/>
    <x v="376"/>
    <x v="0"/>
    <x v="0"/>
    <x v="0"/>
    <x v="392"/>
    <x v="397"/>
    <x v="84"/>
    <x v="0"/>
    <x v="17"/>
    <x v="135"/>
    <x v="0"/>
    <x v="389"/>
    <x v="12"/>
    <x v="2"/>
    <x v="125"/>
    <x v="1"/>
    <x v="129"/>
  </r>
  <r>
    <x v="1"/>
    <x v="1"/>
    <x v="0"/>
    <x v="0"/>
    <x v="100"/>
    <x v="6"/>
    <x v="0"/>
    <x v="5"/>
    <x v="5"/>
    <x v="13"/>
    <x v="26"/>
    <x v="0"/>
    <x v="254"/>
    <x v="362"/>
    <x v="25"/>
    <x v="0"/>
    <x v="0"/>
    <x v="0"/>
    <x v="0"/>
    <x v="369"/>
    <x v="375"/>
    <x v="0"/>
    <x v="0"/>
    <x v="0"/>
    <x v="392"/>
    <x v="396"/>
    <x v="52"/>
    <x v="0"/>
    <x v="17"/>
    <x v="135"/>
    <x v="0"/>
    <x v="388"/>
    <x v="12"/>
    <x v="2"/>
    <x v="125"/>
    <x v="1"/>
    <x v="129"/>
  </r>
  <r>
    <x v="1"/>
    <x v="1"/>
    <x v="0"/>
    <x v="0"/>
    <x v="100"/>
    <x v="6"/>
    <x v="0"/>
    <x v="6"/>
    <x v="5"/>
    <x v="13"/>
    <x v="26"/>
    <x v="0"/>
    <x v="254"/>
    <x v="362"/>
    <x v="25"/>
    <x v="0"/>
    <x v="0"/>
    <x v="0"/>
    <x v="0"/>
    <x v="369"/>
    <x v="375"/>
    <x v="0"/>
    <x v="0"/>
    <x v="0"/>
    <x v="392"/>
    <x v="396"/>
    <x v="52"/>
    <x v="0"/>
    <x v="17"/>
    <x v="135"/>
    <x v="0"/>
    <x v="388"/>
    <x v="12"/>
    <x v="2"/>
    <x v="125"/>
    <x v="1"/>
    <x v="12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4"/>
    <x v="128"/>
    <x v="0"/>
    <x v="29"/>
    <x v="101"/>
    <x v="2"/>
    <x v="0"/>
    <x v="0"/>
    <x v="0"/>
    <x v="9"/>
    <x v="9"/>
    <x v="0"/>
    <x v="123"/>
    <x v="153"/>
    <x v="32"/>
    <x v="0"/>
    <x v="0"/>
    <x v="0"/>
    <x v="0"/>
    <x v="159"/>
    <x v="161"/>
    <x v="0"/>
    <x v="0"/>
    <x v="5"/>
    <x v="357"/>
    <x v="361"/>
    <x v="23"/>
    <x v="0"/>
    <x v="205"/>
    <x v="136"/>
    <x v="0"/>
    <x v="391"/>
    <x v="15"/>
    <x v="2"/>
    <x v="126"/>
    <x v="0"/>
    <x v="130"/>
  </r>
  <r>
    <x v="102"/>
    <x v="1"/>
    <x v="0"/>
    <x v="29"/>
    <x v="101"/>
    <x v="2"/>
    <x v="0"/>
    <x v="1"/>
    <x v="0"/>
    <x v="9"/>
    <x v="2"/>
    <x v="0"/>
    <x v="2"/>
    <x v="2"/>
    <x v="32"/>
    <x v="0"/>
    <x v="0"/>
    <x v="0"/>
    <x v="0"/>
    <x v="2"/>
    <x v="2"/>
    <x v="0"/>
    <x v="0"/>
    <x v="0"/>
    <x v="2"/>
    <x v="2"/>
    <x v="2"/>
    <x v="1"/>
    <x v="205"/>
    <x v="1"/>
    <x v="0"/>
    <x v="2"/>
    <x v="15"/>
    <x v="2"/>
    <x v="126"/>
    <x v="1"/>
    <x v="130"/>
  </r>
  <r>
    <x v="102"/>
    <x v="1"/>
    <x v="0"/>
    <x v="29"/>
    <x v="101"/>
    <x v="2"/>
    <x v="0"/>
    <x v="2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328"/>
    <x v="136"/>
    <x v="0"/>
    <x v="392"/>
    <x v="15"/>
    <x v="2"/>
    <x v="126"/>
    <x v="1"/>
    <x v="130"/>
  </r>
  <r>
    <x v="102"/>
    <x v="1"/>
    <x v="0"/>
    <x v="29"/>
    <x v="101"/>
    <x v="2"/>
    <x v="0"/>
    <x v="3"/>
    <x v="1"/>
    <x v="2"/>
    <x v="9"/>
    <x v="0"/>
    <x v="124"/>
    <x v="154"/>
    <x v="65"/>
    <x v="0"/>
    <x v="0"/>
    <x v="0"/>
    <x v="0"/>
    <x v="160"/>
    <x v="162"/>
    <x v="0"/>
    <x v="0"/>
    <x v="0"/>
    <x v="168"/>
    <x v="168"/>
    <x v="15"/>
    <x v="0"/>
    <x v="328"/>
    <x v="136"/>
    <x v="0"/>
    <x v="392"/>
    <x v="15"/>
    <x v="2"/>
    <x v="126"/>
    <x v="1"/>
    <x v="130"/>
  </r>
  <r>
    <x v="102"/>
    <x v="1"/>
    <x v="0"/>
    <x v="29"/>
    <x v="101"/>
    <x v="2"/>
    <x v="0"/>
    <x v="4"/>
    <x v="3"/>
    <x v="6"/>
    <x v="9"/>
    <x v="0"/>
    <x v="73"/>
    <x v="155"/>
    <x v="5"/>
    <x v="0"/>
    <x v="0"/>
    <x v="0"/>
    <x v="0"/>
    <x v="161"/>
    <x v="163"/>
    <x v="0"/>
    <x v="0"/>
    <x v="0"/>
    <x v="169"/>
    <x v="169"/>
    <x v="16"/>
    <x v="0"/>
    <x v="329"/>
    <x v="136"/>
    <x v="0"/>
    <x v="393"/>
    <x v="15"/>
    <x v="2"/>
    <x v="126"/>
    <x v="1"/>
    <x v="130"/>
  </r>
  <r>
    <x v="102"/>
    <x v="1"/>
    <x v="0"/>
    <x v="29"/>
    <x v="101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2"/>
    <x v="126"/>
    <x v="1"/>
    <x v="130"/>
  </r>
  <r>
    <x v="102"/>
    <x v="1"/>
    <x v="0"/>
    <x v="29"/>
    <x v="101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5"/>
    <x v="2"/>
    <x v="126"/>
    <x v="1"/>
    <x v="13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129"/>
    <x v="0"/>
    <x v="30"/>
    <x v="102"/>
    <x v="22"/>
    <x v="0"/>
    <x v="0"/>
    <x v="7"/>
    <x v="19"/>
    <x v="0"/>
    <x v="0"/>
    <x v="139"/>
    <x v="365"/>
    <x v="116"/>
    <x v="0"/>
    <x v="0"/>
    <x v="0"/>
    <x v="0"/>
    <x v="371"/>
    <x v="378"/>
    <x v="0"/>
    <x v="0"/>
    <x v="0"/>
    <x v="394"/>
    <x v="399"/>
    <x v="6"/>
    <x v="0"/>
    <x v="330"/>
    <x v="137"/>
    <x v="0"/>
    <x v="394"/>
    <x v="23"/>
    <x v="2"/>
    <x v="127"/>
    <x v="2"/>
    <x v="131"/>
  </r>
  <r>
    <x v="103"/>
    <x v="1"/>
    <x v="0"/>
    <x v="30"/>
    <x v="102"/>
    <x v="22"/>
    <x v="0"/>
    <x v="1"/>
    <x v="7"/>
    <x v="19"/>
    <x v="2"/>
    <x v="0"/>
    <x v="2"/>
    <x v="2"/>
    <x v="116"/>
    <x v="0"/>
    <x v="0"/>
    <x v="0"/>
    <x v="0"/>
    <x v="2"/>
    <x v="2"/>
    <x v="0"/>
    <x v="0"/>
    <x v="0"/>
    <x v="2"/>
    <x v="2"/>
    <x v="2"/>
    <x v="1"/>
    <x v="330"/>
    <x v="1"/>
    <x v="0"/>
    <x v="2"/>
    <x v="23"/>
    <x v="2"/>
    <x v="127"/>
    <x v="1"/>
    <x v="131"/>
  </r>
  <r>
    <x v="103"/>
    <x v="1"/>
    <x v="0"/>
    <x v="30"/>
    <x v="102"/>
    <x v="22"/>
    <x v="0"/>
    <x v="2"/>
    <x v="7"/>
    <x v="16"/>
    <x v="0"/>
    <x v="0"/>
    <x v="257"/>
    <x v="366"/>
    <x v="117"/>
    <x v="0"/>
    <x v="0"/>
    <x v="0"/>
    <x v="0"/>
    <x v="372"/>
    <x v="379"/>
    <x v="0"/>
    <x v="0"/>
    <x v="0"/>
    <x v="395"/>
    <x v="400"/>
    <x v="6"/>
    <x v="0"/>
    <x v="331"/>
    <x v="137"/>
    <x v="0"/>
    <x v="395"/>
    <x v="23"/>
    <x v="2"/>
    <x v="127"/>
    <x v="1"/>
    <x v="131"/>
  </r>
  <r>
    <x v="103"/>
    <x v="1"/>
    <x v="0"/>
    <x v="30"/>
    <x v="102"/>
    <x v="22"/>
    <x v="0"/>
    <x v="3"/>
    <x v="7"/>
    <x v="16"/>
    <x v="0"/>
    <x v="0"/>
    <x v="257"/>
    <x v="366"/>
    <x v="117"/>
    <x v="0"/>
    <x v="0"/>
    <x v="0"/>
    <x v="0"/>
    <x v="372"/>
    <x v="379"/>
    <x v="0"/>
    <x v="0"/>
    <x v="0"/>
    <x v="395"/>
    <x v="400"/>
    <x v="6"/>
    <x v="0"/>
    <x v="331"/>
    <x v="137"/>
    <x v="0"/>
    <x v="395"/>
    <x v="23"/>
    <x v="2"/>
    <x v="127"/>
    <x v="1"/>
    <x v="131"/>
  </r>
  <r>
    <x v="103"/>
    <x v="1"/>
    <x v="0"/>
    <x v="30"/>
    <x v="102"/>
    <x v="22"/>
    <x v="0"/>
    <x v="4"/>
    <x v="1"/>
    <x v="2"/>
    <x v="1"/>
    <x v="0"/>
    <x v="89"/>
    <x v="367"/>
    <x v="54"/>
    <x v="0"/>
    <x v="0"/>
    <x v="0"/>
    <x v="0"/>
    <x v="373"/>
    <x v="380"/>
    <x v="0"/>
    <x v="0"/>
    <x v="0"/>
    <x v="396"/>
    <x v="401"/>
    <x v="1"/>
    <x v="0"/>
    <x v="332"/>
    <x v="137"/>
    <x v="0"/>
    <x v="396"/>
    <x v="23"/>
    <x v="2"/>
    <x v="127"/>
    <x v="1"/>
    <x v="131"/>
  </r>
  <r>
    <x v="103"/>
    <x v="1"/>
    <x v="0"/>
    <x v="30"/>
    <x v="102"/>
    <x v="22"/>
    <x v="0"/>
    <x v="5"/>
    <x v="3"/>
    <x v="11"/>
    <x v="1"/>
    <x v="0"/>
    <x v="16"/>
    <x v="368"/>
    <x v="3"/>
    <x v="0"/>
    <x v="0"/>
    <x v="0"/>
    <x v="0"/>
    <x v="374"/>
    <x v="381"/>
    <x v="0"/>
    <x v="0"/>
    <x v="0"/>
    <x v="397"/>
    <x v="402"/>
    <x v="0"/>
    <x v="0"/>
    <x v="333"/>
    <x v="137"/>
    <x v="0"/>
    <x v="397"/>
    <x v="23"/>
    <x v="2"/>
    <x v="127"/>
    <x v="1"/>
    <x v="131"/>
  </r>
  <r>
    <x v="103"/>
    <x v="1"/>
    <x v="0"/>
    <x v="30"/>
    <x v="102"/>
    <x v="22"/>
    <x v="0"/>
    <x v="6"/>
    <x v="3"/>
    <x v="11"/>
    <x v="1"/>
    <x v="0"/>
    <x v="258"/>
    <x v="369"/>
    <x v="62"/>
    <x v="0"/>
    <x v="0"/>
    <x v="0"/>
    <x v="0"/>
    <x v="375"/>
    <x v="382"/>
    <x v="0"/>
    <x v="0"/>
    <x v="0"/>
    <x v="398"/>
    <x v="403"/>
    <x v="0"/>
    <x v="0"/>
    <x v="334"/>
    <x v="137"/>
    <x v="0"/>
    <x v="398"/>
    <x v="23"/>
    <x v="2"/>
    <x v="127"/>
    <x v="1"/>
    <x v="13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5"/>
    <x v="130"/>
    <x v="0"/>
    <x v="0"/>
    <x v="103"/>
    <x v="2"/>
    <x v="0"/>
    <x v="0"/>
    <x v="7"/>
    <x v="19"/>
    <x v="47"/>
    <x v="0"/>
    <x v="259"/>
    <x v="370"/>
    <x v="118"/>
    <x v="0"/>
    <x v="0"/>
    <x v="0"/>
    <x v="0"/>
    <x v="376"/>
    <x v="383"/>
    <x v="0"/>
    <x v="0"/>
    <x v="0"/>
    <x v="399"/>
    <x v="404"/>
    <x v="85"/>
    <x v="0"/>
    <x v="335"/>
    <x v="26"/>
    <x v="0"/>
    <x v="399"/>
    <x v="35"/>
    <x v="2"/>
    <x v="128"/>
    <x v="2"/>
    <x v="132"/>
  </r>
  <r>
    <x v="105"/>
    <x v="1"/>
    <x v="0"/>
    <x v="0"/>
    <x v="103"/>
    <x v="2"/>
    <x v="0"/>
    <x v="1"/>
    <x v="7"/>
    <x v="19"/>
    <x v="2"/>
    <x v="0"/>
    <x v="2"/>
    <x v="2"/>
    <x v="118"/>
    <x v="0"/>
    <x v="0"/>
    <x v="0"/>
    <x v="0"/>
    <x v="2"/>
    <x v="2"/>
    <x v="0"/>
    <x v="0"/>
    <x v="0"/>
    <x v="2"/>
    <x v="2"/>
    <x v="2"/>
    <x v="1"/>
    <x v="335"/>
    <x v="1"/>
    <x v="0"/>
    <x v="2"/>
    <x v="35"/>
    <x v="2"/>
    <x v="128"/>
    <x v="1"/>
    <x v="132"/>
  </r>
  <r>
    <x v="105"/>
    <x v="1"/>
    <x v="0"/>
    <x v="0"/>
    <x v="103"/>
    <x v="2"/>
    <x v="1"/>
    <x v="2"/>
    <x v="3"/>
    <x v="27"/>
    <x v="0"/>
    <x v="0"/>
    <x v="260"/>
    <x v="371"/>
    <x v="17"/>
    <x v="0"/>
    <x v="0"/>
    <x v="0"/>
    <x v="0"/>
    <x v="377"/>
    <x v="384"/>
    <x v="0"/>
    <x v="0"/>
    <x v="0"/>
    <x v="400"/>
    <x v="405"/>
    <x v="51"/>
    <x v="0"/>
    <x v="158"/>
    <x v="26"/>
    <x v="0"/>
    <x v="400"/>
    <x v="35"/>
    <x v="2"/>
    <x v="128"/>
    <x v="1"/>
    <x v="132"/>
  </r>
  <r>
    <x v="105"/>
    <x v="1"/>
    <x v="0"/>
    <x v="0"/>
    <x v="103"/>
    <x v="2"/>
    <x v="0"/>
    <x v="3"/>
    <x v="3"/>
    <x v="27"/>
    <x v="0"/>
    <x v="0"/>
    <x v="260"/>
    <x v="371"/>
    <x v="17"/>
    <x v="0"/>
    <x v="0"/>
    <x v="0"/>
    <x v="0"/>
    <x v="377"/>
    <x v="384"/>
    <x v="0"/>
    <x v="0"/>
    <x v="0"/>
    <x v="400"/>
    <x v="405"/>
    <x v="51"/>
    <x v="0"/>
    <x v="158"/>
    <x v="26"/>
    <x v="0"/>
    <x v="400"/>
    <x v="35"/>
    <x v="2"/>
    <x v="128"/>
    <x v="1"/>
    <x v="132"/>
  </r>
  <r>
    <x v="105"/>
    <x v="1"/>
    <x v="0"/>
    <x v="0"/>
    <x v="103"/>
    <x v="2"/>
    <x v="0"/>
    <x v="4"/>
    <x v="1"/>
    <x v="2"/>
    <x v="1"/>
    <x v="0"/>
    <x v="48"/>
    <x v="372"/>
    <x v="112"/>
    <x v="0"/>
    <x v="0"/>
    <x v="0"/>
    <x v="0"/>
    <x v="378"/>
    <x v="385"/>
    <x v="0"/>
    <x v="0"/>
    <x v="0"/>
    <x v="401"/>
    <x v="406"/>
    <x v="1"/>
    <x v="0"/>
    <x v="312"/>
    <x v="26"/>
    <x v="0"/>
    <x v="368"/>
    <x v="35"/>
    <x v="2"/>
    <x v="128"/>
    <x v="1"/>
    <x v="132"/>
  </r>
  <r>
    <x v="105"/>
    <x v="1"/>
    <x v="0"/>
    <x v="0"/>
    <x v="103"/>
    <x v="2"/>
    <x v="0"/>
    <x v="5"/>
    <x v="3"/>
    <x v="6"/>
    <x v="1"/>
    <x v="0"/>
    <x v="122"/>
    <x v="373"/>
    <x v="64"/>
    <x v="0"/>
    <x v="0"/>
    <x v="0"/>
    <x v="0"/>
    <x v="379"/>
    <x v="386"/>
    <x v="0"/>
    <x v="0"/>
    <x v="0"/>
    <x v="402"/>
    <x v="407"/>
    <x v="0"/>
    <x v="0"/>
    <x v="149"/>
    <x v="26"/>
    <x v="0"/>
    <x v="168"/>
    <x v="35"/>
    <x v="2"/>
    <x v="128"/>
    <x v="1"/>
    <x v="132"/>
  </r>
  <r>
    <x v="105"/>
    <x v="1"/>
    <x v="0"/>
    <x v="0"/>
    <x v="103"/>
    <x v="2"/>
    <x v="0"/>
    <x v="6"/>
    <x v="3"/>
    <x v="6"/>
    <x v="1"/>
    <x v="0"/>
    <x v="48"/>
    <x v="372"/>
    <x v="29"/>
    <x v="0"/>
    <x v="0"/>
    <x v="0"/>
    <x v="0"/>
    <x v="380"/>
    <x v="385"/>
    <x v="0"/>
    <x v="0"/>
    <x v="0"/>
    <x v="403"/>
    <x v="406"/>
    <x v="0"/>
    <x v="0"/>
    <x v="336"/>
    <x v="26"/>
    <x v="0"/>
    <x v="368"/>
    <x v="35"/>
    <x v="2"/>
    <x v="128"/>
    <x v="1"/>
    <x v="13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6"/>
    <x v="131"/>
    <x v="0"/>
    <x v="0"/>
    <x v="104"/>
    <x v="21"/>
    <x v="0"/>
    <x v="0"/>
    <x v="0"/>
    <x v="9"/>
    <x v="21"/>
    <x v="0"/>
    <x v="261"/>
    <x v="374"/>
    <x v="32"/>
    <x v="0"/>
    <x v="0"/>
    <x v="0"/>
    <x v="0"/>
    <x v="381"/>
    <x v="387"/>
    <x v="0"/>
    <x v="0"/>
    <x v="47"/>
    <x v="404"/>
    <x v="408"/>
    <x v="16"/>
    <x v="0"/>
    <x v="85"/>
    <x v="138"/>
    <x v="0"/>
    <x v="401"/>
    <x v="26"/>
    <x v="2"/>
    <x v="129"/>
    <x v="0"/>
    <x v="133"/>
  </r>
  <r>
    <x v="106"/>
    <x v="1"/>
    <x v="0"/>
    <x v="0"/>
    <x v="104"/>
    <x v="21"/>
    <x v="0"/>
    <x v="1"/>
    <x v="0"/>
    <x v="9"/>
    <x v="21"/>
    <x v="0"/>
    <x v="261"/>
    <x v="374"/>
    <x v="32"/>
    <x v="0"/>
    <x v="0"/>
    <x v="0"/>
    <x v="0"/>
    <x v="381"/>
    <x v="387"/>
    <x v="0"/>
    <x v="0"/>
    <x v="47"/>
    <x v="404"/>
    <x v="408"/>
    <x v="16"/>
    <x v="0"/>
    <x v="85"/>
    <x v="138"/>
    <x v="0"/>
    <x v="401"/>
    <x v="26"/>
    <x v="2"/>
    <x v="129"/>
    <x v="1"/>
    <x v="133"/>
  </r>
  <r>
    <x v="106"/>
    <x v="1"/>
    <x v="0"/>
    <x v="0"/>
    <x v="104"/>
    <x v="21"/>
    <x v="1"/>
    <x v="2"/>
    <x v="1"/>
    <x v="2"/>
    <x v="9"/>
    <x v="0"/>
    <x v="124"/>
    <x v="154"/>
    <x v="65"/>
    <x v="0"/>
    <x v="0"/>
    <x v="0"/>
    <x v="0"/>
    <x v="382"/>
    <x v="388"/>
    <x v="0"/>
    <x v="0"/>
    <x v="0"/>
    <x v="405"/>
    <x v="409"/>
    <x v="15"/>
    <x v="0"/>
    <x v="337"/>
    <x v="138"/>
    <x v="0"/>
    <x v="402"/>
    <x v="26"/>
    <x v="2"/>
    <x v="129"/>
    <x v="1"/>
    <x v="133"/>
  </r>
  <r>
    <x v="106"/>
    <x v="1"/>
    <x v="0"/>
    <x v="0"/>
    <x v="104"/>
    <x v="21"/>
    <x v="0"/>
    <x v="3"/>
    <x v="1"/>
    <x v="2"/>
    <x v="9"/>
    <x v="0"/>
    <x v="124"/>
    <x v="154"/>
    <x v="65"/>
    <x v="0"/>
    <x v="0"/>
    <x v="0"/>
    <x v="0"/>
    <x v="382"/>
    <x v="388"/>
    <x v="0"/>
    <x v="1"/>
    <x v="0"/>
    <x v="405"/>
    <x v="409"/>
    <x v="15"/>
    <x v="0"/>
    <x v="337"/>
    <x v="138"/>
    <x v="0"/>
    <x v="402"/>
    <x v="26"/>
    <x v="2"/>
    <x v="129"/>
    <x v="1"/>
    <x v="133"/>
  </r>
  <r>
    <x v="106"/>
    <x v="1"/>
    <x v="0"/>
    <x v="0"/>
    <x v="104"/>
    <x v="21"/>
    <x v="0"/>
    <x v="4"/>
    <x v="3"/>
    <x v="6"/>
    <x v="9"/>
    <x v="0"/>
    <x v="73"/>
    <x v="155"/>
    <x v="5"/>
    <x v="0"/>
    <x v="0"/>
    <x v="0"/>
    <x v="0"/>
    <x v="383"/>
    <x v="389"/>
    <x v="1"/>
    <x v="0"/>
    <x v="28"/>
    <x v="406"/>
    <x v="410"/>
    <x v="16"/>
    <x v="0"/>
    <x v="86"/>
    <x v="138"/>
    <x v="0"/>
    <x v="403"/>
    <x v="26"/>
    <x v="2"/>
    <x v="129"/>
    <x v="1"/>
    <x v="133"/>
  </r>
  <r>
    <x v="106"/>
    <x v="1"/>
    <x v="0"/>
    <x v="0"/>
    <x v="104"/>
    <x v="2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6"/>
    <x v="2"/>
    <x v="129"/>
    <x v="1"/>
    <x v="133"/>
  </r>
  <r>
    <x v="106"/>
    <x v="1"/>
    <x v="0"/>
    <x v="0"/>
    <x v="104"/>
    <x v="2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26"/>
    <x v="2"/>
    <x v="129"/>
    <x v="1"/>
    <x v="13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7"/>
    <x v="132"/>
    <x v="0"/>
    <x v="0"/>
    <x v="44"/>
    <x v="2"/>
    <x v="0"/>
    <x v="0"/>
    <x v="0"/>
    <x v="5"/>
    <x v="0"/>
    <x v="0"/>
    <x v="42"/>
    <x v="375"/>
    <x v="12"/>
    <x v="0"/>
    <x v="0"/>
    <x v="0"/>
    <x v="0"/>
    <x v="384"/>
    <x v="390"/>
    <x v="0"/>
    <x v="0"/>
    <x v="0"/>
    <x v="407"/>
    <x v="411"/>
    <x v="0"/>
    <x v="0"/>
    <x v="157"/>
    <x v="139"/>
    <x v="0"/>
    <x v="404"/>
    <x v="50"/>
    <x v="2"/>
    <x v="130"/>
    <x v="0"/>
    <x v="134"/>
  </r>
  <r>
    <x v="107"/>
    <x v="1"/>
    <x v="0"/>
    <x v="0"/>
    <x v="44"/>
    <x v="2"/>
    <x v="0"/>
    <x v="1"/>
    <x v="0"/>
    <x v="5"/>
    <x v="0"/>
    <x v="0"/>
    <x v="42"/>
    <x v="375"/>
    <x v="12"/>
    <x v="0"/>
    <x v="0"/>
    <x v="0"/>
    <x v="0"/>
    <x v="384"/>
    <x v="390"/>
    <x v="0"/>
    <x v="0"/>
    <x v="0"/>
    <x v="407"/>
    <x v="411"/>
    <x v="0"/>
    <x v="0"/>
    <x v="157"/>
    <x v="139"/>
    <x v="0"/>
    <x v="404"/>
    <x v="50"/>
    <x v="2"/>
    <x v="130"/>
    <x v="1"/>
    <x v="134"/>
  </r>
  <r>
    <x v="107"/>
    <x v="1"/>
    <x v="0"/>
    <x v="0"/>
    <x v="44"/>
    <x v="2"/>
    <x v="0"/>
    <x v="2"/>
    <x v="3"/>
    <x v="6"/>
    <x v="1"/>
    <x v="0"/>
    <x v="26"/>
    <x v="161"/>
    <x v="9"/>
    <x v="0"/>
    <x v="0"/>
    <x v="0"/>
    <x v="0"/>
    <x v="385"/>
    <x v="391"/>
    <x v="0"/>
    <x v="0"/>
    <x v="0"/>
    <x v="408"/>
    <x v="412"/>
    <x v="0"/>
    <x v="0"/>
    <x v="84"/>
    <x v="139"/>
    <x v="0"/>
    <x v="93"/>
    <x v="50"/>
    <x v="2"/>
    <x v="130"/>
    <x v="1"/>
    <x v="134"/>
  </r>
  <r>
    <x v="107"/>
    <x v="1"/>
    <x v="0"/>
    <x v="0"/>
    <x v="44"/>
    <x v="2"/>
    <x v="0"/>
    <x v="3"/>
    <x v="1"/>
    <x v="2"/>
    <x v="1"/>
    <x v="0"/>
    <x v="39"/>
    <x v="162"/>
    <x v="24"/>
    <x v="0"/>
    <x v="0"/>
    <x v="0"/>
    <x v="0"/>
    <x v="386"/>
    <x v="392"/>
    <x v="0"/>
    <x v="0"/>
    <x v="0"/>
    <x v="409"/>
    <x v="413"/>
    <x v="1"/>
    <x v="0"/>
    <x v="38"/>
    <x v="139"/>
    <x v="0"/>
    <x v="179"/>
    <x v="50"/>
    <x v="2"/>
    <x v="130"/>
    <x v="1"/>
    <x v="134"/>
  </r>
  <r>
    <x v="107"/>
    <x v="1"/>
    <x v="0"/>
    <x v="0"/>
    <x v="44"/>
    <x v="2"/>
    <x v="0"/>
    <x v="4"/>
    <x v="3"/>
    <x v="6"/>
    <x v="1"/>
    <x v="0"/>
    <x v="119"/>
    <x v="163"/>
    <x v="45"/>
    <x v="0"/>
    <x v="0"/>
    <x v="0"/>
    <x v="0"/>
    <x v="387"/>
    <x v="393"/>
    <x v="0"/>
    <x v="0"/>
    <x v="0"/>
    <x v="410"/>
    <x v="414"/>
    <x v="0"/>
    <x v="0"/>
    <x v="97"/>
    <x v="139"/>
    <x v="0"/>
    <x v="180"/>
    <x v="50"/>
    <x v="2"/>
    <x v="130"/>
    <x v="1"/>
    <x v="134"/>
  </r>
  <r>
    <x v="107"/>
    <x v="1"/>
    <x v="0"/>
    <x v="0"/>
    <x v="44"/>
    <x v="2"/>
    <x v="0"/>
    <x v="5"/>
    <x v="3"/>
    <x v="6"/>
    <x v="1"/>
    <x v="0"/>
    <x v="119"/>
    <x v="163"/>
    <x v="45"/>
    <x v="0"/>
    <x v="0"/>
    <x v="0"/>
    <x v="0"/>
    <x v="387"/>
    <x v="393"/>
    <x v="0"/>
    <x v="0"/>
    <x v="0"/>
    <x v="410"/>
    <x v="414"/>
    <x v="0"/>
    <x v="0"/>
    <x v="97"/>
    <x v="139"/>
    <x v="0"/>
    <x v="180"/>
    <x v="50"/>
    <x v="2"/>
    <x v="130"/>
    <x v="1"/>
    <x v="134"/>
  </r>
  <r>
    <x v="107"/>
    <x v="1"/>
    <x v="0"/>
    <x v="0"/>
    <x v="44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0"/>
    <x v="2"/>
    <x v="130"/>
    <x v="1"/>
    <x v="13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8"/>
    <x v="133"/>
    <x v="0"/>
    <x v="27"/>
    <x v="105"/>
    <x v="4"/>
    <x v="0"/>
    <x v="0"/>
    <x v="4"/>
    <x v="3"/>
    <x v="1"/>
    <x v="0"/>
    <x v="242"/>
    <x v="376"/>
    <x v="37"/>
    <x v="0"/>
    <x v="0"/>
    <x v="0"/>
    <x v="0"/>
    <x v="388"/>
    <x v="394"/>
    <x v="0"/>
    <x v="0"/>
    <x v="0"/>
    <x v="411"/>
    <x v="415"/>
    <x v="5"/>
    <x v="0"/>
    <x v="301"/>
    <x v="140"/>
    <x v="0"/>
    <x v="357"/>
    <x v="13"/>
    <x v="2"/>
    <x v="131"/>
    <x v="0"/>
    <x v="135"/>
  </r>
  <r>
    <x v="108"/>
    <x v="1"/>
    <x v="0"/>
    <x v="27"/>
    <x v="105"/>
    <x v="4"/>
    <x v="0"/>
    <x v="1"/>
    <x v="4"/>
    <x v="3"/>
    <x v="2"/>
    <x v="0"/>
    <x v="2"/>
    <x v="2"/>
    <x v="37"/>
    <x v="0"/>
    <x v="0"/>
    <x v="0"/>
    <x v="0"/>
    <x v="2"/>
    <x v="2"/>
    <x v="0"/>
    <x v="0"/>
    <x v="0"/>
    <x v="2"/>
    <x v="2"/>
    <x v="2"/>
    <x v="1"/>
    <x v="301"/>
    <x v="1"/>
    <x v="0"/>
    <x v="2"/>
    <x v="13"/>
    <x v="2"/>
    <x v="131"/>
    <x v="1"/>
    <x v="135"/>
  </r>
  <r>
    <x v="108"/>
    <x v="1"/>
    <x v="0"/>
    <x v="27"/>
    <x v="105"/>
    <x v="4"/>
    <x v="0"/>
    <x v="2"/>
    <x v="0"/>
    <x v="5"/>
    <x v="0"/>
    <x v="0"/>
    <x v="55"/>
    <x v="377"/>
    <x v="37"/>
    <x v="0"/>
    <x v="0"/>
    <x v="0"/>
    <x v="0"/>
    <x v="389"/>
    <x v="395"/>
    <x v="0"/>
    <x v="0"/>
    <x v="0"/>
    <x v="412"/>
    <x v="416"/>
    <x v="0"/>
    <x v="0"/>
    <x v="301"/>
    <x v="140"/>
    <x v="0"/>
    <x v="405"/>
    <x v="13"/>
    <x v="2"/>
    <x v="131"/>
    <x v="1"/>
    <x v="135"/>
  </r>
  <r>
    <x v="108"/>
    <x v="1"/>
    <x v="0"/>
    <x v="27"/>
    <x v="105"/>
    <x v="4"/>
    <x v="0"/>
    <x v="3"/>
    <x v="0"/>
    <x v="5"/>
    <x v="0"/>
    <x v="0"/>
    <x v="55"/>
    <x v="377"/>
    <x v="37"/>
    <x v="0"/>
    <x v="0"/>
    <x v="0"/>
    <x v="0"/>
    <x v="389"/>
    <x v="395"/>
    <x v="0"/>
    <x v="0"/>
    <x v="0"/>
    <x v="412"/>
    <x v="416"/>
    <x v="0"/>
    <x v="0"/>
    <x v="301"/>
    <x v="140"/>
    <x v="0"/>
    <x v="405"/>
    <x v="13"/>
    <x v="2"/>
    <x v="131"/>
    <x v="1"/>
    <x v="135"/>
  </r>
  <r>
    <x v="108"/>
    <x v="1"/>
    <x v="0"/>
    <x v="27"/>
    <x v="105"/>
    <x v="4"/>
    <x v="0"/>
    <x v="4"/>
    <x v="1"/>
    <x v="2"/>
    <x v="1"/>
    <x v="0"/>
    <x v="140"/>
    <x v="378"/>
    <x v="71"/>
    <x v="0"/>
    <x v="0"/>
    <x v="0"/>
    <x v="0"/>
    <x v="390"/>
    <x v="396"/>
    <x v="0"/>
    <x v="0"/>
    <x v="0"/>
    <x v="413"/>
    <x v="417"/>
    <x v="1"/>
    <x v="0"/>
    <x v="338"/>
    <x v="140"/>
    <x v="0"/>
    <x v="406"/>
    <x v="13"/>
    <x v="2"/>
    <x v="131"/>
    <x v="1"/>
    <x v="135"/>
  </r>
  <r>
    <x v="108"/>
    <x v="1"/>
    <x v="0"/>
    <x v="27"/>
    <x v="105"/>
    <x v="4"/>
    <x v="0"/>
    <x v="5"/>
    <x v="3"/>
    <x v="6"/>
    <x v="1"/>
    <x v="0"/>
    <x v="16"/>
    <x v="379"/>
    <x v="3"/>
    <x v="0"/>
    <x v="0"/>
    <x v="0"/>
    <x v="0"/>
    <x v="391"/>
    <x v="397"/>
    <x v="0"/>
    <x v="0"/>
    <x v="0"/>
    <x v="414"/>
    <x v="418"/>
    <x v="0"/>
    <x v="0"/>
    <x v="303"/>
    <x v="140"/>
    <x v="0"/>
    <x v="407"/>
    <x v="13"/>
    <x v="2"/>
    <x v="131"/>
    <x v="1"/>
    <x v="135"/>
  </r>
  <r>
    <x v="108"/>
    <x v="1"/>
    <x v="0"/>
    <x v="27"/>
    <x v="105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3"/>
    <x v="2"/>
    <x v="131"/>
    <x v="1"/>
    <x v="13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9"/>
    <x v="134"/>
    <x v="0"/>
    <x v="31"/>
    <x v="106"/>
    <x v="4"/>
    <x v="0"/>
    <x v="0"/>
    <x v="4"/>
    <x v="18"/>
    <x v="1"/>
    <x v="0"/>
    <x v="7"/>
    <x v="380"/>
    <x v="6"/>
    <x v="0"/>
    <x v="0"/>
    <x v="0"/>
    <x v="0"/>
    <x v="392"/>
    <x v="398"/>
    <x v="0"/>
    <x v="0"/>
    <x v="1"/>
    <x v="415"/>
    <x v="419"/>
    <x v="5"/>
    <x v="0"/>
    <x v="339"/>
    <x v="141"/>
    <x v="0"/>
    <x v="408"/>
    <x v="12"/>
    <x v="2"/>
    <x v="132"/>
    <x v="0"/>
    <x v="136"/>
  </r>
  <r>
    <x v="109"/>
    <x v="1"/>
    <x v="0"/>
    <x v="31"/>
    <x v="106"/>
    <x v="4"/>
    <x v="0"/>
    <x v="1"/>
    <x v="4"/>
    <x v="18"/>
    <x v="2"/>
    <x v="0"/>
    <x v="2"/>
    <x v="2"/>
    <x v="6"/>
    <x v="0"/>
    <x v="0"/>
    <x v="0"/>
    <x v="0"/>
    <x v="2"/>
    <x v="2"/>
    <x v="0"/>
    <x v="0"/>
    <x v="0"/>
    <x v="2"/>
    <x v="2"/>
    <x v="2"/>
    <x v="1"/>
    <x v="339"/>
    <x v="1"/>
    <x v="0"/>
    <x v="2"/>
    <x v="12"/>
    <x v="2"/>
    <x v="132"/>
    <x v="1"/>
    <x v="136"/>
  </r>
  <r>
    <x v="109"/>
    <x v="1"/>
    <x v="0"/>
    <x v="31"/>
    <x v="106"/>
    <x v="4"/>
    <x v="0"/>
    <x v="2"/>
    <x v="0"/>
    <x v="9"/>
    <x v="0"/>
    <x v="0"/>
    <x v="149"/>
    <x v="381"/>
    <x v="77"/>
    <x v="0"/>
    <x v="0"/>
    <x v="0"/>
    <x v="0"/>
    <x v="393"/>
    <x v="399"/>
    <x v="0"/>
    <x v="0"/>
    <x v="1"/>
    <x v="416"/>
    <x v="420"/>
    <x v="0"/>
    <x v="0"/>
    <x v="37"/>
    <x v="141"/>
    <x v="0"/>
    <x v="37"/>
    <x v="12"/>
    <x v="2"/>
    <x v="132"/>
    <x v="1"/>
    <x v="136"/>
  </r>
  <r>
    <x v="109"/>
    <x v="1"/>
    <x v="0"/>
    <x v="31"/>
    <x v="106"/>
    <x v="4"/>
    <x v="0"/>
    <x v="3"/>
    <x v="0"/>
    <x v="9"/>
    <x v="0"/>
    <x v="0"/>
    <x v="149"/>
    <x v="381"/>
    <x v="77"/>
    <x v="0"/>
    <x v="0"/>
    <x v="0"/>
    <x v="0"/>
    <x v="393"/>
    <x v="399"/>
    <x v="0"/>
    <x v="0"/>
    <x v="1"/>
    <x v="416"/>
    <x v="420"/>
    <x v="0"/>
    <x v="0"/>
    <x v="37"/>
    <x v="141"/>
    <x v="0"/>
    <x v="37"/>
    <x v="12"/>
    <x v="2"/>
    <x v="132"/>
    <x v="1"/>
    <x v="136"/>
  </r>
  <r>
    <x v="109"/>
    <x v="1"/>
    <x v="0"/>
    <x v="31"/>
    <x v="106"/>
    <x v="4"/>
    <x v="0"/>
    <x v="4"/>
    <x v="8"/>
    <x v="17"/>
    <x v="1"/>
    <x v="0"/>
    <x v="262"/>
    <x v="382"/>
    <x v="54"/>
    <x v="0"/>
    <x v="0"/>
    <x v="0"/>
    <x v="0"/>
    <x v="394"/>
    <x v="400"/>
    <x v="0"/>
    <x v="0"/>
    <x v="0"/>
    <x v="417"/>
    <x v="421"/>
    <x v="43"/>
    <x v="0"/>
    <x v="340"/>
    <x v="141"/>
    <x v="0"/>
    <x v="409"/>
    <x v="12"/>
    <x v="2"/>
    <x v="132"/>
    <x v="1"/>
    <x v="136"/>
  </r>
  <r>
    <x v="109"/>
    <x v="1"/>
    <x v="0"/>
    <x v="31"/>
    <x v="106"/>
    <x v="4"/>
    <x v="0"/>
    <x v="5"/>
    <x v="3"/>
    <x v="6"/>
    <x v="1"/>
    <x v="0"/>
    <x v="139"/>
    <x v="383"/>
    <x v="25"/>
    <x v="0"/>
    <x v="0"/>
    <x v="0"/>
    <x v="0"/>
    <x v="395"/>
    <x v="401"/>
    <x v="0"/>
    <x v="0"/>
    <x v="0"/>
    <x v="418"/>
    <x v="422"/>
    <x v="0"/>
    <x v="0"/>
    <x v="341"/>
    <x v="141"/>
    <x v="0"/>
    <x v="410"/>
    <x v="12"/>
    <x v="2"/>
    <x v="132"/>
    <x v="1"/>
    <x v="136"/>
  </r>
  <r>
    <x v="109"/>
    <x v="1"/>
    <x v="0"/>
    <x v="31"/>
    <x v="106"/>
    <x v="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2"/>
    <x v="2"/>
    <x v="132"/>
    <x v="1"/>
    <x v="13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0"/>
    <x v="135"/>
    <x v="0"/>
    <x v="0"/>
    <x v="107"/>
    <x v="2"/>
    <x v="0"/>
    <x v="0"/>
    <x v="0"/>
    <x v="9"/>
    <x v="48"/>
    <x v="0"/>
    <x v="263"/>
    <x v="384"/>
    <x v="11"/>
    <x v="0"/>
    <x v="0"/>
    <x v="0"/>
    <x v="0"/>
    <x v="396"/>
    <x v="402"/>
    <x v="0"/>
    <x v="0"/>
    <x v="0"/>
    <x v="419"/>
    <x v="423"/>
    <x v="53"/>
    <x v="0"/>
    <x v="342"/>
    <x v="142"/>
    <x v="0"/>
    <x v="411"/>
    <x v="23"/>
    <x v="2"/>
    <x v="133"/>
    <x v="0"/>
    <x v="137"/>
  </r>
  <r>
    <x v="110"/>
    <x v="1"/>
    <x v="0"/>
    <x v="0"/>
    <x v="107"/>
    <x v="2"/>
    <x v="0"/>
    <x v="1"/>
    <x v="0"/>
    <x v="9"/>
    <x v="2"/>
    <x v="0"/>
    <x v="2"/>
    <x v="2"/>
    <x v="11"/>
    <x v="0"/>
    <x v="0"/>
    <x v="0"/>
    <x v="0"/>
    <x v="2"/>
    <x v="2"/>
    <x v="0"/>
    <x v="0"/>
    <x v="0"/>
    <x v="2"/>
    <x v="2"/>
    <x v="2"/>
    <x v="1"/>
    <x v="342"/>
    <x v="1"/>
    <x v="0"/>
    <x v="2"/>
    <x v="23"/>
    <x v="2"/>
    <x v="133"/>
    <x v="1"/>
    <x v="137"/>
  </r>
  <r>
    <x v="110"/>
    <x v="1"/>
    <x v="0"/>
    <x v="0"/>
    <x v="107"/>
    <x v="2"/>
    <x v="0"/>
    <x v="2"/>
    <x v="0"/>
    <x v="5"/>
    <x v="0"/>
    <x v="0"/>
    <x v="55"/>
    <x v="385"/>
    <x v="37"/>
    <x v="0"/>
    <x v="0"/>
    <x v="0"/>
    <x v="0"/>
    <x v="397"/>
    <x v="403"/>
    <x v="0"/>
    <x v="0"/>
    <x v="0"/>
    <x v="420"/>
    <x v="424"/>
    <x v="0"/>
    <x v="0"/>
    <x v="148"/>
    <x v="142"/>
    <x v="0"/>
    <x v="167"/>
    <x v="23"/>
    <x v="2"/>
    <x v="133"/>
    <x v="1"/>
    <x v="137"/>
  </r>
  <r>
    <x v="110"/>
    <x v="1"/>
    <x v="0"/>
    <x v="0"/>
    <x v="107"/>
    <x v="2"/>
    <x v="0"/>
    <x v="3"/>
    <x v="0"/>
    <x v="5"/>
    <x v="0"/>
    <x v="0"/>
    <x v="55"/>
    <x v="385"/>
    <x v="37"/>
    <x v="0"/>
    <x v="0"/>
    <x v="0"/>
    <x v="0"/>
    <x v="397"/>
    <x v="403"/>
    <x v="0"/>
    <x v="0"/>
    <x v="0"/>
    <x v="420"/>
    <x v="424"/>
    <x v="0"/>
    <x v="0"/>
    <x v="148"/>
    <x v="142"/>
    <x v="0"/>
    <x v="167"/>
    <x v="23"/>
    <x v="2"/>
    <x v="133"/>
    <x v="1"/>
    <x v="137"/>
  </r>
  <r>
    <x v="110"/>
    <x v="1"/>
    <x v="0"/>
    <x v="0"/>
    <x v="107"/>
    <x v="2"/>
    <x v="0"/>
    <x v="4"/>
    <x v="1"/>
    <x v="2"/>
    <x v="1"/>
    <x v="0"/>
    <x v="89"/>
    <x v="386"/>
    <x v="54"/>
    <x v="0"/>
    <x v="0"/>
    <x v="0"/>
    <x v="0"/>
    <x v="398"/>
    <x v="404"/>
    <x v="0"/>
    <x v="0"/>
    <x v="0"/>
    <x v="421"/>
    <x v="425"/>
    <x v="1"/>
    <x v="0"/>
    <x v="343"/>
    <x v="142"/>
    <x v="0"/>
    <x v="412"/>
    <x v="23"/>
    <x v="2"/>
    <x v="133"/>
    <x v="1"/>
    <x v="137"/>
  </r>
  <r>
    <x v="110"/>
    <x v="1"/>
    <x v="0"/>
    <x v="0"/>
    <x v="107"/>
    <x v="2"/>
    <x v="0"/>
    <x v="5"/>
    <x v="3"/>
    <x v="6"/>
    <x v="1"/>
    <x v="0"/>
    <x v="264"/>
    <x v="387"/>
    <x v="119"/>
    <x v="0"/>
    <x v="0"/>
    <x v="0"/>
    <x v="0"/>
    <x v="399"/>
    <x v="405"/>
    <x v="0"/>
    <x v="0"/>
    <x v="0"/>
    <x v="422"/>
    <x v="426"/>
    <x v="0"/>
    <x v="0"/>
    <x v="344"/>
    <x v="142"/>
    <x v="0"/>
    <x v="413"/>
    <x v="23"/>
    <x v="2"/>
    <x v="133"/>
    <x v="1"/>
    <x v="137"/>
  </r>
  <r>
    <x v="110"/>
    <x v="1"/>
    <x v="0"/>
    <x v="0"/>
    <x v="107"/>
    <x v="2"/>
    <x v="0"/>
    <x v="6"/>
    <x v="2"/>
    <x v="0"/>
    <x v="2"/>
    <x v="0"/>
    <x v="2"/>
    <x v="2"/>
    <x v="2"/>
    <x v="0"/>
    <x v="0"/>
    <x v="0"/>
    <x v="1"/>
    <x v="3"/>
    <x v="3"/>
    <x v="0"/>
    <x v="0"/>
    <x v="0"/>
    <x v="423"/>
    <x v="427"/>
    <x v="2"/>
    <x v="1"/>
    <x v="2"/>
    <x v="1"/>
    <x v="0"/>
    <x v="2"/>
    <x v="23"/>
    <x v="2"/>
    <x v="133"/>
    <x v="1"/>
    <x v="13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1"/>
    <x v="136"/>
    <x v="0"/>
    <x v="0"/>
    <x v="108"/>
    <x v="6"/>
    <x v="0"/>
    <x v="0"/>
    <x v="16"/>
    <x v="41"/>
    <x v="9"/>
    <x v="0"/>
    <x v="265"/>
    <x v="388"/>
    <x v="39"/>
    <x v="0"/>
    <x v="0"/>
    <x v="0"/>
    <x v="0"/>
    <x v="400"/>
    <x v="406"/>
    <x v="0"/>
    <x v="0"/>
    <x v="0"/>
    <x v="424"/>
    <x v="428"/>
    <x v="86"/>
    <x v="0"/>
    <x v="160"/>
    <x v="143"/>
    <x v="0"/>
    <x v="414"/>
    <x v="50"/>
    <x v="2"/>
    <x v="134"/>
    <x v="2"/>
    <x v="138"/>
  </r>
  <r>
    <x v="111"/>
    <x v="1"/>
    <x v="0"/>
    <x v="0"/>
    <x v="108"/>
    <x v="6"/>
    <x v="0"/>
    <x v="1"/>
    <x v="5"/>
    <x v="31"/>
    <x v="49"/>
    <x v="0"/>
    <x v="266"/>
    <x v="389"/>
    <x v="12"/>
    <x v="0"/>
    <x v="0"/>
    <x v="0"/>
    <x v="0"/>
    <x v="401"/>
    <x v="407"/>
    <x v="0"/>
    <x v="0"/>
    <x v="0"/>
    <x v="425"/>
    <x v="429"/>
    <x v="87"/>
    <x v="0"/>
    <x v="157"/>
    <x v="143"/>
    <x v="0"/>
    <x v="415"/>
    <x v="50"/>
    <x v="2"/>
    <x v="134"/>
    <x v="1"/>
    <x v="138"/>
  </r>
  <r>
    <x v="111"/>
    <x v="1"/>
    <x v="0"/>
    <x v="0"/>
    <x v="108"/>
    <x v="6"/>
    <x v="0"/>
    <x v="2"/>
    <x v="5"/>
    <x v="31"/>
    <x v="49"/>
    <x v="0"/>
    <x v="266"/>
    <x v="389"/>
    <x v="12"/>
    <x v="0"/>
    <x v="0"/>
    <x v="0"/>
    <x v="0"/>
    <x v="401"/>
    <x v="407"/>
    <x v="0"/>
    <x v="0"/>
    <x v="0"/>
    <x v="425"/>
    <x v="429"/>
    <x v="87"/>
    <x v="0"/>
    <x v="157"/>
    <x v="143"/>
    <x v="0"/>
    <x v="415"/>
    <x v="50"/>
    <x v="2"/>
    <x v="134"/>
    <x v="1"/>
    <x v="138"/>
  </r>
  <r>
    <x v="111"/>
    <x v="1"/>
    <x v="0"/>
    <x v="0"/>
    <x v="108"/>
    <x v="6"/>
    <x v="0"/>
    <x v="3"/>
    <x v="1"/>
    <x v="2"/>
    <x v="9"/>
    <x v="0"/>
    <x v="267"/>
    <x v="390"/>
    <x v="22"/>
    <x v="0"/>
    <x v="0"/>
    <x v="0"/>
    <x v="0"/>
    <x v="402"/>
    <x v="408"/>
    <x v="0"/>
    <x v="0"/>
    <x v="0"/>
    <x v="426"/>
    <x v="430"/>
    <x v="15"/>
    <x v="0"/>
    <x v="82"/>
    <x v="143"/>
    <x v="0"/>
    <x v="416"/>
    <x v="50"/>
    <x v="2"/>
    <x v="134"/>
    <x v="1"/>
    <x v="138"/>
  </r>
  <r>
    <x v="111"/>
    <x v="1"/>
    <x v="0"/>
    <x v="0"/>
    <x v="108"/>
    <x v="6"/>
    <x v="0"/>
    <x v="4"/>
    <x v="16"/>
    <x v="41"/>
    <x v="9"/>
    <x v="0"/>
    <x v="268"/>
    <x v="391"/>
    <x v="14"/>
    <x v="0"/>
    <x v="0"/>
    <x v="0"/>
    <x v="0"/>
    <x v="403"/>
    <x v="409"/>
    <x v="0"/>
    <x v="0"/>
    <x v="0"/>
    <x v="427"/>
    <x v="431"/>
    <x v="86"/>
    <x v="0"/>
    <x v="83"/>
    <x v="144"/>
    <x v="0"/>
    <x v="417"/>
    <x v="50"/>
    <x v="2"/>
    <x v="134"/>
    <x v="1"/>
    <x v="138"/>
  </r>
  <r>
    <x v="111"/>
    <x v="1"/>
    <x v="0"/>
    <x v="0"/>
    <x v="108"/>
    <x v="6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0"/>
    <x v="2"/>
    <x v="134"/>
    <x v="1"/>
    <x v="138"/>
  </r>
  <r>
    <x v="111"/>
    <x v="1"/>
    <x v="0"/>
    <x v="0"/>
    <x v="108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0"/>
    <x v="2"/>
    <x v="134"/>
    <x v="1"/>
    <x v="138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"/>
    <x v="137"/>
    <x v="0"/>
    <x v="3"/>
    <x v="109"/>
    <x v="11"/>
    <x v="0"/>
    <x v="0"/>
    <x v="5"/>
    <x v="8"/>
    <x v="20"/>
    <x v="0"/>
    <x v="269"/>
    <x v="392"/>
    <x v="56"/>
    <x v="0"/>
    <x v="0"/>
    <x v="0"/>
    <x v="0"/>
    <x v="404"/>
    <x v="410"/>
    <x v="0"/>
    <x v="0"/>
    <x v="0"/>
    <x v="428"/>
    <x v="432"/>
    <x v="13"/>
    <x v="0"/>
    <x v="290"/>
    <x v="145"/>
    <x v="0"/>
    <x v="418"/>
    <x v="19"/>
    <x v="2"/>
    <x v="135"/>
    <x v="2"/>
    <x v="139"/>
  </r>
  <r>
    <x v="1"/>
    <x v="1"/>
    <x v="0"/>
    <x v="3"/>
    <x v="109"/>
    <x v="11"/>
    <x v="0"/>
    <x v="1"/>
    <x v="5"/>
    <x v="8"/>
    <x v="20"/>
    <x v="0"/>
    <x v="269"/>
    <x v="392"/>
    <x v="56"/>
    <x v="0"/>
    <x v="0"/>
    <x v="0"/>
    <x v="0"/>
    <x v="404"/>
    <x v="410"/>
    <x v="0"/>
    <x v="0"/>
    <x v="0"/>
    <x v="428"/>
    <x v="432"/>
    <x v="13"/>
    <x v="0"/>
    <x v="290"/>
    <x v="145"/>
    <x v="0"/>
    <x v="418"/>
    <x v="19"/>
    <x v="2"/>
    <x v="135"/>
    <x v="1"/>
    <x v="139"/>
  </r>
  <r>
    <x v="1"/>
    <x v="1"/>
    <x v="0"/>
    <x v="3"/>
    <x v="109"/>
    <x v="11"/>
    <x v="0"/>
    <x v="2"/>
    <x v="5"/>
    <x v="13"/>
    <x v="0"/>
    <x v="0"/>
    <x v="270"/>
    <x v="393"/>
    <x v="89"/>
    <x v="0"/>
    <x v="0"/>
    <x v="0"/>
    <x v="0"/>
    <x v="405"/>
    <x v="411"/>
    <x v="0"/>
    <x v="0"/>
    <x v="0"/>
    <x v="429"/>
    <x v="433"/>
    <x v="5"/>
    <x v="0"/>
    <x v="244"/>
    <x v="145"/>
    <x v="0"/>
    <x v="419"/>
    <x v="19"/>
    <x v="2"/>
    <x v="135"/>
    <x v="1"/>
    <x v="139"/>
  </r>
  <r>
    <x v="1"/>
    <x v="1"/>
    <x v="0"/>
    <x v="3"/>
    <x v="109"/>
    <x v="11"/>
    <x v="0"/>
    <x v="3"/>
    <x v="5"/>
    <x v="13"/>
    <x v="0"/>
    <x v="0"/>
    <x v="270"/>
    <x v="393"/>
    <x v="89"/>
    <x v="0"/>
    <x v="0"/>
    <x v="0"/>
    <x v="0"/>
    <x v="405"/>
    <x v="411"/>
    <x v="0"/>
    <x v="0"/>
    <x v="0"/>
    <x v="429"/>
    <x v="433"/>
    <x v="5"/>
    <x v="0"/>
    <x v="244"/>
    <x v="145"/>
    <x v="0"/>
    <x v="419"/>
    <x v="19"/>
    <x v="2"/>
    <x v="135"/>
    <x v="1"/>
    <x v="139"/>
  </r>
  <r>
    <x v="1"/>
    <x v="1"/>
    <x v="0"/>
    <x v="3"/>
    <x v="109"/>
    <x v="11"/>
    <x v="0"/>
    <x v="4"/>
    <x v="8"/>
    <x v="17"/>
    <x v="1"/>
    <x v="0"/>
    <x v="262"/>
    <x v="394"/>
    <x v="54"/>
    <x v="0"/>
    <x v="0"/>
    <x v="0"/>
    <x v="0"/>
    <x v="406"/>
    <x v="412"/>
    <x v="0"/>
    <x v="0"/>
    <x v="0"/>
    <x v="430"/>
    <x v="434"/>
    <x v="43"/>
    <x v="0"/>
    <x v="1"/>
    <x v="145"/>
    <x v="0"/>
    <x v="420"/>
    <x v="19"/>
    <x v="2"/>
    <x v="135"/>
    <x v="1"/>
    <x v="139"/>
  </r>
  <r>
    <x v="1"/>
    <x v="1"/>
    <x v="0"/>
    <x v="3"/>
    <x v="109"/>
    <x v="11"/>
    <x v="0"/>
    <x v="5"/>
    <x v="3"/>
    <x v="6"/>
    <x v="1"/>
    <x v="0"/>
    <x v="68"/>
    <x v="395"/>
    <x v="39"/>
    <x v="0"/>
    <x v="0"/>
    <x v="0"/>
    <x v="0"/>
    <x v="407"/>
    <x v="413"/>
    <x v="0"/>
    <x v="0"/>
    <x v="0"/>
    <x v="431"/>
    <x v="435"/>
    <x v="0"/>
    <x v="0"/>
    <x v="345"/>
    <x v="146"/>
    <x v="0"/>
    <x v="421"/>
    <x v="19"/>
    <x v="2"/>
    <x v="135"/>
    <x v="1"/>
    <x v="139"/>
  </r>
  <r>
    <x v="1"/>
    <x v="1"/>
    <x v="0"/>
    <x v="3"/>
    <x v="109"/>
    <x v="11"/>
    <x v="0"/>
    <x v="6"/>
    <x v="3"/>
    <x v="6"/>
    <x v="1"/>
    <x v="0"/>
    <x v="271"/>
    <x v="396"/>
    <x v="89"/>
    <x v="0"/>
    <x v="0"/>
    <x v="0"/>
    <x v="0"/>
    <x v="405"/>
    <x v="414"/>
    <x v="0"/>
    <x v="0"/>
    <x v="0"/>
    <x v="429"/>
    <x v="436"/>
    <x v="0"/>
    <x v="0"/>
    <x v="244"/>
    <x v="145"/>
    <x v="0"/>
    <x v="422"/>
    <x v="19"/>
    <x v="2"/>
    <x v="135"/>
    <x v="1"/>
    <x v="139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2"/>
    <x v="138"/>
    <x v="0"/>
    <x v="0"/>
    <x v="3"/>
    <x v="2"/>
    <x v="0"/>
    <x v="0"/>
    <x v="0"/>
    <x v="9"/>
    <x v="0"/>
    <x v="0"/>
    <x v="55"/>
    <x v="397"/>
    <x v="37"/>
    <x v="0"/>
    <x v="0"/>
    <x v="0"/>
    <x v="0"/>
    <x v="408"/>
    <x v="415"/>
    <x v="0"/>
    <x v="0"/>
    <x v="0"/>
    <x v="432"/>
    <x v="437"/>
    <x v="0"/>
    <x v="0"/>
    <x v="148"/>
    <x v="147"/>
    <x v="0"/>
    <x v="167"/>
    <x v="3"/>
    <x v="2"/>
    <x v="136"/>
    <x v="0"/>
    <x v="140"/>
  </r>
  <r>
    <x v="112"/>
    <x v="1"/>
    <x v="0"/>
    <x v="0"/>
    <x v="3"/>
    <x v="2"/>
    <x v="0"/>
    <x v="1"/>
    <x v="0"/>
    <x v="9"/>
    <x v="0"/>
    <x v="0"/>
    <x v="55"/>
    <x v="397"/>
    <x v="37"/>
    <x v="0"/>
    <x v="0"/>
    <x v="0"/>
    <x v="0"/>
    <x v="408"/>
    <x v="415"/>
    <x v="0"/>
    <x v="0"/>
    <x v="0"/>
    <x v="432"/>
    <x v="437"/>
    <x v="0"/>
    <x v="0"/>
    <x v="148"/>
    <x v="147"/>
    <x v="0"/>
    <x v="167"/>
    <x v="3"/>
    <x v="2"/>
    <x v="136"/>
    <x v="1"/>
    <x v="140"/>
  </r>
  <r>
    <x v="112"/>
    <x v="1"/>
    <x v="0"/>
    <x v="0"/>
    <x v="3"/>
    <x v="2"/>
    <x v="1"/>
    <x v="2"/>
    <x v="1"/>
    <x v="2"/>
    <x v="1"/>
    <x v="0"/>
    <x v="40"/>
    <x v="398"/>
    <x v="72"/>
    <x v="0"/>
    <x v="0"/>
    <x v="0"/>
    <x v="0"/>
    <x v="409"/>
    <x v="416"/>
    <x v="0"/>
    <x v="0"/>
    <x v="0"/>
    <x v="433"/>
    <x v="438"/>
    <x v="1"/>
    <x v="0"/>
    <x v="79"/>
    <x v="147"/>
    <x v="0"/>
    <x v="88"/>
    <x v="3"/>
    <x v="2"/>
    <x v="136"/>
    <x v="1"/>
    <x v="140"/>
  </r>
  <r>
    <x v="112"/>
    <x v="1"/>
    <x v="0"/>
    <x v="0"/>
    <x v="3"/>
    <x v="2"/>
    <x v="0"/>
    <x v="3"/>
    <x v="3"/>
    <x v="6"/>
    <x v="1"/>
    <x v="0"/>
    <x v="122"/>
    <x v="399"/>
    <x v="64"/>
    <x v="0"/>
    <x v="0"/>
    <x v="0"/>
    <x v="0"/>
    <x v="410"/>
    <x v="417"/>
    <x v="0"/>
    <x v="0"/>
    <x v="0"/>
    <x v="434"/>
    <x v="439"/>
    <x v="0"/>
    <x v="0"/>
    <x v="149"/>
    <x v="147"/>
    <x v="0"/>
    <x v="168"/>
    <x v="3"/>
    <x v="2"/>
    <x v="136"/>
    <x v="1"/>
    <x v="140"/>
  </r>
  <r>
    <x v="112"/>
    <x v="1"/>
    <x v="0"/>
    <x v="0"/>
    <x v="3"/>
    <x v="2"/>
    <x v="0"/>
    <x v="4"/>
    <x v="3"/>
    <x v="6"/>
    <x v="1"/>
    <x v="0"/>
    <x v="247"/>
    <x v="400"/>
    <x v="117"/>
    <x v="0"/>
    <x v="0"/>
    <x v="0"/>
    <x v="0"/>
    <x v="411"/>
    <x v="418"/>
    <x v="0"/>
    <x v="0"/>
    <x v="0"/>
    <x v="435"/>
    <x v="440"/>
    <x v="0"/>
    <x v="0"/>
    <x v="346"/>
    <x v="147"/>
    <x v="0"/>
    <x v="423"/>
    <x v="3"/>
    <x v="2"/>
    <x v="136"/>
    <x v="1"/>
    <x v="140"/>
  </r>
  <r>
    <x v="112"/>
    <x v="1"/>
    <x v="0"/>
    <x v="0"/>
    <x v="3"/>
    <x v="2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"/>
    <x v="2"/>
    <x v="51"/>
    <x v="1"/>
    <x v="140"/>
  </r>
  <r>
    <x v="112"/>
    <x v="1"/>
    <x v="0"/>
    <x v="0"/>
    <x v="3"/>
    <x v="2"/>
    <x v="0"/>
    <x v="6"/>
    <x v="2"/>
    <x v="0"/>
    <x v="2"/>
    <x v="0"/>
    <x v="2"/>
    <x v="2"/>
    <x v="2"/>
    <x v="0"/>
    <x v="0"/>
    <x v="0"/>
    <x v="0"/>
    <x v="2"/>
    <x v="2"/>
    <x v="3"/>
    <x v="0"/>
    <x v="0"/>
    <x v="2"/>
    <x v="2"/>
    <x v="2"/>
    <x v="1"/>
    <x v="2"/>
    <x v="1"/>
    <x v="0"/>
    <x v="2"/>
    <x v="3"/>
    <x v="2"/>
    <x v="51"/>
    <x v="1"/>
    <x v="14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3"/>
    <x v="139"/>
    <x v="0"/>
    <x v="0"/>
    <x v="110"/>
    <x v="2"/>
    <x v="0"/>
    <x v="0"/>
    <x v="5"/>
    <x v="8"/>
    <x v="20"/>
    <x v="0"/>
    <x v="133"/>
    <x v="175"/>
    <x v="68"/>
    <x v="0"/>
    <x v="0"/>
    <x v="0"/>
    <x v="0"/>
    <x v="181"/>
    <x v="183"/>
    <x v="0"/>
    <x v="0"/>
    <x v="28"/>
    <x v="189"/>
    <x v="189"/>
    <x v="13"/>
    <x v="0"/>
    <x v="347"/>
    <x v="148"/>
    <x v="0"/>
    <x v="424"/>
    <x v="11"/>
    <x v="2"/>
    <x v="137"/>
    <x v="0"/>
    <x v="141"/>
  </r>
  <r>
    <x v="113"/>
    <x v="1"/>
    <x v="0"/>
    <x v="0"/>
    <x v="110"/>
    <x v="2"/>
    <x v="0"/>
    <x v="1"/>
    <x v="5"/>
    <x v="8"/>
    <x v="20"/>
    <x v="0"/>
    <x v="133"/>
    <x v="175"/>
    <x v="68"/>
    <x v="0"/>
    <x v="0"/>
    <x v="0"/>
    <x v="0"/>
    <x v="181"/>
    <x v="183"/>
    <x v="0"/>
    <x v="0"/>
    <x v="28"/>
    <x v="189"/>
    <x v="189"/>
    <x v="13"/>
    <x v="0"/>
    <x v="347"/>
    <x v="148"/>
    <x v="0"/>
    <x v="424"/>
    <x v="11"/>
    <x v="2"/>
    <x v="137"/>
    <x v="1"/>
    <x v="141"/>
  </r>
  <r>
    <x v="113"/>
    <x v="1"/>
    <x v="0"/>
    <x v="0"/>
    <x v="110"/>
    <x v="2"/>
    <x v="1"/>
    <x v="2"/>
    <x v="4"/>
    <x v="3"/>
    <x v="0"/>
    <x v="0"/>
    <x v="134"/>
    <x v="176"/>
    <x v="6"/>
    <x v="0"/>
    <x v="0"/>
    <x v="0"/>
    <x v="0"/>
    <x v="182"/>
    <x v="184"/>
    <x v="0"/>
    <x v="0"/>
    <x v="1"/>
    <x v="190"/>
    <x v="190"/>
    <x v="13"/>
    <x v="0"/>
    <x v="101"/>
    <x v="148"/>
    <x v="0"/>
    <x v="425"/>
    <x v="11"/>
    <x v="2"/>
    <x v="137"/>
    <x v="1"/>
    <x v="141"/>
  </r>
  <r>
    <x v="113"/>
    <x v="1"/>
    <x v="0"/>
    <x v="0"/>
    <x v="110"/>
    <x v="2"/>
    <x v="0"/>
    <x v="3"/>
    <x v="4"/>
    <x v="3"/>
    <x v="0"/>
    <x v="0"/>
    <x v="134"/>
    <x v="176"/>
    <x v="6"/>
    <x v="0"/>
    <x v="0"/>
    <x v="0"/>
    <x v="0"/>
    <x v="182"/>
    <x v="184"/>
    <x v="0"/>
    <x v="0"/>
    <x v="1"/>
    <x v="190"/>
    <x v="190"/>
    <x v="13"/>
    <x v="0"/>
    <x v="101"/>
    <x v="148"/>
    <x v="0"/>
    <x v="425"/>
    <x v="11"/>
    <x v="2"/>
    <x v="137"/>
    <x v="1"/>
    <x v="141"/>
  </r>
  <r>
    <x v="113"/>
    <x v="1"/>
    <x v="0"/>
    <x v="0"/>
    <x v="110"/>
    <x v="2"/>
    <x v="0"/>
    <x v="4"/>
    <x v="1"/>
    <x v="2"/>
    <x v="1"/>
    <x v="0"/>
    <x v="135"/>
    <x v="177"/>
    <x v="69"/>
    <x v="0"/>
    <x v="0"/>
    <x v="0"/>
    <x v="0"/>
    <x v="183"/>
    <x v="185"/>
    <x v="0"/>
    <x v="0"/>
    <x v="0"/>
    <x v="191"/>
    <x v="191"/>
    <x v="1"/>
    <x v="0"/>
    <x v="327"/>
    <x v="148"/>
    <x v="0"/>
    <x v="426"/>
    <x v="11"/>
    <x v="2"/>
    <x v="137"/>
    <x v="1"/>
    <x v="141"/>
  </r>
  <r>
    <x v="113"/>
    <x v="1"/>
    <x v="0"/>
    <x v="0"/>
    <x v="110"/>
    <x v="2"/>
    <x v="0"/>
    <x v="5"/>
    <x v="3"/>
    <x v="6"/>
    <x v="1"/>
    <x v="0"/>
    <x v="136"/>
    <x v="178"/>
    <x v="23"/>
    <x v="0"/>
    <x v="0"/>
    <x v="0"/>
    <x v="0"/>
    <x v="184"/>
    <x v="186"/>
    <x v="0"/>
    <x v="0"/>
    <x v="0"/>
    <x v="192"/>
    <x v="192"/>
    <x v="0"/>
    <x v="0"/>
    <x v="176"/>
    <x v="148"/>
    <x v="0"/>
    <x v="427"/>
    <x v="11"/>
    <x v="2"/>
    <x v="137"/>
    <x v="1"/>
    <x v="141"/>
  </r>
  <r>
    <x v="113"/>
    <x v="1"/>
    <x v="0"/>
    <x v="0"/>
    <x v="110"/>
    <x v="2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1"/>
    <x v="2"/>
    <x v="137"/>
    <x v="1"/>
    <x v="14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2"/>
    <x v="140"/>
    <x v="0"/>
    <x v="0"/>
    <x v="110"/>
    <x v="2"/>
    <x v="0"/>
    <x v="0"/>
    <x v="5"/>
    <x v="8"/>
    <x v="20"/>
    <x v="0"/>
    <x v="133"/>
    <x v="175"/>
    <x v="68"/>
    <x v="0"/>
    <x v="0"/>
    <x v="0"/>
    <x v="0"/>
    <x v="181"/>
    <x v="183"/>
    <x v="0"/>
    <x v="0"/>
    <x v="0"/>
    <x v="436"/>
    <x v="441"/>
    <x v="13"/>
    <x v="0"/>
    <x v="347"/>
    <x v="148"/>
    <x v="0"/>
    <x v="424"/>
    <x v="22"/>
    <x v="2"/>
    <x v="138"/>
    <x v="0"/>
    <x v="142"/>
  </r>
  <r>
    <x v="112"/>
    <x v="1"/>
    <x v="0"/>
    <x v="0"/>
    <x v="110"/>
    <x v="2"/>
    <x v="0"/>
    <x v="1"/>
    <x v="5"/>
    <x v="8"/>
    <x v="20"/>
    <x v="0"/>
    <x v="133"/>
    <x v="175"/>
    <x v="68"/>
    <x v="0"/>
    <x v="0"/>
    <x v="0"/>
    <x v="0"/>
    <x v="181"/>
    <x v="183"/>
    <x v="0"/>
    <x v="0"/>
    <x v="0"/>
    <x v="436"/>
    <x v="441"/>
    <x v="13"/>
    <x v="0"/>
    <x v="347"/>
    <x v="148"/>
    <x v="0"/>
    <x v="424"/>
    <x v="22"/>
    <x v="2"/>
    <x v="138"/>
    <x v="1"/>
    <x v="142"/>
  </r>
  <r>
    <x v="112"/>
    <x v="1"/>
    <x v="0"/>
    <x v="0"/>
    <x v="110"/>
    <x v="2"/>
    <x v="1"/>
    <x v="2"/>
    <x v="4"/>
    <x v="3"/>
    <x v="0"/>
    <x v="0"/>
    <x v="134"/>
    <x v="176"/>
    <x v="6"/>
    <x v="0"/>
    <x v="0"/>
    <x v="0"/>
    <x v="0"/>
    <x v="182"/>
    <x v="184"/>
    <x v="0"/>
    <x v="0"/>
    <x v="0"/>
    <x v="437"/>
    <x v="442"/>
    <x v="13"/>
    <x v="0"/>
    <x v="101"/>
    <x v="148"/>
    <x v="0"/>
    <x v="425"/>
    <x v="22"/>
    <x v="2"/>
    <x v="138"/>
    <x v="1"/>
    <x v="142"/>
  </r>
  <r>
    <x v="112"/>
    <x v="1"/>
    <x v="0"/>
    <x v="0"/>
    <x v="110"/>
    <x v="2"/>
    <x v="0"/>
    <x v="3"/>
    <x v="4"/>
    <x v="3"/>
    <x v="0"/>
    <x v="0"/>
    <x v="134"/>
    <x v="176"/>
    <x v="6"/>
    <x v="0"/>
    <x v="0"/>
    <x v="0"/>
    <x v="0"/>
    <x v="182"/>
    <x v="184"/>
    <x v="0"/>
    <x v="0"/>
    <x v="0"/>
    <x v="437"/>
    <x v="442"/>
    <x v="13"/>
    <x v="0"/>
    <x v="101"/>
    <x v="148"/>
    <x v="0"/>
    <x v="425"/>
    <x v="22"/>
    <x v="2"/>
    <x v="138"/>
    <x v="1"/>
    <x v="142"/>
  </r>
  <r>
    <x v="112"/>
    <x v="1"/>
    <x v="0"/>
    <x v="0"/>
    <x v="110"/>
    <x v="2"/>
    <x v="0"/>
    <x v="4"/>
    <x v="1"/>
    <x v="2"/>
    <x v="1"/>
    <x v="0"/>
    <x v="135"/>
    <x v="177"/>
    <x v="69"/>
    <x v="0"/>
    <x v="0"/>
    <x v="0"/>
    <x v="0"/>
    <x v="183"/>
    <x v="185"/>
    <x v="0"/>
    <x v="0"/>
    <x v="0"/>
    <x v="191"/>
    <x v="191"/>
    <x v="1"/>
    <x v="0"/>
    <x v="327"/>
    <x v="148"/>
    <x v="0"/>
    <x v="426"/>
    <x v="22"/>
    <x v="2"/>
    <x v="138"/>
    <x v="1"/>
    <x v="142"/>
  </r>
  <r>
    <x v="112"/>
    <x v="1"/>
    <x v="0"/>
    <x v="0"/>
    <x v="110"/>
    <x v="2"/>
    <x v="0"/>
    <x v="5"/>
    <x v="3"/>
    <x v="6"/>
    <x v="1"/>
    <x v="0"/>
    <x v="136"/>
    <x v="178"/>
    <x v="23"/>
    <x v="0"/>
    <x v="0"/>
    <x v="0"/>
    <x v="0"/>
    <x v="184"/>
    <x v="186"/>
    <x v="0"/>
    <x v="0"/>
    <x v="0"/>
    <x v="192"/>
    <x v="192"/>
    <x v="0"/>
    <x v="0"/>
    <x v="176"/>
    <x v="148"/>
    <x v="0"/>
    <x v="427"/>
    <x v="22"/>
    <x v="2"/>
    <x v="138"/>
    <x v="1"/>
    <x v="142"/>
  </r>
  <r>
    <x v="112"/>
    <x v="1"/>
    <x v="0"/>
    <x v="0"/>
    <x v="110"/>
    <x v="2"/>
    <x v="0"/>
    <x v="6"/>
    <x v="2"/>
    <x v="0"/>
    <x v="2"/>
    <x v="0"/>
    <x v="2"/>
    <x v="2"/>
    <x v="2"/>
    <x v="0"/>
    <x v="0"/>
    <x v="0"/>
    <x v="0"/>
    <x v="2"/>
    <x v="2"/>
    <x v="3"/>
    <x v="0"/>
    <x v="0"/>
    <x v="2"/>
    <x v="2"/>
    <x v="2"/>
    <x v="1"/>
    <x v="2"/>
    <x v="1"/>
    <x v="0"/>
    <x v="2"/>
    <x v="22"/>
    <x v="2"/>
    <x v="51"/>
    <x v="1"/>
    <x v="142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3"/>
    <x v="141"/>
    <x v="0"/>
    <x v="5"/>
    <x v="111"/>
    <x v="11"/>
    <x v="0"/>
    <x v="0"/>
    <x v="9"/>
    <x v="42"/>
    <x v="50"/>
    <x v="0"/>
    <x v="272"/>
    <x v="401"/>
    <x v="81"/>
    <x v="0"/>
    <x v="0"/>
    <x v="0"/>
    <x v="0"/>
    <x v="412"/>
    <x v="419"/>
    <x v="0"/>
    <x v="0"/>
    <x v="0"/>
    <x v="438"/>
    <x v="443"/>
    <x v="88"/>
    <x v="0"/>
    <x v="348"/>
    <x v="149"/>
    <x v="0"/>
    <x v="428"/>
    <x v="51"/>
    <x v="2"/>
    <x v="139"/>
    <x v="2"/>
    <x v="141"/>
  </r>
  <r>
    <x v="113"/>
    <x v="1"/>
    <x v="0"/>
    <x v="5"/>
    <x v="111"/>
    <x v="11"/>
    <x v="0"/>
    <x v="1"/>
    <x v="3"/>
    <x v="42"/>
    <x v="51"/>
    <x v="0"/>
    <x v="273"/>
    <x v="402"/>
    <x v="117"/>
    <x v="0"/>
    <x v="0"/>
    <x v="0"/>
    <x v="0"/>
    <x v="413"/>
    <x v="420"/>
    <x v="0"/>
    <x v="0"/>
    <x v="0"/>
    <x v="439"/>
    <x v="444"/>
    <x v="89"/>
    <x v="0"/>
    <x v="345"/>
    <x v="149"/>
    <x v="0"/>
    <x v="429"/>
    <x v="51"/>
    <x v="2"/>
    <x v="139"/>
    <x v="1"/>
    <x v="141"/>
  </r>
  <r>
    <x v="113"/>
    <x v="1"/>
    <x v="0"/>
    <x v="5"/>
    <x v="111"/>
    <x v="11"/>
    <x v="1"/>
    <x v="2"/>
    <x v="1"/>
    <x v="43"/>
    <x v="52"/>
    <x v="0"/>
    <x v="274"/>
    <x v="403"/>
    <x v="120"/>
    <x v="0"/>
    <x v="0"/>
    <x v="0"/>
    <x v="0"/>
    <x v="414"/>
    <x v="421"/>
    <x v="0"/>
    <x v="0"/>
    <x v="0"/>
    <x v="440"/>
    <x v="445"/>
    <x v="90"/>
    <x v="0"/>
    <x v="349"/>
    <x v="149"/>
    <x v="0"/>
    <x v="430"/>
    <x v="51"/>
    <x v="2"/>
    <x v="139"/>
    <x v="1"/>
    <x v="141"/>
  </r>
  <r>
    <x v="113"/>
    <x v="1"/>
    <x v="0"/>
    <x v="5"/>
    <x v="111"/>
    <x v="11"/>
    <x v="0"/>
    <x v="3"/>
    <x v="3"/>
    <x v="43"/>
    <x v="52"/>
    <x v="0"/>
    <x v="275"/>
    <x v="404"/>
    <x v="120"/>
    <x v="0"/>
    <x v="0"/>
    <x v="0"/>
    <x v="0"/>
    <x v="414"/>
    <x v="422"/>
    <x v="0"/>
    <x v="0"/>
    <x v="0"/>
    <x v="440"/>
    <x v="446"/>
    <x v="91"/>
    <x v="0"/>
    <x v="349"/>
    <x v="149"/>
    <x v="0"/>
    <x v="431"/>
    <x v="51"/>
    <x v="2"/>
    <x v="139"/>
    <x v="1"/>
    <x v="141"/>
  </r>
  <r>
    <x v="113"/>
    <x v="1"/>
    <x v="0"/>
    <x v="5"/>
    <x v="111"/>
    <x v="11"/>
    <x v="0"/>
    <x v="4"/>
    <x v="9"/>
    <x v="42"/>
    <x v="51"/>
    <x v="0"/>
    <x v="276"/>
    <x v="405"/>
    <x v="117"/>
    <x v="0"/>
    <x v="0"/>
    <x v="0"/>
    <x v="0"/>
    <x v="413"/>
    <x v="423"/>
    <x v="0"/>
    <x v="0"/>
    <x v="0"/>
    <x v="439"/>
    <x v="447"/>
    <x v="92"/>
    <x v="0"/>
    <x v="345"/>
    <x v="149"/>
    <x v="0"/>
    <x v="432"/>
    <x v="51"/>
    <x v="2"/>
    <x v="139"/>
    <x v="1"/>
    <x v="141"/>
  </r>
  <r>
    <x v="113"/>
    <x v="1"/>
    <x v="0"/>
    <x v="5"/>
    <x v="111"/>
    <x v="11"/>
    <x v="0"/>
    <x v="5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1"/>
    <x v="2"/>
    <x v="139"/>
    <x v="1"/>
    <x v="141"/>
  </r>
  <r>
    <x v="113"/>
    <x v="1"/>
    <x v="0"/>
    <x v="5"/>
    <x v="111"/>
    <x v="11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1"/>
    <x v="2"/>
    <x v="139"/>
    <x v="1"/>
    <x v="14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2"/>
    <x v="142"/>
    <x v="0"/>
    <x v="5"/>
    <x v="112"/>
    <x v="23"/>
    <x v="0"/>
    <x v="0"/>
    <x v="5"/>
    <x v="30"/>
    <x v="53"/>
    <x v="3"/>
    <x v="277"/>
    <x v="406"/>
    <x v="0"/>
    <x v="0"/>
    <x v="0"/>
    <x v="0"/>
    <x v="0"/>
    <x v="415"/>
    <x v="424"/>
    <x v="0"/>
    <x v="0"/>
    <x v="0"/>
    <x v="441"/>
    <x v="448"/>
    <x v="93"/>
    <x v="0"/>
    <x v="132"/>
    <x v="150"/>
    <x v="0"/>
    <x v="433"/>
    <x v="52"/>
    <x v="2"/>
    <x v="140"/>
    <x v="2"/>
    <x v="140"/>
  </r>
  <r>
    <x v="112"/>
    <x v="1"/>
    <x v="0"/>
    <x v="5"/>
    <x v="112"/>
    <x v="23"/>
    <x v="0"/>
    <x v="1"/>
    <x v="5"/>
    <x v="30"/>
    <x v="53"/>
    <x v="3"/>
    <x v="278"/>
    <x v="407"/>
    <x v="45"/>
    <x v="0"/>
    <x v="0"/>
    <x v="0"/>
    <x v="0"/>
    <x v="416"/>
    <x v="425"/>
    <x v="0"/>
    <x v="0"/>
    <x v="0"/>
    <x v="442"/>
    <x v="449"/>
    <x v="93"/>
    <x v="0"/>
    <x v="39"/>
    <x v="150"/>
    <x v="0"/>
    <x v="434"/>
    <x v="52"/>
    <x v="2"/>
    <x v="140"/>
    <x v="1"/>
    <x v="140"/>
  </r>
  <r>
    <x v="112"/>
    <x v="1"/>
    <x v="0"/>
    <x v="5"/>
    <x v="112"/>
    <x v="23"/>
    <x v="1"/>
    <x v="2"/>
    <x v="17"/>
    <x v="34"/>
    <x v="54"/>
    <x v="3"/>
    <x v="279"/>
    <x v="408"/>
    <x v="121"/>
    <x v="0"/>
    <x v="0"/>
    <x v="0"/>
    <x v="0"/>
    <x v="417"/>
    <x v="426"/>
    <x v="0"/>
    <x v="0"/>
    <x v="0"/>
    <x v="443"/>
    <x v="450"/>
    <x v="94"/>
    <x v="0"/>
    <x v="350"/>
    <x v="150"/>
    <x v="0"/>
    <x v="435"/>
    <x v="52"/>
    <x v="2"/>
    <x v="140"/>
    <x v="1"/>
    <x v="140"/>
  </r>
  <r>
    <x v="112"/>
    <x v="1"/>
    <x v="0"/>
    <x v="5"/>
    <x v="112"/>
    <x v="23"/>
    <x v="0"/>
    <x v="3"/>
    <x v="17"/>
    <x v="30"/>
    <x v="54"/>
    <x v="3"/>
    <x v="279"/>
    <x v="408"/>
    <x v="121"/>
    <x v="0"/>
    <x v="0"/>
    <x v="0"/>
    <x v="0"/>
    <x v="417"/>
    <x v="426"/>
    <x v="0"/>
    <x v="0"/>
    <x v="0"/>
    <x v="443"/>
    <x v="450"/>
    <x v="94"/>
    <x v="0"/>
    <x v="350"/>
    <x v="150"/>
    <x v="0"/>
    <x v="435"/>
    <x v="52"/>
    <x v="2"/>
    <x v="140"/>
    <x v="1"/>
    <x v="140"/>
  </r>
  <r>
    <x v="112"/>
    <x v="1"/>
    <x v="0"/>
    <x v="5"/>
    <x v="112"/>
    <x v="23"/>
    <x v="0"/>
    <x v="4"/>
    <x v="5"/>
    <x v="30"/>
    <x v="53"/>
    <x v="3"/>
    <x v="278"/>
    <x v="407"/>
    <x v="45"/>
    <x v="0"/>
    <x v="0"/>
    <x v="0"/>
    <x v="0"/>
    <x v="416"/>
    <x v="425"/>
    <x v="1"/>
    <x v="0"/>
    <x v="0"/>
    <x v="442"/>
    <x v="449"/>
    <x v="93"/>
    <x v="0"/>
    <x v="39"/>
    <x v="150"/>
    <x v="0"/>
    <x v="434"/>
    <x v="52"/>
    <x v="2"/>
    <x v="140"/>
    <x v="1"/>
    <x v="140"/>
  </r>
  <r>
    <x v="112"/>
    <x v="1"/>
    <x v="0"/>
    <x v="5"/>
    <x v="112"/>
    <x v="23"/>
    <x v="0"/>
    <x v="5"/>
    <x v="5"/>
    <x v="0"/>
    <x v="53"/>
    <x v="3"/>
    <x v="277"/>
    <x v="406"/>
    <x v="0"/>
    <x v="0"/>
    <x v="0"/>
    <x v="0"/>
    <x v="0"/>
    <x v="415"/>
    <x v="424"/>
    <x v="0"/>
    <x v="0"/>
    <x v="0"/>
    <x v="441"/>
    <x v="448"/>
    <x v="93"/>
    <x v="0"/>
    <x v="132"/>
    <x v="150"/>
    <x v="0"/>
    <x v="433"/>
    <x v="52"/>
    <x v="2"/>
    <x v="140"/>
    <x v="1"/>
    <x v="140"/>
  </r>
  <r>
    <x v="112"/>
    <x v="1"/>
    <x v="0"/>
    <x v="5"/>
    <x v="112"/>
    <x v="23"/>
    <x v="0"/>
    <x v="6"/>
    <x v="2"/>
    <x v="0"/>
    <x v="2"/>
    <x v="3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2"/>
    <x v="2"/>
    <x v="51"/>
    <x v="1"/>
    <x v="14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2"/>
    <x v="143"/>
    <x v="0"/>
    <x v="32"/>
    <x v="113"/>
    <x v="6"/>
    <x v="0"/>
    <x v="0"/>
    <x v="18"/>
    <x v="42"/>
    <x v="55"/>
    <x v="0"/>
    <x v="280"/>
    <x v="409"/>
    <x v="42"/>
    <x v="0"/>
    <x v="0"/>
    <x v="0"/>
    <x v="0"/>
    <x v="418"/>
    <x v="427"/>
    <x v="0"/>
    <x v="0"/>
    <x v="53"/>
    <x v="444"/>
    <x v="451"/>
    <x v="95"/>
    <x v="0"/>
    <x v="351"/>
    <x v="151"/>
    <x v="0"/>
    <x v="436"/>
    <x v="53"/>
    <x v="2"/>
    <x v="141"/>
    <x v="2"/>
    <x v="140"/>
  </r>
  <r>
    <x v="112"/>
    <x v="1"/>
    <x v="0"/>
    <x v="32"/>
    <x v="113"/>
    <x v="6"/>
    <x v="0"/>
    <x v="1"/>
    <x v="18"/>
    <x v="42"/>
    <x v="56"/>
    <x v="0"/>
    <x v="281"/>
    <x v="410"/>
    <x v="122"/>
    <x v="0"/>
    <x v="0"/>
    <x v="0"/>
    <x v="0"/>
    <x v="419"/>
    <x v="428"/>
    <x v="0"/>
    <x v="0"/>
    <x v="54"/>
    <x v="445"/>
    <x v="452"/>
    <x v="96"/>
    <x v="0"/>
    <x v="352"/>
    <x v="151"/>
    <x v="0"/>
    <x v="437"/>
    <x v="53"/>
    <x v="2"/>
    <x v="141"/>
    <x v="1"/>
    <x v="140"/>
  </r>
  <r>
    <x v="112"/>
    <x v="1"/>
    <x v="0"/>
    <x v="32"/>
    <x v="113"/>
    <x v="6"/>
    <x v="1"/>
    <x v="2"/>
    <x v="19"/>
    <x v="43"/>
    <x v="57"/>
    <x v="0"/>
    <x v="282"/>
    <x v="411"/>
    <x v="120"/>
    <x v="0"/>
    <x v="0"/>
    <x v="0"/>
    <x v="0"/>
    <x v="420"/>
    <x v="429"/>
    <x v="0"/>
    <x v="0"/>
    <x v="55"/>
    <x v="446"/>
    <x v="453"/>
    <x v="97"/>
    <x v="0"/>
    <x v="353"/>
    <x v="151"/>
    <x v="0"/>
    <x v="438"/>
    <x v="53"/>
    <x v="2"/>
    <x v="141"/>
    <x v="1"/>
    <x v="140"/>
  </r>
  <r>
    <x v="112"/>
    <x v="1"/>
    <x v="0"/>
    <x v="32"/>
    <x v="113"/>
    <x v="6"/>
    <x v="0"/>
    <x v="3"/>
    <x v="19"/>
    <x v="43"/>
    <x v="57"/>
    <x v="0"/>
    <x v="282"/>
    <x v="411"/>
    <x v="120"/>
    <x v="0"/>
    <x v="0"/>
    <x v="0"/>
    <x v="0"/>
    <x v="420"/>
    <x v="429"/>
    <x v="0"/>
    <x v="0"/>
    <x v="55"/>
    <x v="446"/>
    <x v="453"/>
    <x v="97"/>
    <x v="0"/>
    <x v="353"/>
    <x v="151"/>
    <x v="0"/>
    <x v="438"/>
    <x v="53"/>
    <x v="2"/>
    <x v="141"/>
    <x v="1"/>
    <x v="140"/>
  </r>
  <r>
    <x v="112"/>
    <x v="1"/>
    <x v="0"/>
    <x v="32"/>
    <x v="113"/>
    <x v="6"/>
    <x v="0"/>
    <x v="4"/>
    <x v="18"/>
    <x v="42"/>
    <x v="56"/>
    <x v="0"/>
    <x v="281"/>
    <x v="410"/>
    <x v="122"/>
    <x v="0"/>
    <x v="0"/>
    <x v="0"/>
    <x v="0"/>
    <x v="419"/>
    <x v="428"/>
    <x v="0"/>
    <x v="0"/>
    <x v="54"/>
    <x v="445"/>
    <x v="452"/>
    <x v="96"/>
    <x v="0"/>
    <x v="352"/>
    <x v="151"/>
    <x v="0"/>
    <x v="437"/>
    <x v="53"/>
    <x v="2"/>
    <x v="141"/>
    <x v="1"/>
    <x v="140"/>
  </r>
  <r>
    <x v="112"/>
    <x v="1"/>
    <x v="0"/>
    <x v="32"/>
    <x v="113"/>
    <x v="6"/>
    <x v="0"/>
    <x v="5"/>
    <x v="18"/>
    <x v="42"/>
    <x v="55"/>
    <x v="0"/>
    <x v="280"/>
    <x v="409"/>
    <x v="42"/>
    <x v="0"/>
    <x v="0"/>
    <x v="0"/>
    <x v="0"/>
    <x v="418"/>
    <x v="427"/>
    <x v="0"/>
    <x v="0"/>
    <x v="53"/>
    <x v="444"/>
    <x v="451"/>
    <x v="95"/>
    <x v="0"/>
    <x v="351"/>
    <x v="151"/>
    <x v="0"/>
    <x v="436"/>
    <x v="53"/>
    <x v="2"/>
    <x v="141"/>
    <x v="1"/>
    <x v="140"/>
  </r>
  <r>
    <x v="112"/>
    <x v="1"/>
    <x v="0"/>
    <x v="32"/>
    <x v="113"/>
    <x v="6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3"/>
    <x v="2"/>
    <x v="51"/>
    <x v="1"/>
    <x v="140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13"/>
    <x v="144"/>
    <x v="0"/>
    <x v="33"/>
    <x v="114"/>
    <x v="24"/>
    <x v="0"/>
    <x v="0"/>
    <x v="18"/>
    <x v="42"/>
    <x v="50"/>
    <x v="0"/>
    <x v="283"/>
    <x v="412"/>
    <x v="81"/>
    <x v="0"/>
    <x v="0"/>
    <x v="0"/>
    <x v="0"/>
    <x v="421"/>
    <x v="430"/>
    <x v="0"/>
    <x v="0"/>
    <x v="0"/>
    <x v="447"/>
    <x v="454"/>
    <x v="98"/>
    <x v="0"/>
    <x v="167"/>
    <x v="152"/>
    <x v="0"/>
    <x v="439"/>
    <x v="51"/>
    <x v="2"/>
    <x v="142"/>
    <x v="2"/>
    <x v="141"/>
  </r>
  <r>
    <x v="113"/>
    <x v="1"/>
    <x v="0"/>
    <x v="33"/>
    <x v="114"/>
    <x v="24"/>
    <x v="0"/>
    <x v="1"/>
    <x v="18"/>
    <x v="42"/>
    <x v="51"/>
    <x v="0"/>
    <x v="284"/>
    <x v="413"/>
    <x v="117"/>
    <x v="0"/>
    <x v="0"/>
    <x v="0"/>
    <x v="0"/>
    <x v="422"/>
    <x v="431"/>
    <x v="0"/>
    <x v="0"/>
    <x v="0"/>
    <x v="448"/>
    <x v="455"/>
    <x v="99"/>
    <x v="0"/>
    <x v="126"/>
    <x v="152"/>
    <x v="0"/>
    <x v="440"/>
    <x v="51"/>
    <x v="2"/>
    <x v="142"/>
    <x v="1"/>
    <x v="141"/>
  </r>
  <r>
    <x v="113"/>
    <x v="1"/>
    <x v="0"/>
    <x v="33"/>
    <x v="114"/>
    <x v="24"/>
    <x v="1"/>
    <x v="2"/>
    <x v="19"/>
    <x v="43"/>
    <x v="52"/>
    <x v="0"/>
    <x v="285"/>
    <x v="414"/>
    <x v="120"/>
    <x v="0"/>
    <x v="0"/>
    <x v="0"/>
    <x v="0"/>
    <x v="423"/>
    <x v="432"/>
    <x v="0"/>
    <x v="0"/>
    <x v="0"/>
    <x v="449"/>
    <x v="456"/>
    <x v="100"/>
    <x v="0"/>
    <x v="354"/>
    <x v="152"/>
    <x v="0"/>
    <x v="441"/>
    <x v="51"/>
    <x v="2"/>
    <x v="142"/>
    <x v="1"/>
    <x v="141"/>
  </r>
  <r>
    <x v="113"/>
    <x v="1"/>
    <x v="0"/>
    <x v="33"/>
    <x v="114"/>
    <x v="24"/>
    <x v="0"/>
    <x v="3"/>
    <x v="19"/>
    <x v="43"/>
    <x v="52"/>
    <x v="0"/>
    <x v="285"/>
    <x v="414"/>
    <x v="120"/>
    <x v="0"/>
    <x v="0"/>
    <x v="0"/>
    <x v="0"/>
    <x v="423"/>
    <x v="432"/>
    <x v="0"/>
    <x v="0"/>
    <x v="0"/>
    <x v="449"/>
    <x v="456"/>
    <x v="100"/>
    <x v="0"/>
    <x v="354"/>
    <x v="152"/>
    <x v="0"/>
    <x v="441"/>
    <x v="51"/>
    <x v="2"/>
    <x v="142"/>
    <x v="1"/>
    <x v="141"/>
  </r>
  <r>
    <x v="113"/>
    <x v="1"/>
    <x v="0"/>
    <x v="33"/>
    <x v="114"/>
    <x v="24"/>
    <x v="0"/>
    <x v="4"/>
    <x v="18"/>
    <x v="42"/>
    <x v="51"/>
    <x v="0"/>
    <x v="284"/>
    <x v="413"/>
    <x v="117"/>
    <x v="0"/>
    <x v="0"/>
    <x v="0"/>
    <x v="0"/>
    <x v="422"/>
    <x v="431"/>
    <x v="0"/>
    <x v="0"/>
    <x v="0"/>
    <x v="448"/>
    <x v="455"/>
    <x v="99"/>
    <x v="0"/>
    <x v="126"/>
    <x v="152"/>
    <x v="0"/>
    <x v="440"/>
    <x v="51"/>
    <x v="2"/>
    <x v="142"/>
    <x v="1"/>
    <x v="141"/>
  </r>
  <r>
    <x v="113"/>
    <x v="1"/>
    <x v="0"/>
    <x v="33"/>
    <x v="114"/>
    <x v="24"/>
    <x v="0"/>
    <x v="5"/>
    <x v="18"/>
    <x v="42"/>
    <x v="50"/>
    <x v="0"/>
    <x v="283"/>
    <x v="412"/>
    <x v="81"/>
    <x v="0"/>
    <x v="0"/>
    <x v="0"/>
    <x v="0"/>
    <x v="421"/>
    <x v="430"/>
    <x v="0"/>
    <x v="0"/>
    <x v="0"/>
    <x v="447"/>
    <x v="454"/>
    <x v="98"/>
    <x v="0"/>
    <x v="167"/>
    <x v="152"/>
    <x v="0"/>
    <x v="439"/>
    <x v="51"/>
    <x v="2"/>
    <x v="142"/>
    <x v="1"/>
    <x v="141"/>
  </r>
  <r>
    <x v="113"/>
    <x v="1"/>
    <x v="0"/>
    <x v="33"/>
    <x v="114"/>
    <x v="24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1"/>
    <x v="2"/>
    <x v="142"/>
    <x v="1"/>
    <x v="141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145"/>
    <x v="0"/>
    <x v="34"/>
    <x v="115"/>
    <x v="11"/>
    <x v="0"/>
    <x v="0"/>
    <x v="7"/>
    <x v="44"/>
    <x v="58"/>
    <x v="2"/>
    <x v="286"/>
    <x v="415"/>
    <x v="80"/>
    <x v="0"/>
    <x v="0"/>
    <x v="0"/>
    <x v="0"/>
    <x v="424"/>
    <x v="433"/>
    <x v="0"/>
    <x v="0"/>
    <x v="0"/>
    <x v="450"/>
    <x v="457"/>
    <x v="101"/>
    <x v="0"/>
    <x v="355"/>
    <x v="153"/>
    <x v="0"/>
    <x v="442"/>
    <x v="39"/>
    <x v="2"/>
    <x v="143"/>
    <x v="2"/>
    <x v="143"/>
  </r>
  <r>
    <x v="103"/>
    <x v="1"/>
    <x v="0"/>
    <x v="34"/>
    <x v="115"/>
    <x v="11"/>
    <x v="0"/>
    <x v="1"/>
    <x v="7"/>
    <x v="44"/>
    <x v="58"/>
    <x v="2"/>
    <x v="286"/>
    <x v="415"/>
    <x v="80"/>
    <x v="0"/>
    <x v="0"/>
    <x v="0"/>
    <x v="0"/>
    <x v="424"/>
    <x v="433"/>
    <x v="0"/>
    <x v="0"/>
    <x v="0"/>
    <x v="450"/>
    <x v="457"/>
    <x v="101"/>
    <x v="0"/>
    <x v="355"/>
    <x v="153"/>
    <x v="0"/>
    <x v="442"/>
    <x v="39"/>
    <x v="2"/>
    <x v="143"/>
    <x v="1"/>
    <x v="143"/>
  </r>
  <r>
    <x v="103"/>
    <x v="1"/>
    <x v="0"/>
    <x v="34"/>
    <x v="115"/>
    <x v="11"/>
    <x v="0"/>
    <x v="2"/>
    <x v="7"/>
    <x v="0"/>
    <x v="59"/>
    <x v="2"/>
    <x v="287"/>
    <x v="416"/>
    <x v="123"/>
    <x v="0"/>
    <x v="0"/>
    <x v="0"/>
    <x v="0"/>
    <x v="425"/>
    <x v="434"/>
    <x v="0"/>
    <x v="0"/>
    <x v="0"/>
    <x v="451"/>
    <x v="458"/>
    <x v="102"/>
    <x v="0"/>
    <x v="4"/>
    <x v="153"/>
    <x v="0"/>
    <x v="443"/>
    <x v="39"/>
    <x v="2"/>
    <x v="143"/>
    <x v="1"/>
    <x v="143"/>
  </r>
  <r>
    <x v="103"/>
    <x v="1"/>
    <x v="0"/>
    <x v="34"/>
    <x v="115"/>
    <x v="11"/>
    <x v="0"/>
    <x v="3"/>
    <x v="7"/>
    <x v="0"/>
    <x v="59"/>
    <x v="2"/>
    <x v="287"/>
    <x v="416"/>
    <x v="123"/>
    <x v="0"/>
    <x v="0"/>
    <x v="0"/>
    <x v="0"/>
    <x v="425"/>
    <x v="434"/>
    <x v="0"/>
    <x v="0"/>
    <x v="0"/>
    <x v="451"/>
    <x v="458"/>
    <x v="102"/>
    <x v="0"/>
    <x v="4"/>
    <x v="153"/>
    <x v="0"/>
    <x v="443"/>
    <x v="39"/>
    <x v="2"/>
    <x v="143"/>
    <x v="1"/>
    <x v="143"/>
  </r>
  <r>
    <x v="103"/>
    <x v="1"/>
    <x v="0"/>
    <x v="34"/>
    <x v="115"/>
    <x v="11"/>
    <x v="0"/>
    <x v="4"/>
    <x v="7"/>
    <x v="0"/>
    <x v="60"/>
    <x v="2"/>
    <x v="288"/>
    <x v="417"/>
    <x v="32"/>
    <x v="0"/>
    <x v="0"/>
    <x v="0"/>
    <x v="0"/>
    <x v="426"/>
    <x v="435"/>
    <x v="0"/>
    <x v="0"/>
    <x v="0"/>
    <x v="452"/>
    <x v="459"/>
    <x v="103"/>
    <x v="0"/>
    <x v="128"/>
    <x v="153"/>
    <x v="0"/>
    <x v="444"/>
    <x v="39"/>
    <x v="2"/>
    <x v="143"/>
    <x v="1"/>
    <x v="143"/>
  </r>
  <r>
    <x v="103"/>
    <x v="1"/>
    <x v="0"/>
    <x v="34"/>
    <x v="115"/>
    <x v="11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9"/>
    <x v="2"/>
    <x v="143"/>
    <x v="1"/>
    <x v="143"/>
  </r>
  <r>
    <x v="103"/>
    <x v="1"/>
    <x v="0"/>
    <x v="34"/>
    <x v="115"/>
    <x v="11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9"/>
    <x v="2"/>
    <x v="143"/>
    <x v="1"/>
    <x v="143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146"/>
    <x v="0"/>
    <x v="10"/>
    <x v="115"/>
    <x v="18"/>
    <x v="0"/>
    <x v="0"/>
    <x v="4"/>
    <x v="0"/>
    <x v="61"/>
    <x v="0"/>
    <x v="289"/>
    <x v="418"/>
    <x v="21"/>
    <x v="0"/>
    <x v="0"/>
    <x v="0"/>
    <x v="0"/>
    <x v="427"/>
    <x v="436"/>
    <x v="0"/>
    <x v="4"/>
    <x v="0"/>
    <x v="453"/>
    <x v="460"/>
    <x v="104"/>
    <x v="0"/>
    <x v="356"/>
    <x v="154"/>
    <x v="0"/>
    <x v="445"/>
    <x v="39"/>
    <x v="2"/>
    <x v="144"/>
    <x v="2"/>
    <x v="144"/>
  </r>
  <r>
    <x v="103"/>
    <x v="1"/>
    <x v="0"/>
    <x v="10"/>
    <x v="115"/>
    <x v="18"/>
    <x v="0"/>
    <x v="1"/>
    <x v="4"/>
    <x v="0"/>
    <x v="61"/>
    <x v="0"/>
    <x v="289"/>
    <x v="418"/>
    <x v="21"/>
    <x v="0"/>
    <x v="0"/>
    <x v="0"/>
    <x v="0"/>
    <x v="427"/>
    <x v="436"/>
    <x v="0"/>
    <x v="0"/>
    <x v="0"/>
    <x v="453"/>
    <x v="460"/>
    <x v="104"/>
    <x v="0"/>
    <x v="356"/>
    <x v="154"/>
    <x v="0"/>
    <x v="445"/>
    <x v="39"/>
    <x v="2"/>
    <x v="144"/>
    <x v="1"/>
    <x v="144"/>
  </r>
  <r>
    <x v="103"/>
    <x v="1"/>
    <x v="0"/>
    <x v="10"/>
    <x v="115"/>
    <x v="18"/>
    <x v="0"/>
    <x v="2"/>
    <x v="0"/>
    <x v="0"/>
    <x v="62"/>
    <x v="0"/>
    <x v="290"/>
    <x v="419"/>
    <x v="17"/>
    <x v="0"/>
    <x v="0"/>
    <x v="0"/>
    <x v="0"/>
    <x v="428"/>
    <x v="437"/>
    <x v="0"/>
    <x v="0"/>
    <x v="0"/>
    <x v="454"/>
    <x v="461"/>
    <x v="105"/>
    <x v="0"/>
    <x v="10"/>
    <x v="154"/>
    <x v="0"/>
    <x v="446"/>
    <x v="39"/>
    <x v="2"/>
    <x v="144"/>
    <x v="1"/>
    <x v="144"/>
  </r>
  <r>
    <x v="103"/>
    <x v="1"/>
    <x v="0"/>
    <x v="10"/>
    <x v="115"/>
    <x v="18"/>
    <x v="0"/>
    <x v="3"/>
    <x v="0"/>
    <x v="0"/>
    <x v="62"/>
    <x v="0"/>
    <x v="290"/>
    <x v="419"/>
    <x v="17"/>
    <x v="0"/>
    <x v="0"/>
    <x v="0"/>
    <x v="0"/>
    <x v="428"/>
    <x v="437"/>
    <x v="0"/>
    <x v="0"/>
    <x v="0"/>
    <x v="454"/>
    <x v="461"/>
    <x v="105"/>
    <x v="0"/>
    <x v="10"/>
    <x v="154"/>
    <x v="0"/>
    <x v="446"/>
    <x v="39"/>
    <x v="2"/>
    <x v="144"/>
    <x v="1"/>
    <x v="144"/>
  </r>
  <r>
    <x v="103"/>
    <x v="1"/>
    <x v="0"/>
    <x v="10"/>
    <x v="115"/>
    <x v="18"/>
    <x v="0"/>
    <x v="4"/>
    <x v="0"/>
    <x v="0"/>
    <x v="62"/>
    <x v="0"/>
    <x v="291"/>
    <x v="420"/>
    <x v="122"/>
    <x v="0"/>
    <x v="0"/>
    <x v="0"/>
    <x v="0"/>
    <x v="429"/>
    <x v="438"/>
    <x v="0"/>
    <x v="0"/>
    <x v="0"/>
    <x v="455"/>
    <x v="462"/>
    <x v="105"/>
    <x v="0"/>
    <x v="187"/>
    <x v="154"/>
    <x v="0"/>
    <x v="447"/>
    <x v="39"/>
    <x v="2"/>
    <x v="144"/>
    <x v="1"/>
    <x v="144"/>
  </r>
  <r>
    <x v="103"/>
    <x v="1"/>
    <x v="0"/>
    <x v="10"/>
    <x v="115"/>
    <x v="18"/>
    <x v="0"/>
    <x v="5"/>
    <x v="0"/>
    <x v="0"/>
    <x v="62"/>
    <x v="0"/>
    <x v="291"/>
    <x v="420"/>
    <x v="122"/>
    <x v="0"/>
    <x v="0"/>
    <x v="0"/>
    <x v="0"/>
    <x v="429"/>
    <x v="438"/>
    <x v="0"/>
    <x v="0"/>
    <x v="0"/>
    <x v="455"/>
    <x v="462"/>
    <x v="105"/>
    <x v="0"/>
    <x v="187"/>
    <x v="154"/>
    <x v="0"/>
    <x v="447"/>
    <x v="39"/>
    <x v="2"/>
    <x v="144"/>
    <x v="1"/>
    <x v="144"/>
  </r>
  <r>
    <x v="103"/>
    <x v="1"/>
    <x v="0"/>
    <x v="10"/>
    <x v="115"/>
    <x v="18"/>
    <x v="0"/>
    <x v="6"/>
    <x v="2"/>
    <x v="0"/>
    <x v="2"/>
    <x v="0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39"/>
    <x v="2"/>
    <x v="144"/>
    <x v="1"/>
    <x v="144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2"/>
    <x v="147"/>
    <x v="0"/>
    <x v="10"/>
    <x v="116"/>
    <x v="25"/>
    <x v="0"/>
    <x v="0"/>
    <x v="7"/>
    <x v="19"/>
    <x v="58"/>
    <x v="2"/>
    <x v="286"/>
    <x v="415"/>
    <x v="80"/>
    <x v="0"/>
    <x v="0"/>
    <x v="0"/>
    <x v="0"/>
    <x v="430"/>
    <x v="439"/>
    <x v="0"/>
    <x v="0"/>
    <x v="0"/>
    <x v="456"/>
    <x v="463"/>
    <x v="101"/>
    <x v="0"/>
    <x v="125"/>
    <x v="155"/>
    <x v="0"/>
    <x v="448"/>
    <x v="54"/>
    <x v="2"/>
    <x v="145"/>
    <x v="2"/>
    <x v="145"/>
  </r>
  <r>
    <x v="102"/>
    <x v="1"/>
    <x v="0"/>
    <x v="10"/>
    <x v="116"/>
    <x v="25"/>
    <x v="0"/>
    <x v="1"/>
    <x v="7"/>
    <x v="19"/>
    <x v="58"/>
    <x v="2"/>
    <x v="286"/>
    <x v="415"/>
    <x v="80"/>
    <x v="0"/>
    <x v="0"/>
    <x v="0"/>
    <x v="0"/>
    <x v="430"/>
    <x v="439"/>
    <x v="0"/>
    <x v="0"/>
    <x v="0"/>
    <x v="456"/>
    <x v="463"/>
    <x v="101"/>
    <x v="0"/>
    <x v="125"/>
    <x v="155"/>
    <x v="0"/>
    <x v="448"/>
    <x v="54"/>
    <x v="2"/>
    <x v="145"/>
    <x v="1"/>
    <x v="145"/>
  </r>
  <r>
    <x v="102"/>
    <x v="1"/>
    <x v="0"/>
    <x v="10"/>
    <x v="116"/>
    <x v="25"/>
    <x v="0"/>
    <x v="2"/>
    <x v="7"/>
    <x v="45"/>
    <x v="59"/>
    <x v="2"/>
    <x v="287"/>
    <x v="416"/>
    <x v="123"/>
    <x v="0"/>
    <x v="0"/>
    <x v="0"/>
    <x v="0"/>
    <x v="431"/>
    <x v="440"/>
    <x v="0"/>
    <x v="0"/>
    <x v="0"/>
    <x v="457"/>
    <x v="464"/>
    <x v="102"/>
    <x v="0"/>
    <x v="50"/>
    <x v="155"/>
    <x v="0"/>
    <x v="83"/>
    <x v="54"/>
    <x v="2"/>
    <x v="145"/>
    <x v="1"/>
    <x v="145"/>
  </r>
  <r>
    <x v="102"/>
    <x v="1"/>
    <x v="0"/>
    <x v="10"/>
    <x v="116"/>
    <x v="25"/>
    <x v="0"/>
    <x v="3"/>
    <x v="7"/>
    <x v="45"/>
    <x v="59"/>
    <x v="2"/>
    <x v="287"/>
    <x v="416"/>
    <x v="123"/>
    <x v="0"/>
    <x v="0"/>
    <x v="0"/>
    <x v="0"/>
    <x v="431"/>
    <x v="440"/>
    <x v="1"/>
    <x v="0"/>
    <x v="0"/>
    <x v="457"/>
    <x v="464"/>
    <x v="102"/>
    <x v="0"/>
    <x v="50"/>
    <x v="155"/>
    <x v="0"/>
    <x v="83"/>
    <x v="54"/>
    <x v="2"/>
    <x v="145"/>
    <x v="1"/>
    <x v="145"/>
  </r>
  <r>
    <x v="102"/>
    <x v="1"/>
    <x v="0"/>
    <x v="10"/>
    <x v="116"/>
    <x v="25"/>
    <x v="0"/>
    <x v="4"/>
    <x v="7"/>
    <x v="45"/>
    <x v="60"/>
    <x v="2"/>
    <x v="288"/>
    <x v="417"/>
    <x v="32"/>
    <x v="0"/>
    <x v="0"/>
    <x v="0"/>
    <x v="0"/>
    <x v="432"/>
    <x v="441"/>
    <x v="0"/>
    <x v="0"/>
    <x v="0"/>
    <x v="458"/>
    <x v="465"/>
    <x v="103"/>
    <x v="0"/>
    <x v="357"/>
    <x v="155"/>
    <x v="0"/>
    <x v="449"/>
    <x v="54"/>
    <x v="2"/>
    <x v="145"/>
    <x v="1"/>
    <x v="145"/>
  </r>
  <r>
    <x v="102"/>
    <x v="1"/>
    <x v="0"/>
    <x v="10"/>
    <x v="116"/>
    <x v="25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4"/>
    <x v="2"/>
    <x v="145"/>
    <x v="1"/>
    <x v="145"/>
  </r>
  <r>
    <x v="102"/>
    <x v="1"/>
    <x v="0"/>
    <x v="10"/>
    <x v="116"/>
    <x v="25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4"/>
    <x v="2"/>
    <x v="145"/>
    <x v="1"/>
    <x v="145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3"/>
    <x v="148"/>
    <x v="0"/>
    <x v="35"/>
    <x v="116"/>
    <x v="6"/>
    <x v="0"/>
    <x v="0"/>
    <x v="7"/>
    <x v="19"/>
    <x v="58"/>
    <x v="2"/>
    <x v="286"/>
    <x v="415"/>
    <x v="80"/>
    <x v="0"/>
    <x v="0"/>
    <x v="0"/>
    <x v="0"/>
    <x v="433"/>
    <x v="442"/>
    <x v="0"/>
    <x v="0"/>
    <x v="0"/>
    <x v="459"/>
    <x v="466"/>
    <x v="101"/>
    <x v="0"/>
    <x v="358"/>
    <x v="156"/>
    <x v="0"/>
    <x v="450"/>
    <x v="19"/>
    <x v="2"/>
    <x v="146"/>
    <x v="0"/>
    <x v="146"/>
  </r>
  <r>
    <x v="103"/>
    <x v="1"/>
    <x v="0"/>
    <x v="35"/>
    <x v="116"/>
    <x v="6"/>
    <x v="0"/>
    <x v="1"/>
    <x v="7"/>
    <x v="19"/>
    <x v="58"/>
    <x v="2"/>
    <x v="286"/>
    <x v="415"/>
    <x v="80"/>
    <x v="0"/>
    <x v="0"/>
    <x v="0"/>
    <x v="0"/>
    <x v="433"/>
    <x v="442"/>
    <x v="0"/>
    <x v="0"/>
    <x v="0"/>
    <x v="459"/>
    <x v="466"/>
    <x v="101"/>
    <x v="0"/>
    <x v="358"/>
    <x v="156"/>
    <x v="0"/>
    <x v="450"/>
    <x v="19"/>
    <x v="2"/>
    <x v="146"/>
    <x v="1"/>
    <x v="146"/>
  </r>
  <r>
    <x v="103"/>
    <x v="1"/>
    <x v="0"/>
    <x v="35"/>
    <x v="116"/>
    <x v="6"/>
    <x v="0"/>
    <x v="2"/>
    <x v="7"/>
    <x v="45"/>
    <x v="59"/>
    <x v="2"/>
    <x v="287"/>
    <x v="416"/>
    <x v="123"/>
    <x v="0"/>
    <x v="0"/>
    <x v="0"/>
    <x v="0"/>
    <x v="434"/>
    <x v="443"/>
    <x v="0"/>
    <x v="0"/>
    <x v="0"/>
    <x v="460"/>
    <x v="467"/>
    <x v="102"/>
    <x v="0"/>
    <x v="27"/>
    <x v="156"/>
    <x v="0"/>
    <x v="451"/>
    <x v="19"/>
    <x v="2"/>
    <x v="146"/>
    <x v="1"/>
    <x v="146"/>
  </r>
  <r>
    <x v="103"/>
    <x v="1"/>
    <x v="0"/>
    <x v="35"/>
    <x v="116"/>
    <x v="6"/>
    <x v="0"/>
    <x v="3"/>
    <x v="7"/>
    <x v="45"/>
    <x v="59"/>
    <x v="2"/>
    <x v="287"/>
    <x v="416"/>
    <x v="123"/>
    <x v="0"/>
    <x v="0"/>
    <x v="0"/>
    <x v="0"/>
    <x v="434"/>
    <x v="443"/>
    <x v="0"/>
    <x v="0"/>
    <x v="0"/>
    <x v="460"/>
    <x v="467"/>
    <x v="102"/>
    <x v="0"/>
    <x v="27"/>
    <x v="156"/>
    <x v="0"/>
    <x v="451"/>
    <x v="19"/>
    <x v="2"/>
    <x v="146"/>
    <x v="1"/>
    <x v="146"/>
  </r>
  <r>
    <x v="103"/>
    <x v="1"/>
    <x v="0"/>
    <x v="35"/>
    <x v="116"/>
    <x v="6"/>
    <x v="0"/>
    <x v="4"/>
    <x v="7"/>
    <x v="45"/>
    <x v="60"/>
    <x v="2"/>
    <x v="288"/>
    <x v="417"/>
    <x v="32"/>
    <x v="0"/>
    <x v="0"/>
    <x v="0"/>
    <x v="0"/>
    <x v="435"/>
    <x v="444"/>
    <x v="0"/>
    <x v="0"/>
    <x v="0"/>
    <x v="461"/>
    <x v="468"/>
    <x v="103"/>
    <x v="0"/>
    <x v="105"/>
    <x v="156"/>
    <x v="0"/>
    <x v="452"/>
    <x v="19"/>
    <x v="2"/>
    <x v="146"/>
    <x v="1"/>
    <x v="146"/>
  </r>
  <r>
    <x v="103"/>
    <x v="1"/>
    <x v="0"/>
    <x v="35"/>
    <x v="116"/>
    <x v="6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46"/>
    <x v="1"/>
    <x v="146"/>
  </r>
  <r>
    <x v="103"/>
    <x v="1"/>
    <x v="0"/>
    <x v="35"/>
    <x v="116"/>
    <x v="6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19"/>
    <x v="2"/>
    <x v="146"/>
    <x v="1"/>
    <x v="146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  <r>
    <x v="102"/>
    <x v="149"/>
    <x v="0"/>
    <x v="5"/>
    <x v="117"/>
    <x v="26"/>
    <x v="0"/>
    <x v="0"/>
    <x v="7"/>
    <x v="45"/>
    <x v="58"/>
    <x v="2"/>
    <x v="292"/>
    <x v="421"/>
    <x v="81"/>
    <x v="0"/>
    <x v="0"/>
    <x v="0"/>
    <x v="0"/>
    <x v="436"/>
    <x v="445"/>
    <x v="0"/>
    <x v="0"/>
    <x v="0"/>
    <x v="462"/>
    <x v="469"/>
    <x v="101"/>
    <x v="0"/>
    <x v="348"/>
    <x v="157"/>
    <x v="0"/>
    <x v="453"/>
    <x v="55"/>
    <x v="2"/>
    <x v="147"/>
    <x v="2"/>
    <x v="147"/>
  </r>
  <r>
    <x v="102"/>
    <x v="1"/>
    <x v="0"/>
    <x v="5"/>
    <x v="117"/>
    <x v="26"/>
    <x v="0"/>
    <x v="1"/>
    <x v="7"/>
    <x v="45"/>
    <x v="58"/>
    <x v="2"/>
    <x v="292"/>
    <x v="421"/>
    <x v="81"/>
    <x v="0"/>
    <x v="0"/>
    <x v="0"/>
    <x v="0"/>
    <x v="436"/>
    <x v="445"/>
    <x v="0"/>
    <x v="0"/>
    <x v="0"/>
    <x v="462"/>
    <x v="469"/>
    <x v="101"/>
    <x v="0"/>
    <x v="348"/>
    <x v="157"/>
    <x v="0"/>
    <x v="453"/>
    <x v="55"/>
    <x v="2"/>
    <x v="147"/>
    <x v="1"/>
    <x v="147"/>
  </r>
  <r>
    <x v="102"/>
    <x v="1"/>
    <x v="0"/>
    <x v="5"/>
    <x v="117"/>
    <x v="26"/>
    <x v="0"/>
    <x v="2"/>
    <x v="7"/>
    <x v="19"/>
    <x v="59"/>
    <x v="2"/>
    <x v="293"/>
    <x v="422"/>
    <x v="124"/>
    <x v="0"/>
    <x v="0"/>
    <x v="0"/>
    <x v="0"/>
    <x v="437"/>
    <x v="446"/>
    <x v="0"/>
    <x v="2"/>
    <x v="0"/>
    <x v="463"/>
    <x v="470"/>
    <x v="102"/>
    <x v="0"/>
    <x v="52"/>
    <x v="157"/>
    <x v="0"/>
    <x v="454"/>
    <x v="55"/>
    <x v="2"/>
    <x v="147"/>
    <x v="1"/>
    <x v="147"/>
  </r>
  <r>
    <x v="102"/>
    <x v="1"/>
    <x v="0"/>
    <x v="5"/>
    <x v="117"/>
    <x v="26"/>
    <x v="0"/>
    <x v="3"/>
    <x v="7"/>
    <x v="19"/>
    <x v="59"/>
    <x v="2"/>
    <x v="293"/>
    <x v="422"/>
    <x v="124"/>
    <x v="0"/>
    <x v="0"/>
    <x v="0"/>
    <x v="0"/>
    <x v="437"/>
    <x v="446"/>
    <x v="0"/>
    <x v="0"/>
    <x v="0"/>
    <x v="463"/>
    <x v="470"/>
    <x v="102"/>
    <x v="0"/>
    <x v="52"/>
    <x v="157"/>
    <x v="0"/>
    <x v="454"/>
    <x v="55"/>
    <x v="2"/>
    <x v="147"/>
    <x v="1"/>
    <x v="147"/>
  </r>
  <r>
    <x v="102"/>
    <x v="1"/>
    <x v="0"/>
    <x v="5"/>
    <x v="117"/>
    <x v="26"/>
    <x v="0"/>
    <x v="4"/>
    <x v="7"/>
    <x v="19"/>
    <x v="60"/>
    <x v="2"/>
    <x v="294"/>
    <x v="423"/>
    <x v="89"/>
    <x v="0"/>
    <x v="0"/>
    <x v="0"/>
    <x v="0"/>
    <x v="438"/>
    <x v="447"/>
    <x v="0"/>
    <x v="0"/>
    <x v="0"/>
    <x v="464"/>
    <x v="471"/>
    <x v="103"/>
    <x v="0"/>
    <x v="359"/>
    <x v="157"/>
    <x v="0"/>
    <x v="455"/>
    <x v="55"/>
    <x v="2"/>
    <x v="147"/>
    <x v="1"/>
    <x v="147"/>
  </r>
  <r>
    <x v="102"/>
    <x v="1"/>
    <x v="0"/>
    <x v="5"/>
    <x v="117"/>
    <x v="26"/>
    <x v="0"/>
    <x v="5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5"/>
    <x v="2"/>
    <x v="147"/>
    <x v="1"/>
    <x v="147"/>
  </r>
  <r>
    <x v="102"/>
    <x v="1"/>
    <x v="0"/>
    <x v="5"/>
    <x v="117"/>
    <x v="26"/>
    <x v="0"/>
    <x v="6"/>
    <x v="2"/>
    <x v="0"/>
    <x v="2"/>
    <x v="2"/>
    <x v="2"/>
    <x v="2"/>
    <x v="2"/>
    <x v="0"/>
    <x v="0"/>
    <x v="0"/>
    <x v="0"/>
    <x v="2"/>
    <x v="2"/>
    <x v="0"/>
    <x v="0"/>
    <x v="0"/>
    <x v="2"/>
    <x v="2"/>
    <x v="2"/>
    <x v="1"/>
    <x v="2"/>
    <x v="1"/>
    <x v="0"/>
    <x v="2"/>
    <x v="55"/>
    <x v="2"/>
    <x v="147"/>
    <x v="1"/>
    <x v="147"/>
  </r>
  <r>
    <x v="1"/>
    <x v="1"/>
    <x v="1"/>
    <x v="1"/>
    <x v="0"/>
    <x v="1"/>
    <x v="0"/>
    <x v="7"/>
    <x v="2"/>
    <x v="0"/>
    <x v="2"/>
    <x v="1"/>
    <x v="3"/>
    <x v="3"/>
    <x v="2"/>
    <x v="0"/>
    <x v="0"/>
    <x v="0"/>
    <x v="1"/>
    <x v="3"/>
    <x v="3"/>
    <x v="0"/>
    <x v="0"/>
    <x v="0"/>
    <x v="3"/>
    <x v="3"/>
    <x v="3"/>
    <x v="2"/>
    <x v="3"/>
    <x v="2"/>
    <x v="1"/>
    <x v="3"/>
    <x v="1"/>
    <x v="2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1" dataOnRows="1" autoFormatId="1" applyNumberFormats="0" applyBorderFormats="0" applyFontFormats="0" applyPatternFormats="0" applyAlignmentFormats="0" applyWidthHeightFormats="1" dataCaption="数据" updatedVersion="5" createdVersion="1" useAutoFormatting="1" indent="0" compactData="0" gridDropZones="1" showDrill="0">
  <location ref="K2:L50" firstHeaderRow="2" firstDataRow="2" firstDataCol="1"/>
  <pivotFields count="36">
    <pivotField compact="0" outline="0" subtotalTop="0" showAll="0" includeNewItemsInFilter="1">
      <items count="151">
        <item x="0"/>
        <item x="1"/>
        <item x="2"/>
        <item x="7"/>
        <item x="8"/>
        <item x="9"/>
        <item x="10"/>
        <item x="11"/>
        <item x="12"/>
        <item x="18"/>
        <item x="21"/>
        <item x="20"/>
        <item x="19"/>
        <item x="17"/>
        <item x="16"/>
        <item x="15"/>
        <item x="14"/>
        <item x="13"/>
        <item x="50"/>
        <item x="49"/>
        <item x="42"/>
        <item x="43"/>
        <item x="44"/>
        <item x="45"/>
        <item x="39"/>
        <item x="38"/>
        <item x="69"/>
        <item x="66"/>
        <item x="61"/>
        <item x="60"/>
        <item x="27"/>
        <item x="26"/>
        <item x="48"/>
        <item x="47"/>
        <item x="46"/>
        <item x="40"/>
        <item x="41"/>
        <item x="37"/>
        <item x="36"/>
        <item x="63"/>
        <item x="62"/>
        <item x="24"/>
        <item x="23"/>
        <item x="22"/>
        <item x="70"/>
        <item x="68"/>
        <item x="67"/>
        <item x="65"/>
        <item x="64"/>
        <item x="54"/>
        <item x="35"/>
        <item x="59"/>
        <item x="55"/>
        <item x="34"/>
        <item x="33"/>
        <item x="32"/>
        <item x="31"/>
        <item x="30"/>
        <item x="29"/>
        <item x="28"/>
        <item x="25"/>
        <item x="57"/>
        <item x="56"/>
        <item x="3"/>
        <item x="4"/>
        <item x="5"/>
        <item x="53"/>
        <item x="52"/>
        <item x="51"/>
        <item x="71"/>
        <item x="6"/>
        <item x="5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8"/>
        <item x="109"/>
        <item x="110"/>
        <item x="111"/>
        <item x="112"/>
        <item x="113"/>
        <item x="114"/>
        <item x="123"/>
        <item x="130"/>
        <item x="131"/>
        <item x="132"/>
        <item x="133"/>
        <item x="134"/>
        <item x="135"/>
        <item x="136"/>
        <item x="137"/>
        <item x="143"/>
        <item x="144"/>
        <item x="145"/>
        <item x="146"/>
        <item x="106"/>
        <item x="107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8"/>
        <item x="139"/>
        <item x="140"/>
        <item x="141"/>
        <item x="142"/>
        <item x="147"/>
        <item x="148"/>
        <item x="149"/>
        <item t="default"/>
      </items>
    </pivotField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>
      <items count="37">
        <item x="16"/>
        <item x="13"/>
        <item x="14"/>
        <item x="5"/>
        <item x="20"/>
        <item x="19"/>
        <item x="17"/>
        <item x="8"/>
        <item x="18"/>
        <item x="2"/>
        <item x="6"/>
        <item x="7"/>
        <item x="3"/>
        <item x="12"/>
        <item x="0"/>
        <item x="11"/>
        <item x="21"/>
        <item x="22"/>
        <item x="24"/>
        <item x="27"/>
        <item x="26"/>
        <item x="28"/>
        <item x="32"/>
        <item x="1"/>
        <item x="4"/>
        <item x="10"/>
        <item x="15"/>
        <item x="34"/>
        <item x="33"/>
        <item x="23"/>
        <item x="25"/>
        <item x="30"/>
        <item x="9"/>
        <item x="29"/>
        <item x="31"/>
        <item x="35"/>
        <item t="default"/>
      </items>
    </pivotField>
    <pivotField compact="0" outline="0" subtotalTop="0" showAll="0" includeNewItemsInFilter="1">
      <items count="120">
        <item x="35"/>
        <item x="50"/>
        <item x="95"/>
        <item x="0"/>
        <item m="1" x="118"/>
        <item x="113"/>
        <item x="114"/>
        <item x="16"/>
        <item x="28"/>
        <item x="71"/>
        <item x="79"/>
        <item x="10"/>
        <item x="111"/>
        <item x="1"/>
        <item x="109"/>
        <item x="21"/>
        <item x="26"/>
        <item x="34"/>
        <item x="104"/>
        <item x="66"/>
        <item x="13"/>
        <item x="22"/>
        <item x="24"/>
        <item x="31"/>
        <item x="27"/>
        <item x="39"/>
        <item x="41"/>
        <item x="43"/>
        <item x="46"/>
        <item x="47"/>
        <item x="15"/>
        <item x="56"/>
        <item x="98"/>
        <item x="80"/>
        <item x="65"/>
        <item x="68"/>
        <item x="72"/>
        <item x="74"/>
        <item x="76"/>
        <item x="84"/>
        <item x="86"/>
        <item x="88"/>
        <item x="89"/>
        <item x="116"/>
        <item x="115"/>
        <item x="44"/>
        <item x="112"/>
        <item x="2"/>
        <item x="3"/>
        <item x="4"/>
        <item x="5"/>
        <item x="6"/>
        <item x="7"/>
        <item x="8"/>
        <item x="9"/>
        <item x="11"/>
        <item x="12"/>
        <item x="14"/>
        <item x="17"/>
        <item x="18"/>
        <item x="19"/>
        <item x="20"/>
        <item x="25"/>
        <item x="29"/>
        <item x="30"/>
        <item x="32"/>
        <item x="33"/>
        <item x="36"/>
        <item x="37"/>
        <item x="38"/>
        <item x="40"/>
        <item x="42"/>
        <item x="45"/>
        <item x="48"/>
        <item x="49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7"/>
        <item x="69"/>
        <item x="70"/>
        <item x="73"/>
        <item x="75"/>
        <item x="77"/>
        <item x="78"/>
        <item x="81"/>
        <item x="82"/>
        <item x="83"/>
        <item x="85"/>
        <item x="87"/>
        <item x="90"/>
        <item x="91"/>
        <item x="92"/>
        <item x="93"/>
        <item x="94"/>
        <item x="96"/>
        <item x="97"/>
        <item x="99"/>
        <item x="100"/>
        <item x="101"/>
        <item x="102"/>
        <item x="103"/>
        <item x="105"/>
        <item x="106"/>
        <item x="107"/>
        <item x="108"/>
        <item x="110"/>
        <item x="117"/>
        <item x="23"/>
        <item t="default"/>
      </items>
    </pivotField>
    <pivotField compact="0" outline="0" subtotalTop="0" showAll="0" includeNewItemsInFilter="1">
      <items count="28">
        <item x="23"/>
        <item x="11"/>
        <item x="6"/>
        <item x="4"/>
        <item x="8"/>
        <item x="14"/>
        <item x="2"/>
        <item x="24"/>
        <item x="1"/>
        <item x="25"/>
        <item x="18"/>
        <item x="16"/>
        <item x="17"/>
        <item x="5"/>
        <item x="7"/>
        <item x="3"/>
        <item x="20"/>
        <item x="21"/>
        <item x="26"/>
        <item x="0"/>
        <item x="9"/>
        <item x="10"/>
        <item x="12"/>
        <item x="13"/>
        <item x="15"/>
        <item x="19"/>
        <item x="22"/>
        <item t="default"/>
      </items>
    </pivotField>
    <pivotField compact="0" outline="0" subtotalTop="0" showAll="0" includeNewItemsInFilter="1">
      <items count="33">
        <item x="9"/>
        <item x="29"/>
        <item x="28"/>
        <item x="24"/>
        <item x="18"/>
        <item x="22"/>
        <item x="23"/>
        <item x="21"/>
        <item x="12"/>
        <item x="13"/>
        <item x="5"/>
        <item x="19"/>
        <item x="15"/>
        <item x="20"/>
        <item x="7"/>
        <item x="8"/>
        <item x="4"/>
        <item x="17"/>
        <item x="6"/>
        <item x="14"/>
        <item x="10"/>
        <item x="11"/>
        <item x="3"/>
        <item x="30"/>
        <item x="26"/>
        <item x="27"/>
        <item x="25"/>
        <item x="1"/>
        <item x="2"/>
        <item x="0"/>
        <item x="31"/>
        <item x="16"/>
        <item t="default"/>
      </items>
    </pivotField>
    <pivotField compact="0" outline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>
      <items count="21">
        <item x="10"/>
        <item x="1"/>
        <item x="8"/>
        <item x="9"/>
        <item x="6"/>
        <item x="3"/>
        <item x="4"/>
        <item x="0"/>
        <item x="5"/>
        <item x="7"/>
        <item x="2"/>
        <item x="15"/>
        <item x="18"/>
        <item x="19"/>
        <item x="14"/>
        <item x="11"/>
        <item x="12"/>
        <item x="13"/>
        <item x="16"/>
        <item x="17"/>
        <item t="default"/>
      </items>
    </pivotField>
    <pivotField axis="axisRow" compact="0" defaultSubtotal="0" outline="0" subtotalTop="0" showAll="0" includeNewItemsInFilter="1">
      <items count="89">
        <item x="3"/>
        <item x="18"/>
        <item x="5"/>
        <item x="4"/>
        <item x="9"/>
        <item x="13"/>
        <item x="31"/>
        <item x="8"/>
        <item x="30"/>
        <item x="19"/>
        <item x="2"/>
        <item x="20"/>
        <item m="1" x="81"/>
        <item x="6"/>
        <item x="27"/>
        <item x="11"/>
        <item x="0"/>
        <item x="17"/>
        <item x="23"/>
        <item m="1" x="79"/>
        <item x="14"/>
        <item x="16"/>
        <item m="1" x="71"/>
        <item x="21"/>
        <item x="22"/>
        <item m="1" x="82"/>
        <item m="1" x="78"/>
        <item x="1"/>
        <item m="1" x="72"/>
        <item m="1" x="83"/>
        <item m="1" x="80"/>
        <item m="1" x="77"/>
        <item x="40"/>
        <item m="1" x="84"/>
        <item m="1" x="85"/>
        <item m="1" x="86"/>
        <item m="1" x="87"/>
        <item m="1" x="88"/>
        <item x="42"/>
        <item x="43"/>
        <item x="7"/>
        <item x="12"/>
        <item m="1" x="64"/>
        <item m="1" x="56"/>
        <item x="25"/>
        <item m="1" x="73"/>
        <item x="24"/>
        <item x="36"/>
        <item m="1" x="53"/>
        <item x="15"/>
        <item m="1" x="74"/>
        <item m="1" x="66"/>
        <item x="37"/>
        <item m="1" x="75"/>
        <item m="1" x="76"/>
        <item m="1" x="62"/>
        <item m="1" x="63"/>
        <item x="10"/>
        <item m="1" x="51"/>
        <item x="38"/>
        <item m="1" x="65"/>
        <item x="44"/>
        <item m="1" x="67"/>
        <item m="1" x="54"/>
        <item m="1" x="68"/>
        <item m="1" x="69"/>
        <item m="1" x="70"/>
        <item m="1" x="49"/>
        <item m="1" x="50"/>
        <item m="1" x="52"/>
        <item m="1" x="55"/>
        <item m="1" x="57"/>
        <item m="1" x="58"/>
        <item x="39"/>
        <item m="1" x="59"/>
        <item m="1" x="60"/>
        <item x="45"/>
        <item x="34"/>
        <item m="1" x="61"/>
        <item x="26"/>
        <item x="28"/>
        <item x="29"/>
        <item x="32"/>
        <item m="1" x="46"/>
        <item m="1" x="47"/>
        <item m="1" x="48"/>
        <item x="41"/>
        <item x="33"/>
        <item x="35"/>
      </items>
    </pivotField>
    <pivotField compact="0" outline="0" subtotalTop="0" showAll="0" includeNewItemsInFilter="1">
      <items count="108">
        <item x="20"/>
        <item x="27"/>
        <item m="1" x="63"/>
        <item x="48"/>
        <item m="1" x="102"/>
        <item x="21"/>
        <item x="0"/>
        <item m="1" x="95"/>
        <item x="26"/>
        <item x="12"/>
        <item m="1" x="94"/>
        <item x="43"/>
        <item x="17"/>
        <item x="18"/>
        <item x="10"/>
        <item m="1" x="100"/>
        <item x="3"/>
        <item x="41"/>
        <item x="28"/>
        <item x="33"/>
        <item x="22"/>
        <item x="42"/>
        <item x="19"/>
        <item x="15"/>
        <item x="5"/>
        <item x="9"/>
        <item x="1"/>
        <item m="1" x="96"/>
        <item m="1" x="101"/>
        <item x="25"/>
        <item m="1" x="99"/>
        <item x="11"/>
        <item x="16"/>
        <item x="6"/>
        <item x="2"/>
        <item x="13"/>
        <item x="46"/>
        <item m="1" x="103"/>
        <item m="1" x="92"/>
        <item m="1" x="104"/>
        <item m="1" x="105"/>
        <item x="4"/>
        <item m="1" x="106"/>
        <item x="55"/>
        <item x="56"/>
        <item x="57"/>
        <item x="50"/>
        <item x="51"/>
        <item x="52"/>
        <item m="1" x="70"/>
        <item x="23"/>
        <item x="14"/>
        <item m="1" x="88"/>
        <item x="8"/>
        <item m="1" x="85"/>
        <item m="1" x="97"/>
        <item x="30"/>
        <item x="31"/>
        <item m="1" x="66"/>
        <item x="40"/>
        <item m="1" x="98"/>
        <item m="1" x="83"/>
        <item m="1" x="86"/>
        <item x="58"/>
        <item x="59"/>
        <item x="60"/>
        <item m="1" x="87"/>
        <item m="1" x="89"/>
        <item x="38"/>
        <item x="39"/>
        <item m="1" x="90"/>
        <item m="1" x="91"/>
        <item x="32"/>
        <item m="1" x="93"/>
        <item m="1" x="68"/>
        <item x="61"/>
        <item x="62"/>
        <item m="1" x="71"/>
        <item x="7"/>
        <item x="29"/>
        <item m="1" x="72"/>
        <item m="1" x="73"/>
        <item m="1" x="74"/>
        <item m="1" x="75"/>
        <item m="1" x="76"/>
        <item m="1" x="77"/>
        <item m="1" x="78"/>
        <item x="45"/>
        <item m="1" x="79"/>
        <item m="1" x="80"/>
        <item m="1" x="81"/>
        <item m="1" x="82"/>
        <item m="1" x="84"/>
        <item x="24"/>
        <item m="1" x="64"/>
        <item m="1" x="65"/>
        <item m="1" x="67"/>
        <item x="44"/>
        <item m="1" x="69"/>
        <item x="49"/>
        <item x="47"/>
        <item x="53"/>
        <item x="54"/>
        <item x="34"/>
        <item x="35"/>
        <item x="36"/>
        <item x="37"/>
        <item t="default"/>
      </items>
    </pivotField>
    <pivotField compact="0" outline="0" subtotalTop="0" showAll="0" includeNewItemsInFilter="1">
      <items count="5">
        <item x="0"/>
        <item x="2"/>
        <item x="1"/>
        <item x="3"/>
        <item t="default"/>
      </items>
    </pivotField>
    <pivotField compact="0" outline="0" subtotalTop="0" showAll="0" includeNewItemsInFilter="1">
      <items count="296">
        <item x="2"/>
        <item x="107"/>
        <item x="143"/>
        <item x="67"/>
        <item x="136"/>
        <item x="6"/>
        <item x="12"/>
        <item x="15"/>
        <item x="26"/>
        <item x="16"/>
        <item x="139"/>
        <item x="23"/>
        <item x="119"/>
        <item x="92"/>
        <item x="37"/>
        <item x="65"/>
        <item x="271"/>
        <item x="57"/>
        <item x="247"/>
        <item x="48"/>
        <item x="206"/>
        <item x="47"/>
        <item x="39"/>
        <item x="11"/>
        <item x="56"/>
        <item x="242"/>
        <item x="89"/>
        <item x="64"/>
        <item x="40"/>
        <item x="5"/>
        <item x="96"/>
        <item x="280"/>
        <item x="281"/>
        <item x="282"/>
        <item x="283"/>
        <item x="284"/>
        <item x="285"/>
        <item x="3"/>
        <item x="10"/>
        <item x="42"/>
        <item x="4"/>
        <item x="106"/>
        <item x="80"/>
        <item x="68"/>
        <item x="144"/>
        <item x="227"/>
        <item x="228"/>
        <item x="229"/>
        <item x="130"/>
        <item x="97"/>
        <item x="146"/>
        <item x="272"/>
        <item x="273"/>
        <item x="274"/>
        <item x="275"/>
        <item x="276"/>
        <item x="262"/>
        <item x="241"/>
        <item x="270"/>
        <item x="115"/>
        <item x="77"/>
        <item x="132"/>
        <item x="240"/>
        <item x="25"/>
        <item x="9"/>
        <item x="124"/>
        <item x="73"/>
        <item x="191"/>
        <item x="192"/>
        <item x="166"/>
        <item x="98"/>
        <item x="94"/>
        <item x="46"/>
        <item x="0"/>
        <item x="51"/>
        <item x="269"/>
        <item x="122"/>
        <item x="260"/>
        <item x="66"/>
        <item x="69"/>
        <item x="70"/>
        <item x="59"/>
        <item x="60"/>
        <item x="91"/>
        <item x="93"/>
        <item x="108"/>
        <item x="90"/>
        <item x="109"/>
        <item x="78"/>
        <item x="79"/>
        <item x="120"/>
        <item x="222"/>
        <item x="54"/>
        <item x="131"/>
        <item x="41"/>
        <item x="140"/>
        <item x="138"/>
        <item x="173"/>
        <item x="170"/>
        <item x="253"/>
        <item x="159"/>
        <item x="220"/>
        <item x="176"/>
        <item x="178"/>
        <item x="20"/>
        <item x="221"/>
        <item x="161"/>
        <item x="255"/>
        <item x="254"/>
        <item x="234"/>
        <item x="128"/>
        <item x="248"/>
        <item x="286"/>
        <item x="287"/>
        <item x="288"/>
        <item x="71"/>
        <item x="133"/>
        <item x="134"/>
        <item x="135"/>
        <item x="7"/>
        <item x="8"/>
        <item x="13"/>
        <item x="14"/>
        <item x="17"/>
        <item x="18"/>
        <item x="19"/>
        <item x="21"/>
        <item x="22"/>
        <item x="24"/>
        <item x="31"/>
        <item x="32"/>
        <item x="33"/>
        <item x="43"/>
        <item x="44"/>
        <item x="45"/>
        <item x="129"/>
        <item x="53"/>
        <item x="55"/>
        <item x="58"/>
        <item x="28"/>
        <item x="29"/>
        <item x="30"/>
        <item x="61"/>
        <item x="62"/>
        <item x="63"/>
        <item x="72"/>
        <item x="84"/>
        <item x="85"/>
        <item x="86"/>
        <item x="87"/>
        <item x="88"/>
        <item x="95"/>
        <item x="101"/>
        <item x="102"/>
        <item x="103"/>
        <item x="104"/>
        <item x="105"/>
        <item x="110"/>
        <item x="111"/>
        <item x="112"/>
        <item x="114"/>
        <item x="116"/>
        <item x="117"/>
        <item x="118"/>
        <item x="1"/>
        <item x="141"/>
        <item x="142"/>
        <item x="145"/>
        <item x="121"/>
        <item x="147"/>
        <item x="148"/>
        <item x="149"/>
        <item x="150"/>
        <item x="74"/>
        <item x="151"/>
        <item x="152"/>
        <item x="153"/>
        <item x="154"/>
        <item x="155"/>
        <item x="156"/>
        <item x="157"/>
        <item x="158"/>
        <item x="163"/>
        <item x="164"/>
        <item x="165"/>
        <item x="167"/>
        <item x="168"/>
        <item x="169"/>
        <item x="174"/>
        <item x="175"/>
        <item x="177"/>
        <item x="179"/>
        <item x="180"/>
        <item x="181"/>
        <item x="187"/>
        <item x="188"/>
        <item x="189"/>
        <item x="190"/>
        <item x="203"/>
        <item x="204"/>
        <item x="205"/>
        <item x="210"/>
        <item x="217"/>
        <item x="218"/>
        <item x="219"/>
        <item x="235"/>
        <item x="236"/>
        <item x="237"/>
        <item x="238"/>
        <item x="239"/>
        <item x="246"/>
        <item x="249"/>
        <item x="160"/>
        <item x="256"/>
        <item x="266"/>
        <item x="257"/>
        <item x="258"/>
        <item x="259"/>
        <item x="261"/>
        <item x="263"/>
        <item x="264"/>
        <item x="265"/>
        <item x="267"/>
        <item x="268"/>
        <item x="277"/>
        <item x="278"/>
        <item x="279"/>
        <item x="289"/>
        <item x="290"/>
        <item x="291"/>
        <item x="292"/>
        <item x="293"/>
        <item x="294"/>
        <item x="27"/>
        <item x="34"/>
        <item x="35"/>
        <item x="36"/>
        <item x="38"/>
        <item x="49"/>
        <item x="50"/>
        <item x="52"/>
        <item x="75"/>
        <item x="76"/>
        <item x="81"/>
        <item x="82"/>
        <item x="83"/>
        <item x="99"/>
        <item x="100"/>
        <item x="113"/>
        <item x="123"/>
        <item x="125"/>
        <item x="126"/>
        <item x="127"/>
        <item x="137"/>
        <item x="162"/>
        <item x="171"/>
        <item x="172"/>
        <item x="182"/>
        <item x="183"/>
        <item x="184"/>
        <item x="185"/>
        <item x="186"/>
        <item x="193"/>
        <item x="194"/>
        <item x="195"/>
        <item x="196"/>
        <item x="197"/>
        <item x="198"/>
        <item x="199"/>
        <item x="200"/>
        <item x="201"/>
        <item x="202"/>
        <item x="207"/>
        <item x="208"/>
        <item x="209"/>
        <item x="211"/>
        <item x="212"/>
        <item x="213"/>
        <item x="214"/>
        <item x="215"/>
        <item x="216"/>
        <item x="223"/>
        <item x="224"/>
        <item x="225"/>
        <item x="226"/>
        <item x="230"/>
        <item x="231"/>
        <item x="232"/>
        <item x="233"/>
        <item x="243"/>
        <item x="244"/>
        <item x="245"/>
        <item x="250"/>
        <item x="251"/>
        <item x="252"/>
        <item t="default"/>
      </items>
    </pivotField>
    <pivotField compact="0" outline="0" subtotalTop="0" numFmtId="184" showAll="0" includeNewItemsInFilter="1">
      <items count="425">
        <item x="2"/>
        <item x="346"/>
        <item x="343"/>
        <item x="345"/>
        <item x="11"/>
        <item x="409"/>
        <item x="410"/>
        <item x="411"/>
        <item x="412"/>
        <item x="413"/>
        <item x="414"/>
        <item x="3"/>
        <item x="10"/>
        <item x="12"/>
        <item x="194"/>
        <item x="195"/>
        <item x="300"/>
        <item x="301"/>
        <item x="302"/>
        <item x="184"/>
        <item x="185"/>
        <item x="186"/>
        <item x="401"/>
        <item x="402"/>
        <item x="403"/>
        <item x="404"/>
        <item x="405"/>
        <item x="4"/>
        <item x="5"/>
        <item x="6"/>
        <item x="393"/>
        <item x="394"/>
        <item x="395"/>
        <item x="396"/>
        <item x="77"/>
        <item x="13"/>
        <item x="78"/>
        <item x="97"/>
        <item x="98"/>
        <item x="99"/>
        <item x="131"/>
        <item x="64"/>
        <item x="154"/>
        <item x="155"/>
        <item x="262"/>
        <item x="263"/>
        <item x="49"/>
        <item x="50"/>
        <item x="51"/>
        <item x="52"/>
        <item x="392"/>
        <item x="79"/>
        <item x="80"/>
        <item x="81"/>
        <item x="82"/>
        <item x="87"/>
        <item x="88"/>
        <item x="89"/>
        <item x="90"/>
        <item x="130"/>
        <item x="113"/>
        <item x="114"/>
        <item x="115"/>
        <item x="116"/>
        <item x="117"/>
        <item x="132"/>
        <item x="133"/>
        <item x="100"/>
        <item x="101"/>
        <item x="102"/>
        <item x="168"/>
        <item x="169"/>
        <item x="170"/>
        <item x="171"/>
        <item x="172"/>
        <item x="173"/>
        <item x="174"/>
        <item x="187"/>
        <item x="188"/>
        <item x="189"/>
        <item x="190"/>
        <item x="292"/>
        <item x="293"/>
        <item x="294"/>
        <item x="311"/>
        <item x="312"/>
        <item x="313"/>
        <item x="314"/>
        <item x="320"/>
        <item x="321"/>
        <item x="322"/>
        <item x="201"/>
        <item x="344"/>
        <item x="347"/>
        <item x="348"/>
        <item x="349"/>
        <item x="415"/>
        <item x="416"/>
        <item x="417"/>
        <item x="375"/>
        <item x="161"/>
        <item x="162"/>
        <item x="163"/>
        <item x="175"/>
        <item x="176"/>
        <item x="177"/>
        <item x="178"/>
        <item x="7"/>
        <item x="8"/>
        <item x="9"/>
        <item x="398"/>
        <item x="399"/>
        <item x="40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2"/>
        <item x="33"/>
        <item x="34"/>
        <item x="46"/>
        <item x="47"/>
        <item x="48"/>
        <item x="42"/>
        <item x="43"/>
        <item x="44"/>
        <item x="45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91"/>
        <item x="92"/>
        <item x="93"/>
        <item x="106"/>
        <item x="107"/>
        <item x="108"/>
        <item x="109"/>
        <item x="110"/>
        <item x="111"/>
        <item x="112"/>
        <item x="118"/>
        <item x="119"/>
        <item x="120"/>
        <item x="121"/>
        <item x="122"/>
        <item x="125"/>
        <item x="126"/>
        <item x="127"/>
        <item x="128"/>
        <item x="129"/>
        <item x="134"/>
        <item x="135"/>
        <item x="136"/>
        <item x="140"/>
        <item x="141"/>
        <item x="142"/>
        <item x="143"/>
        <item x="144"/>
        <item x="145"/>
        <item x="146"/>
        <item x="160"/>
        <item x="164"/>
        <item x="165"/>
        <item x="166"/>
        <item x="167"/>
        <item x="191"/>
        <item x="192"/>
        <item x="193"/>
        <item x="196"/>
        <item x="197"/>
        <item x="198"/>
        <item x="199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6"/>
        <item x="227"/>
        <item x="228"/>
        <item x="229"/>
        <item x="230"/>
        <item x="231"/>
        <item x="232"/>
        <item x="233"/>
        <item x="234"/>
        <item x="235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8"/>
        <item x="259"/>
        <item x="260"/>
        <item x="261"/>
        <item x="274"/>
        <item x="275"/>
        <item x="276"/>
        <item x="277"/>
        <item x="282"/>
        <item x="289"/>
        <item x="290"/>
        <item x="291"/>
        <item x="299"/>
        <item x="315"/>
        <item x="316"/>
        <item x="317"/>
        <item x="318"/>
        <item x="319"/>
        <item x="336"/>
        <item x="337"/>
        <item x="338"/>
        <item x="332"/>
        <item x="333"/>
        <item x="334"/>
        <item x="339"/>
        <item x="340"/>
        <item x="341"/>
        <item x="342"/>
        <item x="350"/>
        <item x="351"/>
        <item x="352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7"/>
        <item x="406"/>
        <item x="407"/>
        <item x="408"/>
        <item x="418"/>
        <item x="419"/>
        <item x="420"/>
        <item x="421"/>
        <item x="422"/>
        <item x="423"/>
        <item x="0"/>
        <item x="1"/>
        <item x="28"/>
        <item x="29"/>
        <item x="30"/>
        <item x="31"/>
        <item x="35"/>
        <item x="36"/>
        <item x="37"/>
        <item x="38"/>
        <item x="39"/>
        <item x="40"/>
        <item x="41"/>
        <item x="53"/>
        <item x="54"/>
        <item x="55"/>
        <item x="56"/>
        <item x="57"/>
        <item x="58"/>
        <item x="59"/>
        <item x="83"/>
        <item x="84"/>
        <item x="85"/>
        <item x="86"/>
        <item x="94"/>
        <item x="95"/>
        <item x="96"/>
        <item x="103"/>
        <item x="104"/>
        <item x="105"/>
        <item x="123"/>
        <item x="124"/>
        <item x="137"/>
        <item x="138"/>
        <item x="139"/>
        <item x="147"/>
        <item x="148"/>
        <item x="149"/>
        <item x="150"/>
        <item x="151"/>
        <item x="152"/>
        <item x="153"/>
        <item x="156"/>
        <item x="157"/>
        <item x="158"/>
        <item x="159"/>
        <item x="179"/>
        <item x="180"/>
        <item x="181"/>
        <item x="182"/>
        <item x="183"/>
        <item x="222"/>
        <item x="223"/>
        <item x="224"/>
        <item x="225"/>
        <item x="236"/>
        <item x="237"/>
        <item x="238"/>
        <item x="239"/>
        <item x="253"/>
        <item x="254"/>
        <item x="255"/>
        <item x="256"/>
        <item x="257"/>
        <item x="264"/>
        <item x="265"/>
        <item x="266"/>
        <item x="267"/>
        <item x="268"/>
        <item x="269"/>
        <item x="270"/>
        <item x="271"/>
        <item x="272"/>
        <item x="273"/>
        <item x="278"/>
        <item x="279"/>
        <item x="280"/>
        <item x="281"/>
        <item x="283"/>
        <item x="284"/>
        <item x="285"/>
        <item x="286"/>
        <item x="287"/>
        <item x="288"/>
        <item x="295"/>
        <item x="296"/>
        <item x="297"/>
        <item x="298"/>
        <item x="303"/>
        <item x="304"/>
        <item x="305"/>
        <item x="306"/>
        <item x="307"/>
        <item x="308"/>
        <item x="309"/>
        <item x="310"/>
        <item x="323"/>
        <item x="324"/>
        <item x="325"/>
        <item x="326"/>
        <item x="327"/>
        <item x="328"/>
        <item x="329"/>
        <item x="330"/>
        <item x="331"/>
        <item x="335"/>
        <item x="353"/>
        <item x="354"/>
        <item x="355"/>
        <item x="356"/>
        <item t="default"/>
      </items>
    </pivotField>
    <pivotField compact="0" outline="0" subtotalTop="0" showAll="0" includeNewItemsInFilter="1">
      <items count="126">
        <item x="56"/>
        <item x="80"/>
        <item x="48"/>
        <item x="73"/>
        <item x="26"/>
        <item x="23"/>
        <item x="15"/>
        <item x="5"/>
        <item x="11"/>
        <item x="14"/>
        <item x="9"/>
        <item x="3"/>
        <item x="25"/>
        <item x="20"/>
        <item x="45"/>
        <item x="39"/>
        <item x="6"/>
        <item x="64"/>
        <item x="12"/>
        <item x="21"/>
        <item x="8"/>
        <item x="32"/>
        <item x="0"/>
        <item x="89"/>
        <item x="35"/>
        <item x="37"/>
        <item x="62"/>
        <item x="74"/>
        <item x="44"/>
        <item x="85"/>
        <item x="112"/>
        <item x="46"/>
        <item x="99"/>
        <item x="41"/>
        <item x="33"/>
        <item x="24"/>
        <item x="97"/>
        <item x="10"/>
        <item x="65"/>
        <item x="47"/>
        <item x="54"/>
        <item x="4"/>
        <item x="72"/>
        <item x="2"/>
        <item x="42"/>
        <item x="40"/>
        <item x="17"/>
        <item x="81"/>
        <item x="122"/>
        <item x="120"/>
        <item x="117"/>
        <item x="50"/>
        <item x="58"/>
        <item x="38"/>
        <item x="107"/>
        <item x="90"/>
        <item x="83"/>
        <item x="30"/>
        <item x="28"/>
        <item x="59"/>
        <item x="67"/>
        <item x="22"/>
        <item x="43"/>
        <item x="57"/>
        <item x="16"/>
        <item x="91"/>
        <item x="92"/>
        <item x="36"/>
        <item x="123"/>
        <item x="63"/>
        <item x="29"/>
        <item x="94"/>
        <item x="7"/>
        <item x="49"/>
        <item x="52"/>
        <item x="71"/>
        <item x="70"/>
        <item x="115"/>
        <item x="106"/>
        <item x="75"/>
        <item x="110"/>
        <item x="68"/>
        <item x="69"/>
        <item x="13"/>
        <item x="18"/>
        <item x="19"/>
        <item x="27"/>
        <item x="31"/>
        <item x="51"/>
        <item x="53"/>
        <item x="60"/>
        <item x="61"/>
        <item x="1"/>
        <item x="66"/>
        <item x="76"/>
        <item x="77"/>
        <item x="78"/>
        <item x="79"/>
        <item x="55"/>
        <item x="82"/>
        <item x="84"/>
        <item x="87"/>
        <item x="105"/>
        <item x="111"/>
        <item x="116"/>
        <item x="118"/>
        <item x="119"/>
        <item x="121"/>
        <item x="124"/>
        <item x="34"/>
        <item x="86"/>
        <item x="88"/>
        <item x="93"/>
        <item x="95"/>
        <item x="96"/>
        <item x="98"/>
        <item x="100"/>
        <item x="101"/>
        <item x="102"/>
        <item x="103"/>
        <item x="104"/>
        <item x="108"/>
        <item x="109"/>
        <item x="113"/>
        <item x="114"/>
        <item t="default"/>
      </items>
    </pivotField>
    <pivotField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>
      <items count="2">
        <item x="0"/>
        <item t="default"/>
      </items>
    </pivotField>
    <pivotField compact="0" outline="0" subtotalTop="0" numFmtId="180" showAll="0" includeNewItemsInFilter="1">
      <items count="3">
        <item x="0"/>
        <item x="1"/>
        <item t="default"/>
      </items>
    </pivotField>
    <pivotField compact="0" outline="0" subtotalTop="0" numFmtId="180" showAll="0" includeNewItemsInFilter="1">
      <items count="440">
        <item x="11"/>
        <item x="2"/>
        <item x="3"/>
        <item x="10"/>
        <item x="350"/>
        <item x="352"/>
        <item x="353"/>
        <item x="4"/>
        <item x="5"/>
        <item x="6"/>
        <item x="189"/>
        <item x="190"/>
        <item x="191"/>
        <item x="102"/>
        <item x="103"/>
        <item x="104"/>
        <item x="12"/>
        <item x="85"/>
        <item x="86"/>
        <item x="135"/>
        <item x="136"/>
        <item x="137"/>
        <item x="174"/>
        <item x="176"/>
        <item x="177"/>
        <item x="198"/>
        <item x="199"/>
        <item x="296"/>
        <item x="297"/>
        <item x="302"/>
        <item x="303"/>
        <item x="304"/>
        <item x="322"/>
        <item x="323"/>
        <item x="351"/>
        <item x="354"/>
        <item x="355"/>
        <item x="356"/>
        <item x="430"/>
        <item x="431"/>
        <item x="432"/>
        <item x="424"/>
        <item x="425"/>
        <item x="426"/>
        <item x="413"/>
        <item x="414"/>
        <item x="419"/>
        <item x="420"/>
        <item x="422"/>
        <item x="423"/>
        <item x="181"/>
        <item x="182"/>
        <item x="183"/>
        <item x="184"/>
        <item x="408"/>
        <item x="409"/>
        <item x="410"/>
        <item x="41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2"/>
        <item x="33"/>
        <item x="34"/>
        <item x="46"/>
        <item x="47"/>
        <item x="48"/>
        <item x="43"/>
        <item x="44"/>
        <item x="45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96"/>
        <item x="97"/>
        <item x="98"/>
        <item x="105"/>
        <item x="107"/>
        <item x="110"/>
        <item x="111"/>
        <item x="112"/>
        <item x="113"/>
        <item x="114"/>
        <item x="115"/>
        <item x="116"/>
        <item x="132"/>
        <item x="377"/>
        <item x="117"/>
        <item x="118"/>
        <item x="119"/>
        <item x="121"/>
        <item x="138"/>
        <item x="139"/>
        <item x="140"/>
        <item x="150"/>
        <item x="151"/>
        <item x="152"/>
        <item x="166"/>
        <item x="167"/>
        <item x="168"/>
        <item x="196"/>
        <item x="197"/>
        <item x="206"/>
        <item x="211"/>
        <item x="217"/>
        <item x="218"/>
        <item x="219"/>
        <item x="220"/>
        <item x="221"/>
        <item x="222"/>
        <item x="223"/>
        <item x="224"/>
        <item x="229"/>
        <item x="230"/>
        <item x="231"/>
        <item x="232"/>
        <item x="236"/>
        <item x="237"/>
        <item x="238"/>
        <item x="364"/>
        <item x="254"/>
        <item x="255"/>
        <item x="256"/>
        <item x="257"/>
        <item x="263"/>
        <item x="264"/>
        <item x="265"/>
        <item x="266"/>
        <item x="267"/>
        <item x="268"/>
        <item x="279"/>
        <item x="281"/>
        <item x="42"/>
        <item x="293"/>
        <item x="294"/>
        <item x="295"/>
        <item x="298"/>
        <item x="319"/>
        <item x="321"/>
        <item x="357"/>
        <item x="358"/>
        <item x="359"/>
        <item x="36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6"/>
        <item x="397"/>
        <item x="398"/>
        <item x="399"/>
        <item x="404"/>
        <item x="405"/>
        <item x="406"/>
        <item x="407"/>
        <item x="415"/>
        <item x="416"/>
        <item x="417"/>
        <item x="418"/>
        <item x="421"/>
        <item x="427"/>
        <item x="428"/>
        <item x="429"/>
        <item x="436"/>
        <item x="437"/>
        <item x="438"/>
        <item x="0"/>
        <item x="1"/>
        <item x="7"/>
        <item x="8"/>
        <item x="9"/>
        <item x="28"/>
        <item x="29"/>
        <item x="30"/>
        <item x="31"/>
        <item x="35"/>
        <item x="36"/>
        <item x="37"/>
        <item x="38"/>
        <item x="39"/>
        <item x="40"/>
        <item x="4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4"/>
        <item x="81"/>
        <item x="82"/>
        <item x="83"/>
        <item x="84"/>
        <item x="87"/>
        <item x="88"/>
        <item x="89"/>
        <item x="90"/>
        <item x="91"/>
        <item x="92"/>
        <item x="93"/>
        <item x="94"/>
        <item x="95"/>
        <item x="99"/>
        <item x="100"/>
        <item x="101"/>
        <item x="106"/>
        <item x="108"/>
        <item x="10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1"/>
        <item x="142"/>
        <item x="143"/>
        <item x="144"/>
        <item x="145"/>
        <item x="146"/>
        <item x="147"/>
        <item x="148"/>
        <item x="149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9"/>
        <item x="170"/>
        <item x="171"/>
        <item x="172"/>
        <item x="173"/>
        <item x="175"/>
        <item x="178"/>
        <item x="179"/>
        <item x="180"/>
        <item x="185"/>
        <item x="186"/>
        <item x="187"/>
        <item x="188"/>
        <item x="192"/>
        <item x="193"/>
        <item x="194"/>
        <item x="195"/>
        <item x="200"/>
        <item x="201"/>
        <item x="202"/>
        <item x="203"/>
        <item x="204"/>
        <item x="205"/>
        <item x="207"/>
        <item x="208"/>
        <item x="209"/>
        <item x="210"/>
        <item x="212"/>
        <item x="213"/>
        <item x="214"/>
        <item x="215"/>
        <item x="216"/>
        <item x="225"/>
        <item x="226"/>
        <item x="227"/>
        <item x="228"/>
        <item x="233"/>
        <item x="234"/>
        <item x="235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8"/>
        <item x="259"/>
        <item x="260"/>
        <item x="261"/>
        <item x="262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9"/>
        <item x="300"/>
        <item x="301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20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60"/>
        <item x="361"/>
        <item x="362"/>
        <item x="363"/>
        <item x="366"/>
        <item x="367"/>
        <item x="368"/>
        <item x="369"/>
        <item x="370"/>
        <item x="371"/>
        <item x="372"/>
        <item x="373"/>
        <item x="374"/>
        <item x="375"/>
        <item x="392"/>
        <item x="393"/>
        <item x="394"/>
        <item x="395"/>
        <item x="400"/>
        <item x="401"/>
        <item x="402"/>
        <item x="403"/>
        <item x="412"/>
        <item x="433"/>
        <item x="434"/>
        <item x="435"/>
        <item t="default"/>
      </items>
    </pivotField>
    <pivotField compact="0" outline="0" subtotalTop="0" numFmtId="180" showAll="0" includeNewItemsInFilter="1">
      <items count="449">
        <item x="2"/>
        <item x="11"/>
        <item x="3"/>
        <item x="427"/>
        <item x="428"/>
        <item x="429"/>
        <item x="430"/>
        <item x="431"/>
        <item x="432"/>
        <item x="10"/>
        <item x="12"/>
        <item x="356"/>
        <item x="357"/>
        <item x="358"/>
        <item x="359"/>
        <item x="419"/>
        <item x="420"/>
        <item x="421"/>
        <item x="423"/>
        <item x="4"/>
        <item x="5"/>
        <item x="6"/>
        <item x="192"/>
        <item x="193"/>
        <item x="194"/>
        <item x="67"/>
        <item x="102"/>
        <item x="103"/>
        <item x="104"/>
        <item x="84"/>
        <item x="85"/>
        <item x="86"/>
        <item x="87"/>
        <item x="135"/>
        <item x="136"/>
        <item x="137"/>
        <item x="138"/>
        <item x="139"/>
        <item x="176"/>
        <item x="179"/>
        <item x="180"/>
        <item x="181"/>
        <item x="182"/>
        <item x="202"/>
        <item x="203"/>
        <item x="300"/>
        <item x="301"/>
        <item x="308"/>
        <item x="309"/>
        <item x="310"/>
        <item x="328"/>
        <item x="329"/>
        <item x="360"/>
        <item x="361"/>
        <item x="362"/>
        <item x="439"/>
        <item x="440"/>
        <item x="441"/>
        <item x="433"/>
        <item x="434"/>
        <item x="435"/>
        <item x="183"/>
        <item x="184"/>
        <item x="185"/>
        <item x="186"/>
        <item x="416"/>
        <item x="417"/>
        <item x="41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2"/>
        <item x="33"/>
        <item x="34"/>
        <item x="47"/>
        <item x="48"/>
        <item x="42"/>
        <item x="43"/>
        <item x="44"/>
        <item x="45"/>
        <item x="61"/>
        <item x="62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96"/>
        <item x="97"/>
        <item x="98"/>
        <item x="105"/>
        <item x="106"/>
        <item x="107"/>
        <item x="111"/>
        <item x="112"/>
        <item x="113"/>
        <item x="114"/>
        <item x="115"/>
        <item x="116"/>
        <item x="117"/>
        <item x="133"/>
        <item x="134"/>
        <item x="118"/>
        <item x="120"/>
        <item x="140"/>
        <item x="141"/>
        <item x="142"/>
        <item x="152"/>
        <item x="154"/>
        <item x="170"/>
        <item x="199"/>
        <item x="200"/>
        <item x="209"/>
        <item x="211"/>
        <item x="212"/>
        <item x="213"/>
        <item x="214"/>
        <item x="216"/>
        <item x="222"/>
        <item x="223"/>
        <item x="224"/>
        <item x="225"/>
        <item x="226"/>
        <item x="227"/>
        <item x="228"/>
        <item x="229"/>
        <item x="234"/>
        <item x="235"/>
        <item x="236"/>
        <item x="237"/>
        <item x="241"/>
        <item x="242"/>
        <item x="243"/>
        <item x="258"/>
        <item x="261"/>
        <item x="269"/>
        <item x="270"/>
        <item x="271"/>
        <item x="272"/>
        <item x="273"/>
        <item x="274"/>
        <item x="282"/>
        <item x="290"/>
        <item x="297"/>
        <item x="298"/>
        <item x="299"/>
        <item x="302"/>
        <item x="307"/>
        <item x="325"/>
        <item x="363"/>
        <item x="364"/>
        <item x="365"/>
        <item x="370"/>
        <item x="371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402"/>
        <item x="403"/>
        <item x="404"/>
        <item x="405"/>
        <item x="410"/>
        <item x="411"/>
        <item x="412"/>
        <item x="413"/>
        <item x="414"/>
        <item x="424"/>
        <item x="426"/>
        <item x="436"/>
        <item x="437"/>
        <item x="438"/>
        <item x="445"/>
        <item x="446"/>
        <item x="447"/>
        <item x="0"/>
        <item x="1"/>
        <item x="7"/>
        <item x="8"/>
        <item x="9"/>
        <item x="28"/>
        <item x="29"/>
        <item x="30"/>
        <item x="31"/>
        <item x="35"/>
        <item x="36"/>
        <item x="37"/>
        <item x="38"/>
        <item x="39"/>
        <item x="40"/>
        <item x="41"/>
        <item x="46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3"/>
        <item x="64"/>
        <item x="81"/>
        <item x="82"/>
        <item x="83"/>
        <item x="88"/>
        <item x="89"/>
        <item x="90"/>
        <item x="91"/>
        <item x="92"/>
        <item x="93"/>
        <item x="94"/>
        <item x="95"/>
        <item x="99"/>
        <item x="100"/>
        <item x="101"/>
        <item x="108"/>
        <item x="109"/>
        <item x="110"/>
        <item x="119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43"/>
        <item x="144"/>
        <item x="145"/>
        <item x="146"/>
        <item x="147"/>
        <item x="148"/>
        <item x="149"/>
        <item x="150"/>
        <item x="151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1"/>
        <item x="172"/>
        <item x="173"/>
        <item x="174"/>
        <item x="175"/>
        <item x="177"/>
        <item x="178"/>
        <item x="187"/>
        <item x="188"/>
        <item x="189"/>
        <item x="190"/>
        <item x="191"/>
        <item x="195"/>
        <item x="196"/>
        <item x="197"/>
        <item x="198"/>
        <item x="201"/>
        <item x="204"/>
        <item x="205"/>
        <item x="206"/>
        <item x="207"/>
        <item x="208"/>
        <item x="210"/>
        <item x="215"/>
        <item x="217"/>
        <item x="218"/>
        <item x="219"/>
        <item x="220"/>
        <item x="221"/>
        <item x="230"/>
        <item x="231"/>
        <item x="232"/>
        <item x="233"/>
        <item x="238"/>
        <item x="239"/>
        <item x="240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9"/>
        <item x="260"/>
        <item x="262"/>
        <item x="263"/>
        <item x="264"/>
        <item x="265"/>
        <item x="266"/>
        <item x="267"/>
        <item x="268"/>
        <item x="275"/>
        <item x="276"/>
        <item x="277"/>
        <item x="278"/>
        <item x="279"/>
        <item x="280"/>
        <item x="281"/>
        <item x="283"/>
        <item x="284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303"/>
        <item x="304"/>
        <item x="305"/>
        <item x="306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66"/>
        <item x="367"/>
        <item x="368"/>
        <item x="369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98"/>
        <item x="399"/>
        <item x="400"/>
        <item x="401"/>
        <item x="406"/>
        <item x="407"/>
        <item x="408"/>
        <item x="409"/>
        <item x="415"/>
        <item x="422"/>
        <item x="425"/>
        <item x="442"/>
        <item x="443"/>
        <item x="444"/>
        <item t="default"/>
      </items>
    </pivotField>
    <pivotField compact="0" outline="0" subtotalTop="0" showAll="0" includeNewItemsInFilter="1">
      <items count="7">
        <item x="5"/>
        <item x="4"/>
        <item x="1"/>
        <item x="2"/>
        <item x="0"/>
        <item x="3"/>
        <item t="default"/>
      </items>
    </pivotField>
    <pivotField compact="0" outline="0" subtotalTop="0" numFmtId="18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>
      <items count="57">
        <item x="2"/>
        <item x="38"/>
        <item x="47"/>
        <item x="19"/>
        <item x="9"/>
        <item x="5"/>
        <item x="1"/>
        <item x="0"/>
        <item x="3"/>
        <item x="12"/>
        <item x="29"/>
        <item x="30"/>
        <item x="31"/>
        <item x="53"/>
        <item x="54"/>
        <item x="55"/>
        <item x="45"/>
        <item x="36"/>
        <item x="18"/>
        <item x="11"/>
        <item x="33"/>
        <item x="10"/>
        <item x="24"/>
        <item x="25"/>
        <item x="32"/>
        <item x="26"/>
        <item x="42"/>
        <item x="43"/>
        <item x="52"/>
        <item x="4"/>
        <item x="6"/>
        <item x="7"/>
        <item x="8"/>
        <item x="14"/>
        <item x="15"/>
        <item x="20"/>
        <item x="21"/>
        <item x="22"/>
        <item x="23"/>
        <item x="34"/>
        <item x="35"/>
        <item x="37"/>
        <item x="28"/>
        <item x="40"/>
        <item x="39"/>
        <item x="13"/>
        <item x="16"/>
        <item x="17"/>
        <item x="27"/>
        <item x="41"/>
        <item x="44"/>
        <item x="46"/>
        <item x="48"/>
        <item x="49"/>
        <item x="50"/>
        <item x="51"/>
        <item t="default"/>
      </items>
    </pivotField>
    <pivotField compact="0" outline="0" subtotalTop="0" numFmtId="180" showAll="0" includeNewItemsInFilter="1">
      <items count="466">
        <item x="11"/>
        <item x="2"/>
        <item x="423"/>
        <item x="3"/>
        <item x="375"/>
        <item x="376"/>
        <item x="373"/>
        <item x="4"/>
        <item x="5"/>
        <item x="6"/>
        <item x="13"/>
        <item x="14"/>
        <item x="15"/>
        <item x="193"/>
        <item x="194"/>
        <item x="195"/>
        <item x="200"/>
        <item x="201"/>
        <item x="202"/>
        <item x="106"/>
        <item x="107"/>
        <item x="12"/>
        <item x="10"/>
        <item x="88"/>
        <item x="89"/>
        <item x="105"/>
        <item x="143"/>
        <item x="144"/>
        <item x="145"/>
        <item x="184"/>
        <item x="185"/>
        <item x="182"/>
        <item x="210"/>
        <item x="211"/>
        <item x="310"/>
        <item x="311"/>
        <item x="318"/>
        <item x="319"/>
        <item x="320"/>
        <item x="343"/>
        <item x="344"/>
        <item x="374"/>
        <item x="377"/>
        <item x="378"/>
        <item x="379"/>
        <item x="456"/>
        <item x="457"/>
        <item x="458"/>
        <item x="450"/>
        <item x="451"/>
        <item x="452"/>
        <item x="439"/>
        <item x="440"/>
        <item x="445"/>
        <item x="446"/>
        <item x="448"/>
        <item x="449"/>
        <item x="436"/>
        <item x="437"/>
        <item x="191"/>
        <item x="192"/>
        <item x="433"/>
        <item x="434"/>
        <item x="43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5"/>
        <item x="36"/>
        <item x="37"/>
        <item x="49"/>
        <item x="50"/>
        <item x="46"/>
        <item x="47"/>
        <item x="48"/>
        <item x="51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99"/>
        <item x="100"/>
        <item x="101"/>
        <item x="114"/>
        <item x="115"/>
        <item x="116"/>
        <item x="117"/>
        <item x="118"/>
        <item x="119"/>
        <item x="120"/>
        <item x="136"/>
        <item x="400"/>
        <item x="139"/>
        <item x="140"/>
        <item x="123"/>
        <item x="142"/>
        <item x="146"/>
        <item x="147"/>
        <item x="148"/>
        <item x="158"/>
        <item x="159"/>
        <item x="160"/>
        <item x="175"/>
        <item x="176"/>
        <item x="207"/>
        <item x="208"/>
        <item x="218"/>
        <item x="223"/>
        <item x="229"/>
        <item x="230"/>
        <item x="231"/>
        <item x="232"/>
        <item x="233"/>
        <item x="234"/>
        <item x="235"/>
        <item x="236"/>
        <item x="241"/>
        <item x="242"/>
        <item x="243"/>
        <item x="244"/>
        <item x="248"/>
        <item x="249"/>
        <item x="250"/>
        <item x="266"/>
        <item x="267"/>
        <item x="268"/>
        <item x="269"/>
        <item x="275"/>
        <item x="276"/>
        <item x="277"/>
        <item x="278"/>
        <item x="279"/>
        <item x="280"/>
        <item x="291"/>
        <item x="293"/>
        <item x="299"/>
        <item x="300"/>
        <item x="45"/>
        <item x="307"/>
        <item x="308"/>
        <item x="309"/>
        <item x="312"/>
        <item x="325"/>
        <item x="340"/>
        <item x="342"/>
        <item x="380"/>
        <item x="381"/>
        <item x="382"/>
        <item x="387"/>
        <item x="388"/>
        <item x="39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9"/>
        <item x="420"/>
        <item x="421"/>
        <item x="422"/>
        <item x="428"/>
        <item x="429"/>
        <item x="430"/>
        <item x="431"/>
        <item x="441"/>
        <item x="442"/>
        <item x="443"/>
        <item x="444"/>
        <item x="447"/>
        <item x="453"/>
        <item x="454"/>
        <item x="455"/>
        <item x="462"/>
        <item x="463"/>
        <item x="464"/>
        <item x="0"/>
        <item x="1"/>
        <item x="7"/>
        <item x="8"/>
        <item x="9"/>
        <item x="31"/>
        <item x="32"/>
        <item x="33"/>
        <item x="34"/>
        <item x="38"/>
        <item x="39"/>
        <item x="40"/>
        <item x="41"/>
        <item x="42"/>
        <item x="43"/>
        <item x="44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7"/>
        <item x="84"/>
        <item x="85"/>
        <item x="86"/>
        <item x="87"/>
        <item x="90"/>
        <item x="91"/>
        <item x="92"/>
        <item x="93"/>
        <item x="94"/>
        <item x="95"/>
        <item x="96"/>
        <item x="97"/>
        <item x="98"/>
        <item x="102"/>
        <item x="103"/>
        <item x="104"/>
        <item x="108"/>
        <item x="109"/>
        <item x="110"/>
        <item x="111"/>
        <item x="112"/>
        <item x="113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8"/>
        <item x="141"/>
        <item x="149"/>
        <item x="150"/>
        <item x="151"/>
        <item x="152"/>
        <item x="153"/>
        <item x="154"/>
        <item x="155"/>
        <item x="156"/>
        <item x="157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7"/>
        <item x="178"/>
        <item x="179"/>
        <item x="180"/>
        <item x="181"/>
        <item x="183"/>
        <item x="186"/>
        <item x="187"/>
        <item x="188"/>
        <item x="189"/>
        <item x="190"/>
        <item x="196"/>
        <item x="197"/>
        <item x="198"/>
        <item x="199"/>
        <item x="203"/>
        <item x="204"/>
        <item x="205"/>
        <item x="206"/>
        <item x="209"/>
        <item x="212"/>
        <item x="213"/>
        <item x="214"/>
        <item x="215"/>
        <item x="216"/>
        <item x="217"/>
        <item x="219"/>
        <item x="220"/>
        <item x="221"/>
        <item x="222"/>
        <item x="224"/>
        <item x="225"/>
        <item x="226"/>
        <item x="227"/>
        <item x="228"/>
        <item x="237"/>
        <item x="238"/>
        <item x="239"/>
        <item x="240"/>
        <item x="245"/>
        <item x="246"/>
        <item x="247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70"/>
        <item x="271"/>
        <item x="272"/>
        <item x="273"/>
        <item x="274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4"/>
        <item x="295"/>
        <item x="296"/>
        <item x="297"/>
        <item x="298"/>
        <item x="301"/>
        <item x="302"/>
        <item x="303"/>
        <item x="304"/>
        <item x="305"/>
        <item x="306"/>
        <item x="313"/>
        <item x="314"/>
        <item x="315"/>
        <item x="316"/>
        <item x="317"/>
        <item x="321"/>
        <item x="322"/>
        <item x="323"/>
        <item x="324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83"/>
        <item x="384"/>
        <item x="385"/>
        <item x="386"/>
        <item x="389"/>
        <item x="390"/>
        <item x="391"/>
        <item x="392"/>
        <item x="393"/>
        <item x="394"/>
        <item x="395"/>
        <item x="396"/>
        <item x="397"/>
        <item x="398"/>
        <item x="415"/>
        <item x="416"/>
        <item x="417"/>
        <item x="418"/>
        <item x="424"/>
        <item x="425"/>
        <item x="426"/>
        <item x="427"/>
        <item x="432"/>
        <item x="438"/>
        <item x="459"/>
        <item x="460"/>
        <item x="461"/>
        <item t="default"/>
      </items>
    </pivotField>
    <pivotField compact="0" outline="0" subtotalTop="0" showAll="0" includeNewItemsInFilter="1">
      <items count="473">
        <item x="11"/>
        <item x="2"/>
        <item x="427"/>
        <item x="454"/>
        <item x="455"/>
        <item x="456"/>
        <item x="3"/>
        <item x="12"/>
        <item x="378"/>
        <item x="379"/>
        <item x="380"/>
        <item x="377"/>
        <item x="443"/>
        <item x="444"/>
        <item x="445"/>
        <item x="447"/>
        <item x="4"/>
        <item x="5"/>
        <item x="6"/>
        <item x="13"/>
        <item x="14"/>
        <item x="15"/>
        <item x="193"/>
        <item x="194"/>
        <item x="195"/>
        <item x="201"/>
        <item x="202"/>
        <item x="203"/>
        <item x="70"/>
        <item x="106"/>
        <item x="86"/>
        <item x="88"/>
        <item x="104"/>
        <item x="137"/>
        <item x="138"/>
        <item x="144"/>
        <item x="145"/>
        <item x="185"/>
        <item x="182"/>
        <item x="186"/>
        <item x="187"/>
        <item x="188"/>
        <item x="211"/>
        <item x="212"/>
        <item x="313"/>
        <item x="314"/>
        <item x="322"/>
        <item x="323"/>
        <item x="324"/>
        <item x="347"/>
        <item x="348"/>
        <item x="381"/>
        <item x="382"/>
        <item x="383"/>
        <item x="463"/>
        <item x="464"/>
        <item x="465"/>
        <item x="457"/>
        <item x="458"/>
        <item x="459"/>
        <item x="452"/>
        <item x="453"/>
        <item x="441"/>
        <item x="442"/>
        <item x="191"/>
        <item x="192"/>
        <item x="438"/>
        <item x="439"/>
        <item x="440"/>
        <item x="16"/>
        <item x="18"/>
        <item x="17"/>
        <item x="20"/>
        <item x="21"/>
        <item x="22"/>
        <item x="23"/>
        <item x="24"/>
        <item x="25"/>
        <item x="26"/>
        <item x="27"/>
        <item x="28"/>
        <item x="29"/>
        <item x="30"/>
        <item x="35"/>
        <item x="36"/>
        <item x="37"/>
        <item x="45"/>
        <item x="46"/>
        <item x="47"/>
        <item x="51"/>
        <item x="64"/>
        <item x="65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98"/>
        <item x="99"/>
        <item x="100"/>
        <item x="113"/>
        <item x="114"/>
        <item x="115"/>
        <item x="116"/>
        <item x="117"/>
        <item x="118"/>
        <item x="119"/>
        <item x="135"/>
        <item x="136"/>
        <item x="122"/>
        <item x="147"/>
        <item x="148"/>
        <item x="153"/>
        <item x="158"/>
        <item x="160"/>
        <item x="176"/>
        <item x="209"/>
        <item x="218"/>
        <item x="220"/>
        <item x="221"/>
        <item x="223"/>
        <item x="225"/>
        <item x="231"/>
        <item x="232"/>
        <item x="233"/>
        <item x="234"/>
        <item x="235"/>
        <item x="236"/>
        <item x="237"/>
        <item x="238"/>
        <item x="243"/>
        <item x="244"/>
        <item x="245"/>
        <item x="246"/>
        <item x="250"/>
        <item x="251"/>
        <item x="252"/>
        <item x="267"/>
        <item x="270"/>
        <item x="278"/>
        <item x="279"/>
        <item x="280"/>
        <item x="281"/>
        <item x="282"/>
        <item x="283"/>
        <item x="294"/>
        <item x="302"/>
        <item x="303"/>
        <item x="48"/>
        <item x="310"/>
        <item x="311"/>
        <item x="312"/>
        <item x="315"/>
        <item x="321"/>
        <item x="329"/>
        <item x="19"/>
        <item x="344"/>
        <item x="384"/>
        <item x="385"/>
        <item x="386"/>
        <item x="391"/>
        <item x="392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3"/>
        <item x="424"/>
        <item x="425"/>
        <item x="426"/>
        <item x="432"/>
        <item x="433"/>
        <item x="434"/>
        <item x="435"/>
        <item x="436"/>
        <item x="448"/>
        <item x="450"/>
        <item x="451"/>
        <item x="460"/>
        <item x="461"/>
        <item x="462"/>
        <item x="469"/>
        <item x="470"/>
        <item x="471"/>
        <item x="0"/>
        <item x="1"/>
        <item x="7"/>
        <item x="8"/>
        <item x="9"/>
        <item x="10"/>
        <item x="31"/>
        <item x="32"/>
        <item x="33"/>
        <item x="34"/>
        <item x="38"/>
        <item x="39"/>
        <item x="40"/>
        <item x="41"/>
        <item x="42"/>
        <item x="43"/>
        <item x="44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6"/>
        <item x="67"/>
        <item x="83"/>
        <item x="84"/>
        <item x="85"/>
        <item x="87"/>
        <item x="89"/>
        <item x="90"/>
        <item x="91"/>
        <item x="92"/>
        <item x="93"/>
        <item x="94"/>
        <item x="95"/>
        <item x="96"/>
        <item x="97"/>
        <item x="101"/>
        <item x="102"/>
        <item x="103"/>
        <item x="105"/>
        <item x="107"/>
        <item x="108"/>
        <item x="109"/>
        <item x="110"/>
        <item x="111"/>
        <item x="112"/>
        <item x="120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9"/>
        <item x="140"/>
        <item x="141"/>
        <item x="142"/>
        <item x="143"/>
        <item x="146"/>
        <item x="149"/>
        <item x="150"/>
        <item x="151"/>
        <item x="152"/>
        <item x="154"/>
        <item x="155"/>
        <item x="156"/>
        <item x="157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3"/>
        <item x="184"/>
        <item x="189"/>
        <item x="190"/>
        <item x="196"/>
        <item x="197"/>
        <item x="198"/>
        <item x="199"/>
        <item x="200"/>
        <item x="204"/>
        <item x="205"/>
        <item x="206"/>
        <item x="207"/>
        <item x="208"/>
        <item x="210"/>
        <item x="213"/>
        <item x="214"/>
        <item x="215"/>
        <item x="216"/>
        <item x="217"/>
        <item x="219"/>
        <item x="222"/>
        <item x="224"/>
        <item x="226"/>
        <item x="227"/>
        <item x="228"/>
        <item x="229"/>
        <item x="230"/>
        <item x="239"/>
        <item x="240"/>
        <item x="241"/>
        <item x="242"/>
        <item x="247"/>
        <item x="248"/>
        <item x="249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8"/>
        <item x="269"/>
        <item x="271"/>
        <item x="272"/>
        <item x="273"/>
        <item x="274"/>
        <item x="275"/>
        <item x="276"/>
        <item x="277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299"/>
        <item x="300"/>
        <item x="301"/>
        <item x="304"/>
        <item x="305"/>
        <item x="306"/>
        <item x="307"/>
        <item x="308"/>
        <item x="309"/>
        <item x="316"/>
        <item x="317"/>
        <item x="318"/>
        <item x="319"/>
        <item x="320"/>
        <item x="325"/>
        <item x="326"/>
        <item x="327"/>
        <item x="328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87"/>
        <item x="388"/>
        <item x="389"/>
        <item x="390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19"/>
        <item x="420"/>
        <item x="421"/>
        <item x="422"/>
        <item x="428"/>
        <item x="429"/>
        <item x="430"/>
        <item x="431"/>
        <item x="437"/>
        <item x="446"/>
        <item x="449"/>
        <item x="466"/>
        <item x="467"/>
        <item x="468"/>
        <item t="default"/>
      </items>
    </pivotField>
    <pivotField outline="0" subtotalTop="0" showAll="0" includeNewItemsInFilter="1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outline="0" subtotalTop="0" numFmtId="187" showAll="0" includeNewItemsInFilter="1">
      <items count="4">
        <item x="0"/>
        <item x="1"/>
        <item x="2"/>
        <item t="default"/>
      </items>
    </pivotField>
    <pivotField compact="0" outline="0" subtotalTop="0" numFmtId="180" showAll="0" includeNewItemsInFilter="1">
      <items count="361">
        <item x="2"/>
        <item x="34"/>
        <item x="21"/>
        <item x="128"/>
        <item x="172"/>
        <item x="203"/>
        <item x="281"/>
        <item x="230"/>
        <item x="61"/>
        <item x="233"/>
        <item x="4"/>
        <item x="59"/>
        <item x="19"/>
        <item x="176"/>
        <item x="10"/>
        <item x="20"/>
        <item x="280"/>
        <item x="50"/>
        <item x="342"/>
        <item x="83"/>
        <item x="99"/>
        <item x="48"/>
        <item x="97"/>
        <item x="101"/>
        <item x="157"/>
        <item x="85"/>
        <item x="343"/>
        <item x="1"/>
        <item x="193"/>
        <item x="167"/>
        <item x="9"/>
        <item x="6"/>
        <item x="131"/>
        <item x="255"/>
        <item x="291"/>
        <item x="351"/>
        <item x="352"/>
        <item x="353"/>
        <item x="348"/>
        <item x="345"/>
        <item x="349"/>
        <item x="55"/>
        <item x="3"/>
        <item x="60"/>
        <item x="178"/>
        <item x="5"/>
        <item x="195"/>
        <item x="11"/>
        <item x="75"/>
        <item x="79"/>
        <item x="125"/>
        <item x="126"/>
        <item x="161"/>
        <item x="81"/>
        <item x="69"/>
        <item x="278"/>
        <item x="229"/>
        <item x="279"/>
        <item x="316"/>
        <item x="317"/>
        <item x="318"/>
        <item x="221"/>
        <item x="308"/>
        <item x="303"/>
        <item x="354"/>
        <item x="58"/>
        <item x="84"/>
        <item x="100"/>
        <item x="23"/>
        <item x="257"/>
        <item x="46"/>
        <item x="127"/>
        <item x="314"/>
        <item x="38"/>
        <item x="170"/>
        <item x="171"/>
        <item x="177"/>
        <item x="7"/>
        <item x="209"/>
        <item x="261"/>
        <item x="241"/>
        <item x="240"/>
        <item x="201"/>
        <item x="13"/>
        <item x="232"/>
        <item x="150"/>
        <item x="249"/>
        <item x="63"/>
        <item x="117"/>
        <item x="231"/>
        <item x="93"/>
        <item x="263"/>
        <item x="191"/>
        <item x="77"/>
        <item x="86"/>
        <item x="87"/>
        <item x="78"/>
        <item x="104"/>
        <item x="114"/>
        <item x="116"/>
        <item x="129"/>
        <item x="130"/>
        <item x="132"/>
        <item x="133"/>
        <item x="134"/>
        <item x="102"/>
        <item x="103"/>
        <item x="112"/>
        <item x="22"/>
        <item x="140"/>
        <item x="91"/>
        <item x="336"/>
        <item x="295"/>
        <item x="165"/>
        <item x="166"/>
        <item x="179"/>
        <item x="180"/>
        <item x="181"/>
        <item x="182"/>
        <item x="27"/>
        <item x="94"/>
        <item x="8"/>
        <item x="224"/>
        <item x="213"/>
        <item x="294"/>
        <item x="217"/>
        <item x="300"/>
        <item x="68"/>
        <item x="192"/>
        <item x="320"/>
        <item x="269"/>
        <item x="270"/>
        <item x="271"/>
        <item x="158"/>
        <item x="324"/>
        <item x="95"/>
        <item x="139"/>
        <item x="149"/>
        <item x="296"/>
        <item x="299"/>
        <item x="145"/>
        <item x="88"/>
        <item x="146"/>
        <item x="17"/>
        <item x="298"/>
        <item x="148"/>
        <item x="248"/>
        <item x="347"/>
        <item x="327"/>
        <item x="315"/>
        <item x="14"/>
        <item x="15"/>
        <item x="16"/>
        <item x="18"/>
        <item x="24"/>
        <item x="25"/>
        <item x="26"/>
        <item x="28"/>
        <item x="29"/>
        <item x="30"/>
        <item x="35"/>
        <item x="36"/>
        <item x="37"/>
        <item x="43"/>
        <item x="44"/>
        <item x="45"/>
        <item x="47"/>
        <item x="49"/>
        <item x="51"/>
        <item x="56"/>
        <item x="57"/>
        <item x="62"/>
        <item x="64"/>
        <item x="65"/>
        <item x="66"/>
        <item x="67"/>
        <item x="74"/>
        <item x="76"/>
        <item x="80"/>
        <item x="153"/>
        <item x="90"/>
        <item x="92"/>
        <item x="96"/>
        <item x="107"/>
        <item x="108"/>
        <item x="109"/>
        <item x="110"/>
        <item x="111"/>
        <item x="113"/>
        <item x="115"/>
        <item x="118"/>
        <item x="121"/>
        <item x="122"/>
        <item x="123"/>
        <item x="124"/>
        <item x="135"/>
        <item x="136"/>
        <item x="137"/>
        <item x="138"/>
        <item x="141"/>
        <item x="142"/>
        <item x="143"/>
        <item x="144"/>
        <item x="147"/>
        <item x="163"/>
        <item x="159"/>
        <item x="160"/>
        <item x="162"/>
        <item x="164"/>
        <item x="175"/>
        <item x="183"/>
        <item x="184"/>
        <item x="185"/>
        <item x="186"/>
        <item x="187"/>
        <item x="188"/>
        <item x="189"/>
        <item x="190"/>
        <item x="194"/>
        <item x="196"/>
        <item x="197"/>
        <item x="198"/>
        <item x="199"/>
        <item x="200"/>
        <item x="202"/>
        <item x="204"/>
        <item x="205"/>
        <item x="206"/>
        <item x="208"/>
        <item x="215"/>
        <item x="210"/>
        <item x="211"/>
        <item x="212"/>
        <item x="216"/>
        <item x="222"/>
        <item x="223"/>
        <item x="225"/>
        <item x="226"/>
        <item x="227"/>
        <item x="228"/>
        <item x="237"/>
        <item x="238"/>
        <item x="239"/>
        <item x="250"/>
        <item x="256"/>
        <item x="262"/>
        <item x="272"/>
        <item x="277"/>
        <item x="285"/>
        <item x="286"/>
        <item x="287"/>
        <item x="302"/>
        <item x="297"/>
        <item x="98"/>
        <item x="313"/>
        <item x="311"/>
        <item x="312"/>
        <item x="319"/>
        <item x="321"/>
        <item x="330"/>
        <item x="331"/>
        <item x="332"/>
        <item x="333"/>
        <item x="334"/>
        <item x="335"/>
        <item x="337"/>
        <item x="301"/>
        <item x="338"/>
        <item x="339"/>
        <item x="340"/>
        <item x="341"/>
        <item x="344"/>
        <item x="82"/>
        <item x="290"/>
        <item x="244"/>
        <item x="346"/>
        <item x="39"/>
        <item x="350"/>
        <item x="355"/>
        <item x="356"/>
        <item x="357"/>
        <item x="358"/>
        <item x="105"/>
        <item x="52"/>
        <item x="359"/>
        <item x="0"/>
        <item x="12"/>
        <item x="31"/>
        <item x="32"/>
        <item x="33"/>
        <item x="40"/>
        <item x="41"/>
        <item x="42"/>
        <item x="53"/>
        <item x="54"/>
        <item x="70"/>
        <item x="71"/>
        <item x="72"/>
        <item x="73"/>
        <item x="89"/>
        <item x="106"/>
        <item x="119"/>
        <item x="120"/>
        <item x="151"/>
        <item x="152"/>
        <item x="154"/>
        <item x="155"/>
        <item x="156"/>
        <item x="168"/>
        <item x="169"/>
        <item x="173"/>
        <item x="174"/>
        <item x="207"/>
        <item x="214"/>
        <item x="218"/>
        <item x="219"/>
        <item x="220"/>
        <item x="234"/>
        <item x="235"/>
        <item x="236"/>
        <item x="242"/>
        <item x="243"/>
        <item x="245"/>
        <item x="246"/>
        <item x="247"/>
        <item x="251"/>
        <item x="252"/>
        <item x="253"/>
        <item x="254"/>
        <item x="258"/>
        <item x="259"/>
        <item x="260"/>
        <item x="264"/>
        <item x="265"/>
        <item x="266"/>
        <item x="267"/>
        <item x="268"/>
        <item x="273"/>
        <item x="274"/>
        <item x="275"/>
        <item x="276"/>
        <item x="282"/>
        <item x="283"/>
        <item x="284"/>
        <item x="288"/>
        <item x="289"/>
        <item x="292"/>
        <item x="293"/>
        <item x="304"/>
        <item x="305"/>
        <item x="306"/>
        <item x="307"/>
        <item x="309"/>
        <item x="310"/>
        <item x="322"/>
        <item x="323"/>
        <item x="325"/>
        <item x="326"/>
        <item x="328"/>
        <item x="329"/>
        <item t="default"/>
      </items>
    </pivotField>
    <pivotField compact="0" outline="0" subtotalTop="0" numFmtId="176" showAll="0" includeNewItemsInFilter="1">
      <items count="159">
        <item x="1"/>
        <item x="2"/>
        <item x="129"/>
        <item x="68"/>
        <item x="70"/>
        <item x="101"/>
        <item x="3"/>
        <item x="31"/>
        <item x="36"/>
        <item x="49"/>
        <item x="66"/>
        <item x="106"/>
        <item x="110"/>
        <item x="118"/>
        <item x="149"/>
        <item x="151"/>
        <item x="152"/>
        <item x="148"/>
        <item x="6"/>
        <item x="7"/>
        <item x="8"/>
        <item x="9"/>
        <item x="10"/>
        <item x="12"/>
        <item x="13"/>
        <item x="17"/>
        <item x="18"/>
        <item x="21"/>
        <item x="23"/>
        <item x="25"/>
        <item x="26"/>
        <item x="28"/>
        <item x="34"/>
        <item x="37"/>
        <item x="39"/>
        <item x="40"/>
        <item x="46"/>
        <item x="45"/>
        <item x="48"/>
        <item x="51"/>
        <item x="50"/>
        <item x="53"/>
        <item x="55"/>
        <item x="62"/>
        <item x="64"/>
        <item x="65"/>
        <item x="72"/>
        <item x="73"/>
        <item x="76"/>
        <item x="75"/>
        <item x="4"/>
        <item x="78"/>
        <item x="79"/>
        <item x="82"/>
        <item x="84"/>
        <item x="89"/>
        <item x="91"/>
        <item x="92"/>
        <item x="96"/>
        <item x="99"/>
        <item x="102"/>
        <item x="109"/>
        <item x="112"/>
        <item x="130"/>
        <item x="131"/>
        <item x="133"/>
        <item x="138"/>
        <item x="139"/>
        <item x="140"/>
        <item x="142"/>
        <item x="145"/>
        <item x="146"/>
        <item x="147"/>
        <item x="150"/>
        <item x="153"/>
        <item x="154"/>
        <item x="155"/>
        <item x="157"/>
        <item x="0"/>
        <item x="5"/>
        <item x="11"/>
        <item x="14"/>
        <item x="15"/>
        <item x="16"/>
        <item x="19"/>
        <item x="20"/>
        <item x="22"/>
        <item x="24"/>
        <item x="27"/>
        <item x="29"/>
        <item x="30"/>
        <item x="32"/>
        <item x="33"/>
        <item x="35"/>
        <item x="38"/>
        <item x="41"/>
        <item x="42"/>
        <item x="43"/>
        <item x="44"/>
        <item x="47"/>
        <item x="52"/>
        <item x="54"/>
        <item x="56"/>
        <item x="57"/>
        <item x="58"/>
        <item x="59"/>
        <item x="60"/>
        <item x="61"/>
        <item x="63"/>
        <item x="67"/>
        <item x="69"/>
        <item x="71"/>
        <item x="74"/>
        <item x="77"/>
        <item x="80"/>
        <item x="81"/>
        <item x="83"/>
        <item x="85"/>
        <item x="86"/>
        <item x="87"/>
        <item x="88"/>
        <item x="90"/>
        <item x="93"/>
        <item x="94"/>
        <item x="95"/>
        <item x="97"/>
        <item x="98"/>
        <item x="100"/>
        <item x="103"/>
        <item x="104"/>
        <item x="105"/>
        <item x="107"/>
        <item x="108"/>
        <item x="111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32"/>
        <item x="134"/>
        <item x="135"/>
        <item x="136"/>
        <item x="137"/>
        <item x="141"/>
        <item x="143"/>
        <item x="144"/>
        <item x="156"/>
        <item t="default"/>
      </items>
    </pivotField>
    <pivotField compact="0" outline="0" subtotalTop="0" showAll="0" includeNewItemsInFilter="1">
      <items count="3">
        <item x="0"/>
        <item x="1"/>
        <item t="default"/>
      </items>
    </pivotField>
    <pivotField dataField="1" compact="0" outline="0" subtotalTop="0" numFmtId="178" showAll="0" includeNewItemsInFilter="1">
      <items count="457">
        <item x="2"/>
        <item x="357"/>
        <item x="112"/>
        <item x="92"/>
        <item x="269"/>
        <item x="265"/>
        <item x="412"/>
        <item x="180"/>
        <item x="328"/>
        <item x="5"/>
        <item x="211"/>
        <item x="343"/>
        <item x="3"/>
        <item x="65"/>
        <item x="19"/>
        <item x="6"/>
        <item x="205"/>
        <item x="141"/>
        <item x="142"/>
        <item x="184"/>
        <item x="198"/>
        <item x="224"/>
        <item x="327"/>
        <item x="329"/>
        <item x="373"/>
        <item x="374"/>
        <item x="20"/>
        <item x="316"/>
        <item x="4"/>
        <item x="66"/>
        <item x="93"/>
        <item x="94"/>
        <item x="111"/>
        <item x="179"/>
        <item x="196"/>
        <item x="197"/>
        <item x="203"/>
        <item x="204"/>
        <item x="54"/>
        <item x="77"/>
        <item x="346"/>
        <item x="303"/>
        <item x="252"/>
        <item x="279"/>
        <item x="280"/>
        <item x="420"/>
        <item x="251"/>
        <item x="230"/>
        <item x="60"/>
        <item x="145"/>
        <item x="63"/>
        <item x="74"/>
        <item x="104"/>
        <item x="95"/>
        <item x="96"/>
        <item x="97"/>
        <item x="127"/>
        <item x="129"/>
        <item x="135"/>
        <item x="143"/>
        <item x="144"/>
        <item x="146"/>
        <item x="147"/>
        <item x="148"/>
        <item x="149"/>
        <item x="113"/>
        <item x="114"/>
        <item x="115"/>
        <item x="125"/>
        <item x="158"/>
        <item x="348"/>
        <item x="189"/>
        <item x="190"/>
        <item x="191"/>
        <item x="206"/>
        <item x="207"/>
        <item x="208"/>
        <item x="209"/>
        <item x="27"/>
        <item x="188"/>
        <item x="256"/>
        <item x="375"/>
        <item x="313"/>
        <item x="314"/>
        <item x="315"/>
        <item x="384"/>
        <item x="88"/>
        <item x="347"/>
        <item x="349"/>
        <item x="355"/>
        <item x="338"/>
        <item x="356"/>
        <item x="304"/>
        <item x="164"/>
        <item x="246"/>
        <item x="404"/>
        <item x="369"/>
        <item x="428"/>
        <item x="429"/>
        <item x="430"/>
        <item x="431"/>
        <item x="432"/>
        <item x="436"/>
        <item x="437"/>
        <item x="438"/>
        <item x="439"/>
        <item x="440"/>
        <item x="441"/>
        <item x="424"/>
        <item x="425"/>
        <item x="426"/>
        <item x="427"/>
        <item x="7"/>
        <item x="8"/>
        <item x="9"/>
        <item x="178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8"/>
        <item x="29"/>
        <item x="30"/>
        <item x="35"/>
        <item x="36"/>
        <item x="37"/>
        <item x="45"/>
        <item x="46"/>
        <item x="47"/>
        <item x="48"/>
        <item x="49"/>
        <item x="50"/>
        <item x="51"/>
        <item x="52"/>
        <item x="53"/>
        <item x="55"/>
        <item x="61"/>
        <item x="62"/>
        <item x="67"/>
        <item x="68"/>
        <item x="69"/>
        <item x="70"/>
        <item x="71"/>
        <item x="72"/>
        <item x="73"/>
        <item x="75"/>
        <item x="76"/>
        <item x="82"/>
        <item x="83"/>
        <item x="84"/>
        <item x="85"/>
        <item x="86"/>
        <item x="87"/>
        <item x="89"/>
        <item x="181"/>
        <item x="101"/>
        <item x="102"/>
        <item x="103"/>
        <item x="105"/>
        <item x="106"/>
        <item x="107"/>
        <item x="119"/>
        <item x="120"/>
        <item x="121"/>
        <item x="122"/>
        <item x="123"/>
        <item x="124"/>
        <item x="126"/>
        <item x="128"/>
        <item x="130"/>
        <item x="131"/>
        <item x="132"/>
        <item x="133"/>
        <item x="136"/>
        <item x="137"/>
        <item x="138"/>
        <item x="139"/>
        <item x="140"/>
        <item x="150"/>
        <item x="151"/>
        <item x="152"/>
        <item x="154"/>
        <item x="155"/>
        <item x="159"/>
        <item x="160"/>
        <item x="161"/>
        <item x="162"/>
        <item x="163"/>
        <item x="166"/>
        <item x="100"/>
        <item x="187"/>
        <item x="182"/>
        <item x="183"/>
        <item x="185"/>
        <item x="186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43"/>
        <item x="244"/>
        <item x="245"/>
        <item x="250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385"/>
        <item x="275"/>
        <item x="276"/>
        <item x="277"/>
        <item x="278"/>
        <item x="290"/>
        <item x="291"/>
        <item x="292"/>
        <item x="297"/>
        <item x="298"/>
        <item x="299"/>
        <item x="305"/>
        <item x="306"/>
        <item x="324"/>
        <item x="325"/>
        <item x="326"/>
        <item x="333"/>
        <item x="334"/>
        <item x="335"/>
        <item x="336"/>
        <item x="368"/>
        <item x="401"/>
        <item x="350"/>
        <item x="351"/>
        <item x="352"/>
        <item x="353"/>
        <item x="354"/>
        <item x="370"/>
        <item x="376"/>
        <item x="377"/>
        <item x="378"/>
        <item x="379"/>
        <item x="322"/>
        <item x="388"/>
        <item x="389"/>
        <item x="390"/>
        <item x="394"/>
        <item x="395"/>
        <item x="396"/>
        <item x="397"/>
        <item x="398"/>
        <item x="399"/>
        <item x="400"/>
        <item x="168"/>
        <item x="402"/>
        <item x="403"/>
        <item x="405"/>
        <item x="406"/>
        <item x="407"/>
        <item x="408"/>
        <item x="409"/>
        <item x="410"/>
        <item x="411"/>
        <item x="167"/>
        <item x="413"/>
        <item x="414"/>
        <item x="415"/>
        <item x="416"/>
        <item x="417"/>
        <item x="418"/>
        <item x="419"/>
        <item x="421"/>
        <item x="422"/>
        <item x="423"/>
        <item x="108"/>
        <item x="433"/>
        <item x="434"/>
        <item x="435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0"/>
        <item x="1"/>
        <item x="10"/>
        <item x="11"/>
        <item x="12"/>
        <item x="31"/>
        <item x="32"/>
        <item x="33"/>
        <item x="34"/>
        <item x="38"/>
        <item x="39"/>
        <item x="40"/>
        <item x="41"/>
        <item x="42"/>
        <item x="43"/>
        <item x="44"/>
        <item x="56"/>
        <item x="57"/>
        <item x="58"/>
        <item x="59"/>
        <item x="64"/>
        <item x="78"/>
        <item x="79"/>
        <item x="80"/>
        <item x="81"/>
        <item x="90"/>
        <item x="91"/>
        <item x="98"/>
        <item x="99"/>
        <item x="109"/>
        <item x="110"/>
        <item x="116"/>
        <item x="117"/>
        <item x="118"/>
        <item x="134"/>
        <item x="153"/>
        <item x="156"/>
        <item x="157"/>
        <item x="165"/>
        <item x="169"/>
        <item x="170"/>
        <item x="171"/>
        <item x="172"/>
        <item x="173"/>
        <item x="174"/>
        <item x="175"/>
        <item x="176"/>
        <item x="177"/>
        <item x="192"/>
        <item x="193"/>
        <item x="194"/>
        <item x="195"/>
        <item x="199"/>
        <item x="200"/>
        <item x="201"/>
        <item x="202"/>
        <item x="239"/>
        <item x="240"/>
        <item x="241"/>
        <item x="242"/>
        <item x="247"/>
        <item x="248"/>
        <item x="249"/>
        <item x="253"/>
        <item x="254"/>
        <item x="255"/>
        <item x="270"/>
        <item x="271"/>
        <item x="272"/>
        <item x="273"/>
        <item x="274"/>
        <item x="281"/>
        <item x="282"/>
        <item x="283"/>
        <item x="284"/>
        <item x="285"/>
        <item x="286"/>
        <item x="287"/>
        <item x="288"/>
        <item x="289"/>
        <item x="293"/>
        <item x="294"/>
        <item x="295"/>
        <item x="296"/>
        <item x="300"/>
        <item x="301"/>
        <item x="302"/>
        <item x="307"/>
        <item x="308"/>
        <item x="309"/>
        <item x="310"/>
        <item x="311"/>
        <item x="312"/>
        <item x="317"/>
        <item x="318"/>
        <item x="319"/>
        <item x="320"/>
        <item x="321"/>
        <item x="323"/>
        <item x="330"/>
        <item x="331"/>
        <item x="332"/>
        <item x="337"/>
        <item x="339"/>
        <item x="340"/>
        <item x="341"/>
        <item x="342"/>
        <item x="344"/>
        <item x="345"/>
        <item x="358"/>
        <item x="359"/>
        <item x="360"/>
        <item x="361"/>
        <item x="362"/>
        <item x="363"/>
        <item x="364"/>
        <item x="365"/>
        <item x="366"/>
        <item x="367"/>
        <item x="371"/>
        <item x="372"/>
        <item x="380"/>
        <item x="381"/>
        <item x="382"/>
        <item x="383"/>
        <item x="386"/>
        <item x="387"/>
        <item x="391"/>
        <item x="392"/>
        <item x="393"/>
        <item t="default"/>
      </items>
    </pivotField>
    <pivotField compact="0" outline="0" subtotalTop="0" numFmtId="177" showAll="0" includeNewItemsInFilter="1">
      <items count="57">
        <item x="29"/>
        <item x="51"/>
        <item x="37"/>
        <item x="1"/>
        <item x="8"/>
        <item x="53"/>
        <item x="2"/>
        <item x="54"/>
        <item x="52"/>
        <item x="25"/>
        <item x="40"/>
        <item x="39"/>
        <item x="48"/>
        <item x="33"/>
        <item x="30"/>
        <item x="49"/>
        <item x="36"/>
        <item x="55"/>
        <item x="47"/>
        <item x="27"/>
        <item x="43"/>
        <item x="41"/>
        <item x="15"/>
        <item x="22"/>
        <item x="32"/>
        <item x="6"/>
        <item x="7"/>
        <item x="10"/>
        <item x="24"/>
        <item x="38"/>
        <item x="14"/>
        <item x="18"/>
        <item x="35"/>
        <item x="50"/>
        <item x="16"/>
        <item x="17"/>
        <item x="21"/>
        <item x="26"/>
        <item x="28"/>
        <item x="31"/>
        <item x="42"/>
        <item x="44"/>
        <item x="46"/>
        <item x="0"/>
        <item x="3"/>
        <item x="4"/>
        <item x="5"/>
        <item x="9"/>
        <item x="11"/>
        <item x="12"/>
        <item x="13"/>
        <item x="19"/>
        <item x="20"/>
        <item x="23"/>
        <item x="34"/>
        <item x="45"/>
        <item t="default"/>
      </items>
    </pivotField>
    <pivotField compact="0" outline="0" subtotalTop="0" numFmtId="177" showAll="0" includeNewItemsInFilter="1">
      <items count="5">
        <item x="0"/>
        <item x="3"/>
        <item x="2"/>
        <item x="1"/>
        <item t="default"/>
      </items>
    </pivotField>
    <pivotField compact="0" outline="0" subtotalTop="0" numFmtId="177" showAll="0" includeNewItemsInFilter="1">
      <items count="149">
        <item x="51"/>
        <item x="1"/>
        <item x="2"/>
        <item x="95"/>
        <item x="43"/>
        <item x="45"/>
        <item x="99"/>
        <item x="110"/>
        <item x="139"/>
        <item x="141"/>
        <item x="142"/>
        <item x="6"/>
        <item x="7"/>
        <item x="9"/>
        <item x="10"/>
        <item x="17"/>
        <item x="22"/>
        <item x="23"/>
        <item x="24"/>
        <item x="26"/>
        <item x="32"/>
        <item x="34"/>
        <item x="35"/>
        <item x="37"/>
        <item x="38"/>
        <item x="42"/>
        <item x="44"/>
        <item x="46"/>
        <item x="48"/>
        <item x="50"/>
        <item x="57"/>
        <item x="59"/>
        <item x="65"/>
        <item x="67"/>
        <item x="68"/>
        <item x="70"/>
        <item x="73"/>
        <item x="78"/>
        <item x="83"/>
        <item x="85"/>
        <item x="86"/>
        <item x="93"/>
        <item x="96"/>
        <item x="103"/>
        <item x="105"/>
        <item x="109"/>
        <item x="120"/>
        <item x="123"/>
        <item x="128"/>
        <item x="129"/>
        <item x="130"/>
        <item x="138"/>
        <item x="140"/>
        <item x="143"/>
        <item x="144"/>
        <item x="145"/>
        <item x="147"/>
        <item x="0"/>
        <item x="3"/>
        <item x="4"/>
        <item x="5"/>
        <item x="8"/>
        <item x="11"/>
        <item x="12"/>
        <item x="13"/>
        <item x="14"/>
        <item x="15"/>
        <item x="16"/>
        <item x="18"/>
        <item x="19"/>
        <item x="20"/>
        <item x="21"/>
        <item x="25"/>
        <item x="27"/>
        <item x="28"/>
        <item x="29"/>
        <item x="30"/>
        <item x="31"/>
        <item x="33"/>
        <item x="36"/>
        <item x="39"/>
        <item x="40"/>
        <item x="41"/>
        <item x="47"/>
        <item x="49"/>
        <item x="52"/>
        <item x="53"/>
        <item x="54"/>
        <item x="55"/>
        <item x="56"/>
        <item x="58"/>
        <item x="60"/>
        <item x="61"/>
        <item x="62"/>
        <item x="63"/>
        <item x="64"/>
        <item x="66"/>
        <item x="69"/>
        <item x="71"/>
        <item x="72"/>
        <item x="74"/>
        <item x="75"/>
        <item x="76"/>
        <item x="77"/>
        <item x="79"/>
        <item x="80"/>
        <item x="81"/>
        <item x="82"/>
        <item x="84"/>
        <item x="87"/>
        <item x="88"/>
        <item x="89"/>
        <item x="90"/>
        <item x="91"/>
        <item x="92"/>
        <item x="94"/>
        <item x="97"/>
        <item x="98"/>
        <item x="100"/>
        <item x="101"/>
        <item x="102"/>
        <item x="104"/>
        <item x="106"/>
        <item x="107"/>
        <item x="108"/>
        <item x="111"/>
        <item x="112"/>
        <item x="113"/>
        <item x="114"/>
        <item x="115"/>
        <item x="116"/>
        <item x="117"/>
        <item x="118"/>
        <item x="119"/>
        <item x="121"/>
        <item x="122"/>
        <item x="124"/>
        <item x="125"/>
        <item x="126"/>
        <item x="127"/>
        <item x="131"/>
        <item x="132"/>
        <item x="133"/>
        <item x="134"/>
        <item x="135"/>
        <item x="136"/>
        <item x="137"/>
        <item x="146"/>
        <item t="default"/>
      </items>
    </pivotField>
    <pivotField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>
      <items count="149">
        <item x="89"/>
        <item x="9"/>
        <item x="46"/>
        <item x="63"/>
        <item x="2"/>
        <item x="38"/>
        <item x="67"/>
        <item x="35"/>
        <item x="62"/>
        <item x="3"/>
        <item x="8"/>
        <item x="21"/>
        <item x="10"/>
        <item x="28"/>
        <item x="27"/>
        <item x="79"/>
        <item x="99"/>
        <item x="140"/>
        <item x="141"/>
        <item x="1"/>
        <item x="14"/>
        <item x="22"/>
        <item x="44"/>
        <item x="103"/>
        <item x="114"/>
        <item x="6"/>
        <item x="7"/>
        <item x="17"/>
        <item x="23"/>
        <item x="24"/>
        <item x="25"/>
        <item x="33"/>
        <item x="36"/>
        <item x="39"/>
        <item x="43"/>
        <item x="45"/>
        <item x="47"/>
        <item x="49"/>
        <item x="51"/>
        <item x="57"/>
        <item x="59"/>
        <item x="69"/>
        <item x="70"/>
        <item x="72"/>
        <item x="75"/>
        <item x="82"/>
        <item x="87"/>
        <item x="90"/>
        <item x="97"/>
        <item x="100"/>
        <item x="107"/>
        <item x="109"/>
        <item x="113"/>
        <item x="124"/>
        <item x="127"/>
        <item x="132"/>
        <item x="133"/>
        <item x="134"/>
        <item x="142"/>
        <item x="143"/>
        <item x="144"/>
        <item x="145"/>
        <item x="147"/>
        <item x="0"/>
        <item x="4"/>
        <item x="5"/>
        <item x="11"/>
        <item x="12"/>
        <item x="13"/>
        <item x="15"/>
        <item x="16"/>
        <item x="18"/>
        <item x="19"/>
        <item x="20"/>
        <item x="26"/>
        <item x="29"/>
        <item x="30"/>
        <item x="31"/>
        <item x="32"/>
        <item x="34"/>
        <item x="37"/>
        <item x="40"/>
        <item x="41"/>
        <item x="42"/>
        <item x="48"/>
        <item x="50"/>
        <item x="52"/>
        <item x="53"/>
        <item x="54"/>
        <item x="55"/>
        <item x="56"/>
        <item x="58"/>
        <item x="60"/>
        <item x="61"/>
        <item x="64"/>
        <item x="65"/>
        <item x="66"/>
        <item x="68"/>
        <item x="71"/>
        <item x="73"/>
        <item x="74"/>
        <item x="76"/>
        <item x="77"/>
        <item x="78"/>
        <item x="80"/>
        <item x="81"/>
        <item x="83"/>
        <item x="84"/>
        <item x="85"/>
        <item x="86"/>
        <item x="88"/>
        <item x="91"/>
        <item x="92"/>
        <item x="93"/>
        <item x="94"/>
        <item x="95"/>
        <item x="96"/>
        <item x="98"/>
        <item x="101"/>
        <item x="102"/>
        <item x="104"/>
        <item x="105"/>
        <item x="106"/>
        <item x="108"/>
        <item x="110"/>
        <item x="111"/>
        <item x="112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8"/>
        <item x="129"/>
        <item x="130"/>
        <item x="131"/>
        <item x="135"/>
        <item x="136"/>
        <item x="137"/>
        <item x="138"/>
        <item x="139"/>
        <item x="146"/>
        <item t="default"/>
      </items>
    </pivotField>
  </pivotFields>
  <rowFields count="1">
    <field x="8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7"/>
    </i>
    <i>
      <x v="32"/>
    </i>
    <i>
      <x v="38"/>
    </i>
    <i>
      <x v="39"/>
    </i>
    <i>
      <x v="40"/>
    </i>
    <i>
      <x v="41"/>
    </i>
    <i>
      <x v="44"/>
    </i>
    <i>
      <x v="46"/>
    </i>
    <i>
      <x v="47"/>
    </i>
    <i>
      <x v="49"/>
    </i>
    <i>
      <x v="52"/>
    </i>
    <i>
      <x v="57"/>
    </i>
    <i>
      <x v="59"/>
    </i>
    <i>
      <x v="61"/>
    </i>
    <i>
      <x v="73"/>
    </i>
    <i>
      <x v="76"/>
    </i>
    <i>
      <x v="77"/>
    </i>
    <i>
      <x v="79"/>
    </i>
    <i>
      <x v="80"/>
    </i>
    <i>
      <x v="81"/>
    </i>
    <i>
      <x v="82"/>
    </i>
    <i>
      <x v="86"/>
    </i>
    <i>
      <x v="87"/>
    </i>
    <i>
      <x v="88"/>
    </i>
    <i t="grand">
      <x/>
    </i>
  </rowItems>
  <colItems count="1">
    <i/>
  </colItems>
  <dataFields count="1">
    <dataField name="求和项:理论重量/24小时" fld="30" baseField="0" baseItem="0"/>
  </dataFields>
  <formats count="3">
    <format dxfId="0">
      <pivotArea outline="0" fieldPosition="0"/>
    </format>
    <format dxfId="1">
      <pivotArea outline="0" fieldPosition="0"/>
    </format>
    <format dxfId="2">
      <pivotArea type="all" dataOnly="0" outline="0" fieldPosition="0"/>
    </format>
  </format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数据透视表2" cacheId="2" dataOnRows="1" autoFormatId="1" applyNumberFormats="0" applyBorderFormats="0" applyFontFormats="0" applyPatternFormats="0" applyAlignmentFormats="0" applyWidthHeightFormats="1" dataCaption="数据" updatedVersion="5" createdVersion="1" useAutoFormatting="1" indent="0" compactData="0" gridDropZones="1" showDrill="0">
  <location ref="G2:I171" firstHeaderRow="2" firstDataRow="2" firstDataCol="2"/>
  <pivotFields count="37">
    <pivotField compact="0" outline="0" subtotalTop="0" showAll="0" includeNewItemsInFilter="1">
      <items count="115">
        <item x="6"/>
        <item x="7"/>
        <item x="8"/>
        <item x="9"/>
        <item x="10"/>
        <item x="11"/>
        <item x="12"/>
        <item x="18"/>
        <item x="21"/>
        <item x="20"/>
        <item x="19"/>
        <item x="17"/>
        <item x="16"/>
        <item x="15"/>
        <item x="14"/>
        <item x="13"/>
        <item x="50"/>
        <item x="49"/>
        <item x="42"/>
        <item x="43"/>
        <item x="44"/>
        <item x="45"/>
        <item x="39"/>
        <item x="38"/>
        <item x="69"/>
        <item x="66"/>
        <item x="61"/>
        <item x="60"/>
        <item x="81"/>
        <item x="80"/>
        <item x="82"/>
        <item x="83"/>
        <item x="27"/>
        <item x="26"/>
        <item x="48"/>
        <item x="47"/>
        <item x="46"/>
        <item x="40"/>
        <item x="41"/>
        <item x="37"/>
        <item x="36"/>
        <item x="90"/>
        <item x="63"/>
        <item x="87"/>
        <item x="86"/>
        <item x="85"/>
        <item x="84"/>
        <item x="62"/>
        <item x="74"/>
        <item x="73"/>
        <item x="24"/>
        <item x="92"/>
        <item x="91"/>
        <item x="23"/>
        <item x="22"/>
        <item x="70"/>
        <item x="68"/>
        <item x="67"/>
        <item x="65"/>
        <item x="89"/>
        <item x="64"/>
        <item x="88"/>
        <item x="54"/>
        <item x="98"/>
        <item x="35"/>
        <item x="59"/>
        <item x="55"/>
        <item x="34"/>
        <item x="33"/>
        <item x="32"/>
        <item x="31"/>
        <item x="30"/>
        <item x="29"/>
        <item x="28"/>
        <item x="94"/>
        <item x="93"/>
        <item x="25"/>
        <item x="72"/>
        <item x="57"/>
        <item x="56"/>
        <item x="2"/>
        <item x="3"/>
        <item x="4"/>
        <item x="5"/>
        <item x="113"/>
        <item x="112"/>
        <item x="53"/>
        <item x="52"/>
        <item x="51"/>
        <item x="71"/>
        <item x="0"/>
        <item x="1"/>
        <item x="58"/>
        <item x="75"/>
        <item x="76"/>
        <item x="77"/>
        <item x="78"/>
        <item x="79"/>
        <item x="95"/>
        <item x="96"/>
        <item x="97"/>
        <item x="99"/>
        <item x="100"/>
        <item x="101"/>
        <item x="102"/>
        <item x="103"/>
        <item x="105"/>
        <item x="106"/>
        <item x="107"/>
        <item x="108"/>
        <item x="109"/>
        <item x="110"/>
        <item x="111"/>
        <item x="104"/>
        <item t="default"/>
      </items>
    </pivotField>
    <pivotField compact="0" outline="0" subtotalTop="0" showAll="0" includeNewItemsInFilter="1">
      <items count="151"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9"/>
        <item x="143"/>
        <item x="144"/>
        <item x="0"/>
        <item x="1"/>
        <item x="6"/>
        <item x="58"/>
        <item x="75"/>
        <item x="76"/>
        <item x="77"/>
        <item x="78"/>
        <item x="79"/>
        <item x="80"/>
        <item x="81"/>
        <item x="82"/>
        <item x="83"/>
        <item x="99"/>
        <item x="100"/>
        <item x="101"/>
        <item x="102"/>
        <item x="103"/>
        <item x="104"/>
        <item x="105"/>
        <item x="108"/>
        <item x="110"/>
        <item x="111"/>
        <item x="112"/>
        <item x="113"/>
        <item x="114"/>
        <item x="123"/>
        <item x="130"/>
        <item x="131"/>
        <item x="132"/>
        <item x="133"/>
        <item x="134"/>
        <item x="135"/>
        <item x="136"/>
        <item x="137"/>
        <item x="145"/>
        <item x="146"/>
        <item x="106"/>
        <item x="107"/>
        <item x="115"/>
        <item x="116"/>
        <item x="117"/>
        <item x="118"/>
        <item x="119"/>
        <item x="120"/>
        <item x="121"/>
        <item x="122"/>
        <item x="127"/>
        <item x="128"/>
        <item x="129"/>
        <item x="138"/>
        <item x="139"/>
        <item x="140"/>
        <item x="141"/>
        <item x="142"/>
        <item x="147"/>
        <item x="148"/>
        <item x="149"/>
        <item x="124"/>
        <item x="125"/>
        <item x="126"/>
        <item t="default"/>
      </items>
    </pivotField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>
      <items count="37">
        <item x="32"/>
        <item x="16"/>
        <item x="13"/>
        <item x="14"/>
        <item x="5"/>
        <item x="20"/>
        <item x="19"/>
        <item x="17"/>
        <item x="8"/>
        <item x="18"/>
        <item x="2"/>
        <item x="6"/>
        <item x="7"/>
        <item x="3"/>
        <item x="12"/>
        <item x="0"/>
        <item x="11"/>
        <item x="27"/>
        <item x="21"/>
        <item x="22"/>
        <item x="24"/>
        <item x="26"/>
        <item x="28"/>
        <item x="1"/>
        <item x="4"/>
        <item x="10"/>
        <item x="15"/>
        <item x="34"/>
        <item x="33"/>
        <item x="23"/>
        <item x="25"/>
        <item x="30"/>
        <item x="9"/>
        <item x="29"/>
        <item x="31"/>
        <item x="35"/>
        <item t="default"/>
      </items>
    </pivotField>
    <pivotField compact="0" outline="0" subtotalTop="0" showAll="0" includeNewItemsInFilter="1">
      <items count="119">
        <item x="35"/>
        <item x="113"/>
        <item x="114"/>
        <item x="50"/>
        <item x="95"/>
        <item x="104"/>
        <item x="26"/>
        <item x="0"/>
        <item x="1"/>
        <item x="16"/>
        <item x="10"/>
        <item x="109"/>
        <item x="21"/>
        <item x="28"/>
        <item x="34"/>
        <item x="71"/>
        <item x="79"/>
        <item x="66"/>
        <item x="111"/>
        <item x="13"/>
        <item x="22"/>
        <item x="24"/>
        <item x="31"/>
        <item x="27"/>
        <item x="39"/>
        <item x="41"/>
        <item x="43"/>
        <item x="46"/>
        <item x="47"/>
        <item x="15"/>
        <item x="56"/>
        <item x="98"/>
        <item x="80"/>
        <item x="65"/>
        <item x="68"/>
        <item x="72"/>
        <item x="74"/>
        <item x="76"/>
        <item x="84"/>
        <item x="86"/>
        <item x="88"/>
        <item x="89"/>
        <item x="116"/>
        <item x="115"/>
        <item x="44"/>
        <item x="112"/>
        <item x="2"/>
        <item x="3"/>
        <item x="4"/>
        <item x="5"/>
        <item x="6"/>
        <item x="7"/>
        <item x="8"/>
        <item x="9"/>
        <item x="11"/>
        <item x="12"/>
        <item x="14"/>
        <item x="17"/>
        <item x="18"/>
        <item x="19"/>
        <item x="20"/>
        <item x="25"/>
        <item x="29"/>
        <item x="30"/>
        <item x="32"/>
        <item x="33"/>
        <item x="36"/>
        <item x="37"/>
        <item x="38"/>
        <item x="40"/>
        <item x="42"/>
        <item x="45"/>
        <item x="48"/>
        <item x="49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7"/>
        <item x="69"/>
        <item x="70"/>
        <item x="73"/>
        <item x="75"/>
        <item x="77"/>
        <item x="78"/>
        <item x="81"/>
        <item x="82"/>
        <item x="83"/>
        <item x="85"/>
        <item x="87"/>
        <item x="90"/>
        <item x="91"/>
        <item x="92"/>
        <item x="93"/>
        <item x="94"/>
        <item x="96"/>
        <item x="97"/>
        <item x="99"/>
        <item x="100"/>
        <item x="101"/>
        <item x="102"/>
        <item x="103"/>
        <item x="105"/>
        <item x="106"/>
        <item x="107"/>
        <item x="108"/>
        <item x="110"/>
        <item x="117"/>
        <item x="23"/>
        <item t="default"/>
      </items>
    </pivotField>
    <pivotField compact="0" outline="0" subtotalTop="0" showAll="0" includeNewItemsInFilter="1">
      <items count="28">
        <item x="23"/>
        <item x="24"/>
        <item x="11"/>
        <item x="6"/>
        <item x="4"/>
        <item x="8"/>
        <item x="14"/>
        <item x="2"/>
        <item x="25"/>
        <item x="1"/>
        <item x="18"/>
        <item x="16"/>
        <item x="17"/>
        <item x="5"/>
        <item x="7"/>
        <item x="3"/>
        <item x="20"/>
        <item x="21"/>
        <item x="26"/>
        <item x="0"/>
        <item x="9"/>
        <item x="10"/>
        <item x="12"/>
        <item x="13"/>
        <item x="15"/>
        <item x="19"/>
        <item x="22"/>
        <item t="default"/>
      </items>
    </pivotField>
    <pivotField compact="0" outline="0" subtotalTop="0" showAll="0" includeNewItemsInFilter="1">
      <items count="33">
        <item x="9"/>
        <item x="29"/>
        <item x="28"/>
        <item x="24"/>
        <item x="18"/>
        <item x="31"/>
        <item x="22"/>
        <item x="23"/>
        <item x="21"/>
        <item x="12"/>
        <item x="13"/>
        <item x="5"/>
        <item x="19"/>
        <item x="15"/>
        <item x="20"/>
        <item x="7"/>
        <item x="8"/>
        <item x="4"/>
        <item x="17"/>
        <item x="6"/>
        <item x="14"/>
        <item x="10"/>
        <item x="11"/>
        <item x="3"/>
        <item x="30"/>
        <item x="26"/>
        <item x="27"/>
        <item x="25"/>
        <item x="1"/>
        <item x="2"/>
        <item x="0"/>
        <item x="16"/>
        <item t="default"/>
      </items>
    </pivotField>
    <pivotField compact="0" outline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>
      <items count="21">
        <item x="10"/>
        <item x="1"/>
        <item x="8"/>
        <item x="9"/>
        <item x="6"/>
        <item x="3"/>
        <item x="4"/>
        <item x="0"/>
        <item x="5"/>
        <item x="19"/>
        <item x="7"/>
        <item x="18"/>
        <item x="2"/>
        <item x="15"/>
        <item x="14"/>
        <item x="11"/>
        <item x="12"/>
        <item x="13"/>
        <item x="16"/>
        <item x="17"/>
        <item t="default"/>
      </items>
    </pivotField>
    <pivotField axis="axisRow" compact="0" defaultSubtotal="0" outline="0" subtotalTop="0" showAll="0" includeNewItemsInFilter="1">
      <items count="85">
        <item x="3"/>
        <item x="18"/>
        <item x="5"/>
        <item x="4"/>
        <item x="9"/>
        <item x="13"/>
        <item x="31"/>
        <item x="8"/>
        <item x="30"/>
        <item x="2"/>
        <item m="1" x="76"/>
        <item x="6"/>
        <item x="27"/>
        <item x="11"/>
        <item x="0"/>
        <item x="1"/>
        <item x="16"/>
        <item m="1" x="72"/>
        <item x="40"/>
        <item x="17"/>
        <item x="19"/>
        <item x="42"/>
        <item x="43"/>
        <item m="1" x="75"/>
        <item x="21"/>
        <item x="23"/>
        <item x="22"/>
        <item m="1" x="73"/>
        <item m="1" x="77"/>
        <item m="1" x="79"/>
        <item m="1" x="78"/>
        <item x="14"/>
        <item m="1" x="74"/>
        <item x="20"/>
        <item m="1" x="71"/>
        <item m="1" x="80"/>
        <item m="1" x="81"/>
        <item m="1" x="82"/>
        <item m="1" x="83"/>
        <item m="1" x="84"/>
        <item x="7"/>
        <item x="36"/>
        <item m="1" x="62"/>
        <item m="1" x="63"/>
        <item x="10"/>
        <item m="1" x="51"/>
        <item x="38"/>
        <item m="1" x="64"/>
        <item x="12"/>
        <item m="1" x="53"/>
        <item x="25"/>
        <item m="1" x="65"/>
        <item x="24"/>
        <item m="1" x="66"/>
        <item x="44"/>
        <item m="1" x="67"/>
        <item m="1" x="54"/>
        <item x="37"/>
        <item m="1" x="68"/>
        <item m="1" x="69"/>
        <item m="1" x="70"/>
        <item m="1" x="49"/>
        <item m="1" x="50"/>
        <item x="15"/>
        <item m="1" x="52"/>
        <item m="1" x="55"/>
        <item m="1" x="56"/>
        <item m="1" x="57"/>
        <item m="1" x="58"/>
        <item x="39"/>
        <item m="1" x="59"/>
        <item m="1" x="60"/>
        <item x="45"/>
        <item x="34"/>
        <item m="1" x="61"/>
        <item x="26"/>
        <item x="28"/>
        <item x="29"/>
        <item x="32"/>
        <item m="1" x="46"/>
        <item m="1" x="47"/>
        <item m="1" x="48"/>
        <item x="41"/>
        <item x="33"/>
        <item x="35"/>
      </items>
    </pivotField>
    <pivotField axis="axisRow" compact="0" defaultSubtotal="0" outline="0" subtotalTop="0" showAll="0" includeNewItemsInFilter="1">
      <items count="105">
        <item x="55"/>
        <item x="57"/>
        <item x="48"/>
        <item m="1" x="100"/>
        <item x="21"/>
        <item x="0"/>
        <item x="26"/>
        <item x="12"/>
        <item x="17"/>
        <item m="1" x="101"/>
        <item x="10"/>
        <item x="56"/>
        <item x="3"/>
        <item x="41"/>
        <item x="28"/>
        <item x="4"/>
        <item x="22"/>
        <item x="15"/>
        <item x="5"/>
        <item x="9"/>
        <item x="1"/>
        <item x="25"/>
        <item x="11"/>
        <item x="16"/>
        <item x="6"/>
        <item h="1" x="2"/>
        <item x="20"/>
        <item x="33"/>
        <item m="1" x="94"/>
        <item x="18"/>
        <item x="13"/>
        <item m="1" x="63"/>
        <item m="1" x="98"/>
        <item x="19"/>
        <item m="1" x="103"/>
        <item m="1" x="102"/>
        <item m="1" x="104"/>
        <item x="43"/>
        <item x="42"/>
        <item m="1" x="97"/>
        <item x="46"/>
        <item m="1" x="99"/>
        <item m="1" x="92"/>
        <item x="50"/>
        <item x="27"/>
        <item m="1" x="95"/>
        <item m="1" x="96"/>
        <item x="51"/>
        <item x="52"/>
        <item m="1" x="85"/>
        <item m="1" x="86"/>
        <item x="58"/>
        <item x="59"/>
        <item x="60"/>
        <item x="23"/>
        <item m="1" x="87"/>
        <item m="1" x="88"/>
        <item x="30"/>
        <item x="31"/>
        <item m="1" x="89"/>
        <item x="38"/>
        <item x="39"/>
        <item x="14"/>
        <item m="1" x="90"/>
        <item m="1" x="83"/>
        <item m="1" x="91"/>
        <item x="32"/>
        <item m="1" x="93"/>
        <item m="1" x="68"/>
        <item x="61"/>
        <item x="62"/>
        <item m="1" x="70"/>
        <item m="1" x="71"/>
        <item x="7"/>
        <item x="29"/>
        <item x="40"/>
        <item m="1" x="72"/>
        <item m="1" x="73"/>
        <item m="1" x="74"/>
        <item m="1" x="75"/>
        <item m="1" x="66"/>
        <item m="1" x="76"/>
        <item m="1" x="77"/>
        <item m="1" x="78"/>
        <item x="45"/>
        <item m="1" x="79"/>
        <item m="1" x="80"/>
        <item m="1" x="81"/>
        <item m="1" x="82"/>
        <item m="1" x="84"/>
        <item x="8"/>
        <item x="24"/>
        <item m="1" x="64"/>
        <item m="1" x="65"/>
        <item m="1" x="67"/>
        <item x="44"/>
        <item m="1" x="69"/>
        <item x="49"/>
        <item x="47"/>
        <item x="53"/>
        <item x="54"/>
        <item x="34"/>
        <item x="35"/>
        <item x="36"/>
        <item x="37"/>
      </items>
    </pivotField>
    <pivotField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compact="0" outline="0" subtotalTop="0" numFmtId="184" showAll="0" includeNewItemsInFilter="1">
      <items count="4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t="default"/>
      </items>
    </pivotField>
    <pivotField compact="0" outline="0" subtotalTop="0" showAll="0" includeNewItemsInFilter="1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>
      <items count="2">
        <item x="0"/>
        <item t="default"/>
      </items>
    </pivotField>
    <pivotField compact="0" outline="0" subtotalTop="0" numFmtId="180" showAll="0" includeNewItemsInFilter="1">
      <items count="3">
        <item x="0"/>
        <item x="1"/>
        <item t="default"/>
      </items>
    </pivotField>
    <pivotField compact="0" outline="0" subtotalTop="0" numFmtId="180" showAll="0" includeNewItemsInFilter="1">
      <items count="4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compact="0" outline="0" subtotalTop="0" numFmtId="180" showAll="0" includeNewItemsInFilter="1">
      <items count="4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ubtotalTop="0" numFmtId="18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ubtotalTop="0" numFmtId="180" showAll="0" includeNewItemsInFilter="1">
      <items count="4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t="default"/>
      </items>
    </pivotField>
    <pivotField compact="0" outline="0" subtotalTop="0" showAll="0" includeNewItemsInFilter="1">
      <items count="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t="default"/>
      </items>
    </pivotField>
    <pivotField outline="0" subtotalTop="0" showAll="0" includeNewItemsInFilter="1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outline="0" subtotalTop="0" numFmtId="187" showAll="0" includeNewItemsInFilter="1">
      <items count="4">
        <item x="0"/>
        <item x="1"/>
        <item x="2"/>
        <item t="default"/>
      </items>
    </pivotField>
    <pivotField compact="0" outline="0" subtotalTop="0" numFmtId="180" showAll="0" includeNewItemsInFilter="1">
      <items count="3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compact="0" outline="0" subtotalTop="0" numFmtId="176" showAll="0" includeNewItemsInFilter="1">
      <items count="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outline="0" subtotalTop="0" showAll="0" includeNewItemsInFilter="1">
      <items count="3">
        <item x="0"/>
        <item x="1"/>
        <item t="default"/>
      </items>
    </pivotField>
    <pivotField dataField="1" compact="0" outline="0" subtotalTop="0" numFmtId="178" showAll="0" includeNewItemsInFilter="1">
      <items count="457">
        <item x="2"/>
        <item x="92"/>
        <item x="94"/>
        <item x="111"/>
        <item x="112"/>
        <item x="412"/>
        <item x="66"/>
        <item x="5"/>
        <item x="179"/>
        <item x="343"/>
        <item x="357"/>
        <item x="269"/>
        <item x="265"/>
        <item x="180"/>
        <item x="328"/>
        <item x="211"/>
        <item x="3"/>
        <item x="316"/>
        <item x="65"/>
        <item x="19"/>
        <item x="4"/>
        <item x="6"/>
        <item x="205"/>
        <item x="93"/>
        <item x="184"/>
        <item x="141"/>
        <item x="142"/>
        <item x="196"/>
        <item x="197"/>
        <item x="198"/>
        <item x="203"/>
        <item x="204"/>
        <item x="54"/>
        <item x="77"/>
        <item x="346"/>
        <item x="303"/>
        <item x="252"/>
        <item x="224"/>
        <item x="327"/>
        <item x="329"/>
        <item x="374"/>
        <item x="373"/>
        <item x="279"/>
        <item x="280"/>
        <item x="20"/>
        <item x="420"/>
        <item x="251"/>
        <item x="230"/>
        <item x="60"/>
        <item x="145"/>
        <item x="63"/>
        <item x="74"/>
        <item x="104"/>
        <item x="95"/>
        <item x="96"/>
        <item x="97"/>
        <item x="127"/>
        <item x="129"/>
        <item x="135"/>
        <item x="143"/>
        <item x="144"/>
        <item x="146"/>
        <item x="147"/>
        <item x="148"/>
        <item x="149"/>
        <item x="113"/>
        <item x="114"/>
        <item x="115"/>
        <item x="125"/>
        <item x="158"/>
        <item x="348"/>
        <item x="189"/>
        <item x="190"/>
        <item x="191"/>
        <item x="206"/>
        <item x="207"/>
        <item x="208"/>
        <item x="209"/>
        <item x="27"/>
        <item x="188"/>
        <item x="256"/>
        <item x="375"/>
        <item x="313"/>
        <item x="314"/>
        <item x="315"/>
        <item x="384"/>
        <item x="88"/>
        <item x="347"/>
        <item x="349"/>
        <item x="355"/>
        <item x="338"/>
        <item x="356"/>
        <item x="304"/>
        <item x="164"/>
        <item x="246"/>
        <item x="404"/>
        <item x="369"/>
        <item x="428"/>
        <item x="429"/>
        <item x="430"/>
        <item x="431"/>
        <item x="432"/>
        <item x="436"/>
        <item x="437"/>
        <item x="438"/>
        <item x="439"/>
        <item x="440"/>
        <item x="441"/>
        <item x="424"/>
        <item x="425"/>
        <item x="426"/>
        <item x="427"/>
        <item x="7"/>
        <item x="8"/>
        <item x="9"/>
        <item x="178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8"/>
        <item x="29"/>
        <item x="30"/>
        <item x="35"/>
        <item x="36"/>
        <item x="37"/>
        <item x="45"/>
        <item x="46"/>
        <item x="47"/>
        <item x="48"/>
        <item x="49"/>
        <item x="50"/>
        <item x="51"/>
        <item x="52"/>
        <item x="53"/>
        <item x="55"/>
        <item x="61"/>
        <item x="62"/>
        <item x="67"/>
        <item x="68"/>
        <item x="69"/>
        <item x="70"/>
        <item x="71"/>
        <item x="72"/>
        <item x="73"/>
        <item x="75"/>
        <item x="76"/>
        <item x="82"/>
        <item x="83"/>
        <item x="84"/>
        <item x="85"/>
        <item x="86"/>
        <item x="87"/>
        <item x="89"/>
        <item x="181"/>
        <item x="101"/>
        <item x="102"/>
        <item x="103"/>
        <item x="105"/>
        <item x="106"/>
        <item x="107"/>
        <item x="119"/>
        <item x="120"/>
        <item x="121"/>
        <item x="122"/>
        <item x="123"/>
        <item x="124"/>
        <item x="126"/>
        <item x="128"/>
        <item x="130"/>
        <item x="131"/>
        <item x="132"/>
        <item x="133"/>
        <item x="136"/>
        <item x="137"/>
        <item x="138"/>
        <item x="139"/>
        <item x="140"/>
        <item x="150"/>
        <item x="151"/>
        <item x="152"/>
        <item x="154"/>
        <item x="155"/>
        <item x="159"/>
        <item x="160"/>
        <item x="161"/>
        <item x="162"/>
        <item x="163"/>
        <item x="166"/>
        <item x="100"/>
        <item x="187"/>
        <item x="182"/>
        <item x="183"/>
        <item x="185"/>
        <item x="186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43"/>
        <item x="244"/>
        <item x="245"/>
        <item x="250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385"/>
        <item x="275"/>
        <item x="276"/>
        <item x="277"/>
        <item x="278"/>
        <item x="290"/>
        <item x="291"/>
        <item x="292"/>
        <item x="297"/>
        <item x="298"/>
        <item x="299"/>
        <item x="305"/>
        <item x="306"/>
        <item x="324"/>
        <item x="325"/>
        <item x="326"/>
        <item x="333"/>
        <item x="334"/>
        <item x="335"/>
        <item x="336"/>
        <item x="368"/>
        <item x="401"/>
        <item x="350"/>
        <item x="351"/>
        <item x="352"/>
        <item x="353"/>
        <item x="354"/>
        <item x="370"/>
        <item x="376"/>
        <item x="377"/>
        <item x="378"/>
        <item x="379"/>
        <item x="322"/>
        <item x="388"/>
        <item x="389"/>
        <item x="390"/>
        <item x="394"/>
        <item x="395"/>
        <item x="396"/>
        <item x="397"/>
        <item x="398"/>
        <item x="399"/>
        <item x="400"/>
        <item x="168"/>
        <item x="402"/>
        <item x="403"/>
        <item x="405"/>
        <item x="406"/>
        <item x="407"/>
        <item x="408"/>
        <item x="409"/>
        <item x="410"/>
        <item x="411"/>
        <item x="167"/>
        <item x="413"/>
        <item x="414"/>
        <item x="415"/>
        <item x="416"/>
        <item x="417"/>
        <item x="418"/>
        <item x="419"/>
        <item x="421"/>
        <item x="422"/>
        <item x="423"/>
        <item x="108"/>
        <item x="433"/>
        <item x="434"/>
        <item x="435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0"/>
        <item x="1"/>
        <item x="10"/>
        <item x="11"/>
        <item x="12"/>
        <item x="31"/>
        <item x="32"/>
        <item x="33"/>
        <item x="34"/>
        <item x="38"/>
        <item x="39"/>
        <item x="40"/>
        <item x="41"/>
        <item x="42"/>
        <item x="43"/>
        <item x="44"/>
        <item x="56"/>
        <item x="57"/>
        <item x="58"/>
        <item x="59"/>
        <item x="64"/>
        <item x="78"/>
        <item x="79"/>
        <item x="80"/>
        <item x="81"/>
        <item x="90"/>
        <item x="91"/>
        <item x="98"/>
        <item x="99"/>
        <item x="109"/>
        <item x="110"/>
        <item x="116"/>
        <item x="117"/>
        <item x="118"/>
        <item x="134"/>
        <item x="153"/>
        <item x="156"/>
        <item x="157"/>
        <item x="165"/>
        <item x="169"/>
        <item x="170"/>
        <item x="171"/>
        <item x="172"/>
        <item x="173"/>
        <item x="174"/>
        <item x="175"/>
        <item x="176"/>
        <item x="177"/>
        <item x="192"/>
        <item x="193"/>
        <item x="194"/>
        <item x="195"/>
        <item x="199"/>
        <item x="200"/>
        <item x="201"/>
        <item x="202"/>
        <item x="239"/>
        <item x="240"/>
        <item x="241"/>
        <item x="242"/>
        <item x="247"/>
        <item x="248"/>
        <item x="249"/>
        <item x="253"/>
        <item x="254"/>
        <item x="255"/>
        <item x="270"/>
        <item x="271"/>
        <item x="272"/>
        <item x="273"/>
        <item x="274"/>
        <item x="281"/>
        <item x="282"/>
        <item x="283"/>
        <item x="284"/>
        <item x="285"/>
        <item x="286"/>
        <item x="287"/>
        <item x="288"/>
        <item x="289"/>
        <item x="293"/>
        <item x="294"/>
        <item x="295"/>
        <item x="296"/>
        <item x="300"/>
        <item x="301"/>
        <item x="302"/>
        <item x="307"/>
        <item x="308"/>
        <item x="309"/>
        <item x="310"/>
        <item x="311"/>
        <item x="312"/>
        <item x="317"/>
        <item x="318"/>
        <item x="319"/>
        <item x="320"/>
        <item x="321"/>
        <item x="323"/>
        <item x="330"/>
        <item x="331"/>
        <item x="332"/>
        <item x="337"/>
        <item x="339"/>
        <item x="340"/>
        <item x="341"/>
        <item x="342"/>
        <item x="344"/>
        <item x="345"/>
        <item x="358"/>
        <item x="359"/>
        <item x="360"/>
        <item x="361"/>
        <item x="362"/>
        <item x="363"/>
        <item x="364"/>
        <item x="365"/>
        <item x="366"/>
        <item x="367"/>
        <item x="371"/>
        <item x="372"/>
        <item x="380"/>
        <item x="381"/>
        <item x="382"/>
        <item x="383"/>
        <item x="386"/>
        <item x="387"/>
        <item x="391"/>
        <item x="392"/>
        <item x="393"/>
        <item t="default"/>
      </items>
    </pivotField>
    <pivotField compact="0" outline="0" subtotalTop="0" numFmtId="177" showAll="0" includeNewItemsInFilter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ubtotalTop="0" numFmtId="177" showAll="0" includeNewItemsInFilter="1">
      <items count="5">
        <item x="0"/>
        <item x="1"/>
        <item x="2"/>
        <item x="3"/>
        <item t="default"/>
      </items>
    </pivotField>
    <pivotField compact="0" outline="0" subtotalTop="0" numFmtId="177" showAll="0" includeNewItemsInFilter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2">
    <field x="9"/>
    <field x="10"/>
  </rowFields>
  <rowItems count="168">
    <i>
      <x/>
      <x v="5"/>
    </i>
    <i r="1">
      <x v="7"/>
    </i>
    <i r="1">
      <x v="19"/>
    </i>
    <i r="1">
      <x v="20"/>
    </i>
    <i r="1">
      <x v="21"/>
    </i>
    <i r="1">
      <x v="22"/>
    </i>
    <i r="1">
      <x v="27"/>
    </i>
    <i r="1">
      <x v="40"/>
    </i>
    <i>
      <x v="1"/>
      <x v="5"/>
    </i>
    <i r="1">
      <x v="12"/>
    </i>
    <i r="1">
      <x v="19"/>
    </i>
    <i r="1">
      <x v="20"/>
    </i>
    <i r="1">
      <x v="21"/>
    </i>
    <i>
      <x v="2"/>
      <x v="5"/>
    </i>
    <i r="1">
      <x v="6"/>
    </i>
    <i r="1">
      <x v="7"/>
    </i>
    <i r="1">
      <x v="12"/>
    </i>
    <i r="1">
      <x v="19"/>
    </i>
    <i r="1">
      <x v="20"/>
    </i>
    <i r="1">
      <x v="30"/>
    </i>
    <i r="1">
      <x v="75"/>
    </i>
    <i r="1">
      <x v="90"/>
    </i>
    <i r="1">
      <x v="101"/>
    </i>
    <i>
      <x v="3"/>
      <x v="6"/>
    </i>
    <i r="1">
      <x v="7"/>
    </i>
    <i r="1">
      <x v="20"/>
    </i>
    <i r="1">
      <x v="26"/>
    </i>
    <i r="1">
      <x v="62"/>
    </i>
    <i r="1">
      <x v="74"/>
    </i>
    <i>
      <x v="4"/>
      <x v="2"/>
    </i>
    <i r="1">
      <x v="4"/>
    </i>
    <i r="1">
      <x v="5"/>
    </i>
    <i r="1">
      <x v="6"/>
    </i>
    <i r="1">
      <x v="19"/>
    </i>
    <i r="1">
      <x v="20"/>
    </i>
    <i r="1">
      <x v="21"/>
    </i>
    <i>
      <x v="5"/>
      <x v="5"/>
    </i>
    <i r="1">
      <x v="6"/>
    </i>
    <i r="1">
      <x v="19"/>
    </i>
    <i r="1">
      <x v="20"/>
    </i>
    <i r="1">
      <x v="21"/>
    </i>
    <i r="1">
      <x v="60"/>
    </i>
    <i>
      <x v="6"/>
      <x v="6"/>
    </i>
    <i r="1">
      <x v="58"/>
    </i>
    <i r="1">
      <x v="97"/>
    </i>
    <i>
      <x v="7"/>
      <x v="5"/>
    </i>
    <i r="1">
      <x v="20"/>
    </i>
    <i r="1">
      <x v="26"/>
    </i>
    <i>
      <x v="8"/>
      <x v="57"/>
    </i>
    <i r="1">
      <x v="62"/>
    </i>
    <i r="1">
      <x v="99"/>
    </i>
    <i r="1">
      <x v="100"/>
    </i>
    <i r="1">
      <x v="103"/>
    </i>
    <i>
      <x v="9"/>
      <x v="5"/>
    </i>
    <i r="1">
      <x v="6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9"/>
    </i>
    <i r="1">
      <x v="102"/>
    </i>
    <i>
      <x v="11"/>
      <x v="5"/>
    </i>
    <i r="1">
      <x v="7"/>
    </i>
    <i r="1">
      <x v="12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33"/>
    </i>
    <i r="1">
      <x v="61"/>
    </i>
    <i r="1">
      <x v="73"/>
    </i>
    <i r="1">
      <x v="84"/>
    </i>
    <i r="1">
      <x v="90"/>
    </i>
    <i>
      <x v="12"/>
      <x v="5"/>
    </i>
    <i r="1">
      <x v="20"/>
    </i>
    <i r="1">
      <x v="21"/>
    </i>
    <i>
      <x v="13"/>
      <x v="5"/>
    </i>
    <i r="1">
      <x v="7"/>
    </i>
    <i r="1">
      <x v="12"/>
    </i>
    <i r="1">
      <x v="14"/>
    </i>
    <i r="1">
      <x v="20"/>
    </i>
    <i r="1">
      <x v="21"/>
    </i>
    <i>
      <x v="14"/>
      <x v="5"/>
    </i>
    <i r="1">
      <x v="20"/>
    </i>
    <i r="1">
      <x v="52"/>
    </i>
    <i r="1">
      <x v="53"/>
    </i>
    <i r="1">
      <x v="69"/>
    </i>
    <i r="1">
      <x v="70"/>
    </i>
    <i r="1">
      <x v="99"/>
    </i>
    <i>
      <x v="15"/>
      <x v="12"/>
    </i>
    <i r="1">
      <x v="16"/>
    </i>
    <i r="1">
      <x v="20"/>
    </i>
    <i>
      <x v="16"/>
      <x v="4"/>
    </i>
    <i r="1">
      <x v="5"/>
    </i>
    <i r="1">
      <x v="6"/>
    </i>
    <i r="1">
      <x v="21"/>
    </i>
    <i r="1">
      <x v="26"/>
    </i>
    <i r="1">
      <x v="44"/>
    </i>
    <i r="1">
      <x v="66"/>
    </i>
    <i>
      <x v="18"/>
      <x v="5"/>
    </i>
    <i r="1">
      <x v="20"/>
    </i>
    <i>
      <x v="19"/>
      <x v="20"/>
    </i>
    <i r="1">
      <x v="22"/>
    </i>
    <i>
      <x v="20"/>
      <x v="4"/>
    </i>
    <i r="1">
      <x v="5"/>
    </i>
    <i r="1">
      <x v="20"/>
    </i>
    <i r="1">
      <x v="26"/>
    </i>
    <i r="1">
      <x v="51"/>
    </i>
    <i r="1">
      <x v="52"/>
    </i>
    <i r="1">
      <x v="53"/>
    </i>
    <i r="1">
      <x v="91"/>
    </i>
    <i r="1">
      <x v="98"/>
    </i>
    <i>
      <x v="21"/>
      <x/>
    </i>
    <i r="1">
      <x v="11"/>
    </i>
    <i r="1">
      <x v="43"/>
    </i>
    <i r="1">
      <x v="47"/>
    </i>
    <i>
      <x v="22"/>
      <x v="1"/>
    </i>
    <i r="1">
      <x v="48"/>
    </i>
    <i>
      <x v="24"/>
      <x v="8"/>
    </i>
    <i r="1">
      <x v="23"/>
    </i>
    <i>
      <x v="25"/>
      <x v="23"/>
    </i>
    <i>
      <x v="26"/>
      <x v="23"/>
    </i>
    <i>
      <x v="31"/>
      <x v="10"/>
    </i>
    <i r="1">
      <x v="20"/>
    </i>
    <i>
      <x v="33"/>
      <x v="8"/>
    </i>
    <i r="1">
      <x v="23"/>
    </i>
    <i>
      <x v="40"/>
      <x v="20"/>
    </i>
    <i r="1">
      <x v="54"/>
    </i>
    <i>
      <x v="41"/>
      <x v="13"/>
    </i>
    <i r="1">
      <x v="21"/>
    </i>
    <i>
      <x v="44"/>
      <x v="4"/>
    </i>
    <i r="1">
      <x v="5"/>
    </i>
    <i>
      <x v="46"/>
      <x v="37"/>
    </i>
    <i r="1">
      <x v="58"/>
    </i>
    <i r="1">
      <x v="95"/>
    </i>
    <i>
      <x v="48"/>
      <x v="5"/>
    </i>
    <i r="1">
      <x v="6"/>
    </i>
    <i r="1">
      <x v="7"/>
    </i>
    <i r="1">
      <x v="22"/>
    </i>
    <i>
      <x v="50"/>
      <x v="12"/>
    </i>
    <i r="1">
      <x v="20"/>
    </i>
    <i>
      <x v="52"/>
      <x v="20"/>
    </i>
    <i>
      <x v="54"/>
      <x v="51"/>
    </i>
    <i>
      <x v="57"/>
      <x v="38"/>
    </i>
    <i>
      <x v="63"/>
      <x v="15"/>
    </i>
    <i r="1">
      <x v="20"/>
    </i>
    <i>
      <x v="69"/>
      <x v="20"/>
    </i>
    <i>
      <x v="72"/>
      <x v="51"/>
    </i>
    <i r="1">
      <x v="52"/>
    </i>
    <i r="1">
      <x v="53"/>
    </i>
    <i>
      <x v="73"/>
      <x v="100"/>
    </i>
    <i r="1">
      <x v="104"/>
    </i>
    <i>
      <x v="75"/>
      <x v="20"/>
    </i>
    <i>
      <x v="76"/>
      <x v="5"/>
    </i>
    <i>
      <x v="77"/>
      <x v="5"/>
    </i>
    <i r="1">
      <x v="20"/>
    </i>
    <i>
      <x v="78"/>
      <x v="58"/>
    </i>
    <i>
      <x v="82"/>
      <x v="19"/>
    </i>
    <i>
      <x v="83"/>
      <x v="101"/>
    </i>
    <i>
      <x v="84"/>
      <x v="4"/>
    </i>
    <i t="grand">
      <x/>
    </i>
  </rowItems>
  <colItems count="1">
    <i/>
  </colItems>
  <dataFields count="1">
    <dataField name="求和项:理论重量/24小时" fld="31" baseField="0" baseItem="0"/>
  </dataFields>
  <formats count="1">
    <format dxfId="3">
      <pivotArea type="all" dataOnly="0" outline="0" fieldPosition="0"/>
    </format>
  </format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数据透视表1" cacheId="1" dataOnRows="1" autoFormatId="1" applyNumberFormats="0" applyBorderFormats="0" applyFontFormats="0" applyPatternFormats="0" applyAlignmentFormats="0" applyWidthHeightFormats="1" dataCaption="数据" updatedVersion="5" createdVersion="1" useAutoFormatting="1" indent="0" compactData="0" gridDropZones="1" showDrill="0">
  <location ref="A4:E153" firstHeaderRow="2" firstDataRow="2" firstDataCol="4"/>
  <pivotFields count="36">
    <pivotField axis="axisRow" compact="0" defaultSubtotal="0" outline="0" subtotalTop="0" showAll="0" includeNewItemsInFilter="1">
      <items count="150">
        <item h="1" x="0"/>
        <item h="1" x="1"/>
        <item x="2"/>
        <item x="7"/>
        <item x="8"/>
        <item x="9"/>
        <item x="10"/>
        <item x="11"/>
        <item x="12"/>
        <item x="18"/>
        <item x="21"/>
        <item x="20"/>
        <item x="19"/>
        <item x="17"/>
        <item x="16"/>
        <item x="15"/>
        <item x="14"/>
        <item x="13"/>
        <item x="50"/>
        <item x="49"/>
        <item x="42"/>
        <item x="43"/>
        <item x="44"/>
        <item x="45"/>
        <item x="39"/>
        <item x="38"/>
        <item x="69"/>
        <item x="66"/>
        <item x="61"/>
        <item x="60"/>
        <item x="85"/>
        <item x="84"/>
        <item x="86"/>
        <item x="87"/>
        <item x="27"/>
        <item x="26"/>
        <item x="48"/>
        <item x="47"/>
        <item x="46"/>
        <item x="40"/>
        <item x="41"/>
        <item x="37"/>
        <item x="36"/>
        <item x="94"/>
        <item x="63"/>
        <item x="91"/>
        <item x="90"/>
        <item x="89"/>
        <item x="88"/>
        <item x="62"/>
        <item x="74"/>
        <item x="73"/>
        <item x="24"/>
        <item x="96"/>
        <item x="95"/>
        <item x="23"/>
        <item x="22"/>
        <item x="70"/>
        <item x="68"/>
        <item x="67"/>
        <item x="65"/>
        <item x="93"/>
        <item x="64"/>
        <item x="92"/>
        <item x="54"/>
        <item x="109"/>
        <item x="35"/>
        <item x="59"/>
        <item x="55"/>
        <item x="34"/>
        <item x="33"/>
        <item x="32"/>
        <item x="31"/>
        <item x="30"/>
        <item x="29"/>
        <item x="28"/>
        <item x="98"/>
        <item x="97"/>
        <item x="25"/>
        <item x="72"/>
        <item x="57"/>
        <item x="56"/>
        <item x="3"/>
        <item x="4"/>
        <item x="5"/>
        <item x="144"/>
        <item x="143"/>
        <item x="53"/>
        <item x="52"/>
        <item x="51"/>
        <item x="71"/>
        <item x="79"/>
        <item x="78"/>
        <item x="76"/>
        <item x="99"/>
        <item x="100"/>
        <item x="77"/>
        <item x="108"/>
        <item x="58"/>
        <item x="110"/>
        <item x="111"/>
        <item x="112"/>
        <item x="114"/>
        <item x="113"/>
        <item x="130"/>
        <item x="131"/>
        <item x="132"/>
        <item x="133"/>
        <item x="134"/>
        <item x="135"/>
        <item x="136"/>
        <item x="6"/>
        <item x="75"/>
        <item x="80"/>
        <item x="81"/>
        <item x="82"/>
        <item x="83"/>
        <item x="101"/>
        <item x="102"/>
        <item x="103"/>
        <item x="104"/>
        <item x="105"/>
        <item x="123"/>
        <item x="137"/>
        <item x="145"/>
        <item x="146"/>
        <item x="106"/>
        <item x="107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8"/>
        <item x="139"/>
        <item x="140"/>
        <item x="141"/>
        <item x="142"/>
        <item x="147"/>
        <item x="148"/>
        <item x="149"/>
      </items>
    </pivotField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Row" compact="0" defaultSubtotal="0" outline="0" subtotalTop="0" showAll="0" includeNewItemsInFilter="1">
      <items count="119">
        <item h="1" x="0"/>
        <item x="95"/>
        <item x="50"/>
        <item x="113"/>
        <item x="35"/>
        <item x="114"/>
        <item m="1" x="118"/>
        <item x="16"/>
        <item x="28"/>
        <item x="71"/>
        <item x="79"/>
        <item x="10"/>
        <item x="111"/>
        <item x="1"/>
        <item x="109"/>
        <item x="21"/>
        <item x="26"/>
        <item x="34"/>
        <item x="104"/>
        <item x="66"/>
        <item x="13"/>
        <item x="22"/>
        <item x="24"/>
        <item x="31"/>
        <item x="27"/>
        <item x="39"/>
        <item x="41"/>
        <item x="43"/>
        <item x="46"/>
        <item x="47"/>
        <item x="15"/>
        <item x="56"/>
        <item x="98"/>
        <item x="80"/>
        <item x="65"/>
        <item x="68"/>
        <item x="72"/>
        <item x="74"/>
        <item x="76"/>
        <item x="84"/>
        <item x="86"/>
        <item x="88"/>
        <item x="89"/>
        <item x="116"/>
        <item x="115"/>
        <item x="44"/>
        <item x="112"/>
        <item x="2"/>
        <item x="3"/>
        <item x="4"/>
        <item x="5"/>
        <item x="6"/>
        <item x="7"/>
        <item x="8"/>
        <item x="9"/>
        <item x="11"/>
        <item x="12"/>
        <item x="14"/>
        <item x="17"/>
        <item x="18"/>
        <item x="19"/>
        <item x="20"/>
        <item x="25"/>
        <item x="29"/>
        <item x="30"/>
        <item x="32"/>
        <item x="33"/>
        <item x="36"/>
        <item x="37"/>
        <item x="38"/>
        <item x="40"/>
        <item x="42"/>
        <item x="45"/>
        <item x="48"/>
        <item x="49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7"/>
        <item x="69"/>
        <item x="70"/>
        <item x="73"/>
        <item x="75"/>
        <item x="77"/>
        <item x="78"/>
        <item x="81"/>
        <item x="82"/>
        <item x="83"/>
        <item x="85"/>
        <item x="87"/>
        <item x="90"/>
        <item x="91"/>
        <item x="92"/>
        <item x="93"/>
        <item x="94"/>
        <item x="96"/>
        <item x="97"/>
        <item x="99"/>
        <item x="100"/>
        <item x="101"/>
        <item x="102"/>
        <item x="103"/>
        <item x="105"/>
        <item x="106"/>
        <item x="107"/>
        <item x="108"/>
        <item x="110"/>
        <item x="117"/>
        <item x="23"/>
      </items>
    </pivotField>
    <pivotField compact="0" outline="0" subtotalTop="0" showAll="0" includeNewItemsInFilter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 includeNewItemsInFilter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compact="0" defaultSubtotal="0" outline="0" subtotalTop="0" showAll="0" includeNewItemsInFilter="1">
      <items count="89">
        <item x="3"/>
        <item x="18"/>
        <item x="5"/>
        <item x="4"/>
        <item x="9"/>
        <item x="13"/>
        <item x="31"/>
        <item x="8"/>
        <item x="30"/>
        <item x="2"/>
        <item m="1" x="81"/>
        <item x="6"/>
        <item x="27"/>
        <item x="11"/>
        <item h="1" x="0"/>
        <item x="1"/>
        <item x="16"/>
        <item m="1" x="71"/>
        <item x="40"/>
        <item x="17"/>
        <item x="19"/>
        <item x="42"/>
        <item x="43"/>
        <item m="1" x="80"/>
        <item x="21"/>
        <item x="23"/>
        <item x="22"/>
        <item x="14"/>
        <item m="1" x="82"/>
        <item x="20"/>
        <item m="1" x="78"/>
        <item m="1" x="72"/>
        <item m="1" x="83"/>
        <item m="1" x="79"/>
        <item m="1" x="77"/>
        <item m="1" x="84"/>
        <item m="1" x="85"/>
        <item m="1" x="86"/>
        <item m="1" x="87"/>
        <item m="1" x="88"/>
        <item x="7"/>
        <item x="12"/>
        <item m="1" x="64"/>
        <item m="1" x="56"/>
        <item x="25"/>
        <item m="1" x="73"/>
        <item x="24"/>
        <item x="36"/>
        <item m="1" x="53"/>
        <item x="15"/>
        <item m="1" x="74"/>
        <item m="1" x="66"/>
        <item x="37"/>
        <item m="1" x="75"/>
        <item m="1" x="76"/>
        <item m="1" x="62"/>
        <item m="1" x="63"/>
        <item x="10"/>
        <item m="1" x="51"/>
        <item x="38"/>
        <item m="1" x="65"/>
        <item x="44"/>
        <item m="1" x="67"/>
        <item m="1" x="54"/>
        <item m="1" x="68"/>
        <item m="1" x="69"/>
        <item m="1" x="70"/>
        <item m="1" x="49"/>
        <item m="1" x="50"/>
        <item m="1" x="52"/>
        <item m="1" x="55"/>
        <item m="1" x="57"/>
        <item m="1" x="58"/>
        <item x="39"/>
        <item m="1" x="59"/>
        <item m="1" x="60"/>
        <item x="45"/>
        <item x="34"/>
        <item m="1" x="61"/>
        <item x="26"/>
        <item x="28"/>
        <item x="29"/>
        <item x="32"/>
        <item m="1" x="46"/>
        <item m="1" x="47"/>
        <item m="1" x="48"/>
        <item x="41"/>
        <item x="33"/>
        <item x="35"/>
      </items>
    </pivotField>
    <pivotField axis="axisRow" compact="0" defaultSubtotal="0" outline="0" subtotalTop="0" showAll="0" includeNewItemsInFilter="1">
      <items count="107">
        <item x="55"/>
        <item x="57"/>
        <item x="48"/>
        <item m="1" x="102"/>
        <item x="21"/>
        <item x="0"/>
        <item x="26"/>
        <item x="12"/>
        <item x="56"/>
        <item x="3"/>
        <item x="41"/>
        <item x="28"/>
        <item x="22"/>
        <item x="15"/>
        <item x="9"/>
        <item x="1"/>
        <item x="25"/>
        <item x="11"/>
        <item x="16"/>
        <item x="6"/>
        <item x="2"/>
        <item x="20"/>
        <item x="33"/>
        <item m="1" x="99"/>
        <item x="18"/>
        <item x="27"/>
        <item m="1" x="63"/>
        <item x="10"/>
        <item x="19"/>
        <item m="1" x="103"/>
        <item m="1" x="94"/>
        <item x="17"/>
        <item m="1" x="101"/>
        <item x="5"/>
        <item m="1" x="95"/>
        <item m="1" x="96"/>
        <item x="46"/>
        <item x="43"/>
        <item x="42"/>
        <item m="1" x="100"/>
        <item x="13"/>
        <item x="50"/>
        <item x="51"/>
        <item x="52"/>
        <item m="1" x="104"/>
        <item m="1" x="105"/>
        <item x="4"/>
        <item m="1" x="106"/>
        <item m="1" x="92"/>
        <item m="1" x="70"/>
        <item x="23"/>
        <item x="14"/>
        <item m="1" x="88"/>
        <item x="8"/>
        <item m="1" x="85"/>
        <item m="1" x="97"/>
        <item x="30"/>
        <item x="31"/>
        <item m="1" x="66"/>
        <item x="40"/>
        <item m="1" x="98"/>
        <item m="1" x="83"/>
        <item m="1" x="86"/>
        <item x="58"/>
        <item x="59"/>
        <item x="60"/>
        <item m="1" x="87"/>
        <item m="1" x="89"/>
        <item x="38"/>
        <item x="39"/>
        <item m="1" x="90"/>
        <item m="1" x="91"/>
        <item x="32"/>
        <item m="1" x="93"/>
        <item m="1" x="68"/>
        <item x="61"/>
        <item x="62"/>
        <item m="1" x="71"/>
        <item x="7"/>
        <item x="29"/>
        <item m="1" x="72"/>
        <item m="1" x="73"/>
        <item m="1" x="74"/>
        <item m="1" x="75"/>
        <item m="1" x="76"/>
        <item m="1" x="77"/>
        <item m="1" x="78"/>
        <item x="45"/>
        <item m="1" x="79"/>
        <item m="1" x="80"/>
        <item m="1" x="81"/>
        <item m="1" x="82"/>
        <item m="1" x="84"/>
        <item x="24"/>
        <item m="1" x="64"/>
        <item m="1" x="65"/>
        <item m="1" x="67"/>
        <item x="44"/>
        <item m="1" x="69"/>
        <item x="49"/>
        <item x="47"/>
        <item x="53"/>
        <item x="54"/>
        <item x="34"/>
        <item x="35"/>
        <item x="36"/>
        <item x="37"/>
      </items>
    </pivotField>
    <pivotField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compact="0" outline="0" subtotalTop="0" numFmtId="184" showAll="0" includeNewItemsInFilter="1">
      <items count="4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t="default"/>
      </items>
    </pivotField>
    <pivotField compact="0" outline="0" subtotalTop="0" showAll="0" includeNewItemsInFilter="1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>
      <items count="2">
        <item x="0"/>
        <item t="default"/>
      </items>
    </pivotField>
    <pivotField compact="0" outline="0" subtotalTop="0" numFmtId="180" showAll="0" includeNewItemsInFilter="1">
      <items count="3">
        <item x="0"/>
        <item x="1"/>
        <item t="default"/>
      </items>
    </pivotField>
    <pivotField compact="0" outline="0" subtotalTop="0" numFmtId="180" showAll="0" includeNewItemsInFilter="1">
      <items count="4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compact="0" outline="0" subtotalTop="0" numFmtId="180" showAll="0" includeNewItemsInFilter="1">
      <items count="4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ubtotalTop="0" numFmtId="18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ubtotalTop="0" numFmtId="180" showAll="0" includeNewItemsInFilter="1">
      <items count="4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t="default"/>
      </items>
    </pivotField>
    <pivotField compact="0" outline="0" subtotalTop="0" showAll="0" includeNewItemsInFilter="1">
      <items count="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t="default"/>
      </items>
    </pivotField>
    <pivotField outline="0" subtotalTop="0" showAll="0" includeNewItemsInFilter="1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outline="0" subtotalTop="0" numFmtId="187" showAll="0" includeNewItemsInFilter="1">
      <items count="4">
        <item x="0"/>
        <item x="1"/>
        <item x="2"/>
        <item t="default"/>
      </items>
    </pivotField>
    <pivotField compact="0" outline="0" subtotalTop="0" numFmtId="180" showAll="0" includeNewItemsInFilter="1">
      <items count="3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compact="0" outline="0" subtotalTop="0" numFmtId="176" showAll="0" includeNewItemsInFilter="1">
      <items count="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outline="0" subtotalTop="0" showAll="0" includeNewItemsInFilter="1">
      <items count="3">
        <item x="0"/>
        <item x="1"/>
        <item t="default"/>
      </items>
    </pivotField>
    <pivotField dataField="1" compact="0" outline="0" subtotalTop="0" numFmtId="178" showAll="0" includeNewItemsInFilter="1">
      <items count="457">
        <item x="2"/>
        <item x="265"/>
        <item x="92"/>
        <item x="269"/>
        <item x="5"/>
        <item x="343"/>
        <item x="357"/>
        <item x="112"/>
        <item x="412"/>
        <item x="328"/>
        <item x="180"/>
        <item x="211"/>
        <item x="3"/>
        <item x="65"/>
        <item x="19"/>
        <item x="6"/>
        <item x="205"/>
        <item x="141"/>
        <item x="142"/>
        <item x="184"/>
        <item x="198"/>
        <item x="224"/>
        <item x="327"/>
        <item x="329"/>
        <item x="373"/>
        <item x="374"/>
        <item x="20"/>
        <item x="316"/>
        <item x="4"/>
        <item x="66"/>
        <item x="93"/>
        <item x="94"/>
        <item x="111"/>
        <item x="179"/>
        <item x="196"/>
        <item x="197"/>
        <item x="203"/>
        <item x="204"/>
        <item x="54"/>
        <item x="77"/>
        <item x="346"/>
        <item x="303"/>
        <item x="252"/>
        <item x="279"/>
        <item x="280"/>
        <item x="420"/>
        <item x="251"/>
        <item x="230"/>
        <item x="60"/>
        <item x="145"/>
        <item x="63"/>
        <item x="74"/>
        <item x="104"/>
        <item x="95"/>
        <item x="96"/>
        <item x="97"/>
        <item x="127"/>
        <item x="129"/>
        <item x="135"/>
        <item x="143"/>
        <item x="144"/>
        <item x="146"/>
        <item x="147"/>
        <item x="148"/>
        <item x="149"/>
        <item x="113"/>
        <item x="114"/>
        <item x="115"/>
        <item x="125"/>
        <item x="158"/>
        <item x="348"/>
        <item x="189"/>
        <item x="190"/>
        <item x="191"/>
        <item x="206"/>
        <item x="207"/>
        <item x="208"/>
        <item x="209"/>
        <item x="27"/>
        <item x="188"/>
        <item x="256"/>
        <item x="375"/>
        <item x="313"/>
        <item x="314"/>
        <item x="315"/>
        <item x="384"/>
        <item x="88"/>
        <item x="347"/>
        <item x="349"/>
        <item x="355"/>
        <item x="338"/>
        <item x="356"/>
        <item x="304"/>
        <item x="164"/>
        <item x="246"/>
        <item x="404"/>
        <item x="369"/>
        <item x="428"/>
        <item x="429"/>
        <item x="430"/>
        <item x="431"/>
        <item x="432"/>
        <item x="436"/>
        <item x="437"/>
        <item x="438"/>
        <item x="439"/>
        <item x="440"/>
        <item x="441"/>
        <item x="424"/>
        <item x="425"/>
        <item x="426"/>
        <item x="427"/>
        <item x="7"/>
        <item x="8"/>
        <item x="9"/>
        <item x="178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8"/>
        <item x="29"/>
        <item x="30"/>
        <item x="35"/>
        <item x="36"/>
        <item x="37"/>
        <item x="45"/>
        <item x="46"/>
        <item x="47"/>
        <item x="48"/>
        <item x="49"/>
        <item x="50"/>
        <item x="51"/>
        <item x="52"/>
        <item x="53"/>
        <item x="55"/>
        <item x="61"/>
        <item x="62"/>
        <item x="67"/>
        <item x="68"/>
        <item x="69"/>
        <item x="70"/>
        <item x="71"/>
        <item x="72"/>
        <item x="73"/>
        <item x="75"/>
        <item x="76"/>
        <item x="82"/>
        <item x="83"/>
        <item x="84"/>
        <item x="85"/>
        <item x="86"/>
        <item x="87"/>
        <item x="89"/>
        <item x="181"/>
        <item x="101"/>
        <item x="102"/>
        <item x="103"/>
        <item x="105"/>
        <item x="106"/>
        <item x="107"/>
        <item x="119"/>
        <item x="120"/>
        <item x="121"/>
        <item x="122"/>
        <item x="123"/>
        <item x="124"/>
        <item x="126"/>
        <item x="128"/>
        <item x="130"/>
        <item x="131"/>
        <item x="132"/>
        <item x="133"/>
        <item x="136"/>
        <item x="137"/>
        <item x="138"/>
        <item x="139"/>
        <item x="140"/>
        <item x="150"/>
        <item x="151"/>
        <item x="152"/>
        <item x="154"/>
        <item x="155"/>
        <item x="159"/>
        <item x="160"/>
        <item x="161"/>
        <item x="162"/>
        <item x="163"/>
        <item x="166"/>
        <item x="100"/>
        <item x="187"/>
        <item x="182"/>
        <item x="183"/>
        <item x="185"/>
        <item x="186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43"/>
        <item x="244"/>
        <item x="245"/>
        <item x="250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385"/>
        <item x="275"/>
        <item x="276"/>
        <item x="277"/>
        <item x="278"/>
        <item x="290"/>
        <item x="291"/>
        <item x="292"/>
        <item x="297"/>
        <item x="298"/>
        <item x="299"/>
        <item x="305"/>
        <item x="306"/>
        <item x="324"/>
        <item x="325"/>
        <item x="326"/>
        <item x="333"/>
        <item x="334"/>
        <item x="335"/>
        <item x="336"/>
        <item x="368"/>
        <item x="401"/>
        <item x="350"/>
        <item x="351"/>
        <item x="352"/>
        <item x="353"/>
        <item x="354"/>
        <item x="370"/>
        <item x="376"/>
        <item x="377"/>
        <item x="378"/>
        <item x="379"/>
        <item x="322"/>
        <item x="388"/>
        <item x="389"/>
        <item x="390"/>
        <item x="394"/>
        <item x="395"/>
        <item x="396"/>
        <item x="397"/>
        <item x="398"/>
        <item x="399"/>
        <item x="400"/>
        <item x="168"/>
        <item x="402"/>
        <item x="403"/>
        <item x="405"/>
        <item x="406"/>
        <item x="407"/>
        <item x="408"/>
        <item x="409"/>
        <item x="410"/>
        <item x="411"/>
        <item x="167"/>
        <item x="413"/>
        <item x="414"/>
        <item x="415"/>
        <item x="416"/>
        <item x="417"/>
        <item x="418"/>
        <item x="419"/>
        <item x="421"/>
        <item x="422"/>
        <item x="423"/>
        <item x="108"/>
        <item x="433"/>
        <item x="434"/>
        <item x="435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0"/>
        <item x="1"/>
        <item x="10"/>
        <item x="11"/>
        <item x="12"/>
        <item x="31"/>
        <item x="32"/>
        <item x="33"/>
        <item x="34"/>
        <item x="38"/>
        <item x="39"/>
        <item x="40"/>
        <item x="41"/>
        <item x="42"/>
        <item x="43"/>
        <item x="44"/>
        <item x="56"/>
        <item x="57"/>
        <item x="58"/>
        <item x="59"/>
        <item x="64"/>
        <item x="78"/>
        <item x="79"/>
        <item x="80"/>
        <item x="81"/>
        <item x="90"/>
        <item x="91"/>
        <item x="98"/>
        <item x="99"/>
        <item x="109"/>
        <item x="110"/>
        <item x="116"/>
        <item x="117"/>
        <item x="118"/>
        <item x="134"/>
        <item x="153"/>
        <item x="156"/>
        <item x="157"/>
        <item x="165"/>
        <item x="169"/>
        <item x="170"/>
        <item x="171"/>
        <item x="172"/>
        <item x="173"/>
        <item x="174"/>
        <item x="175"/>
        <item x="176"/>
        <item x="177"/>
        <item x="192"/>
        <item x="193"/>
        <item x="194"/>
        <item x="195"/>
        <item x="199"/>
        <item x="200"/>
        <item x="201"/>
        <item x="202"/>
        <item x="239"/>
        <item x="240"/>
        <item x="241"/>
        <item x="242"/>
        <item x="247"/>
        <item x="248"/>
        <item x="249"/>
        <item x="253"/>
        <item x="254"/>
        <item x="255"/>
        <item x="270"/>
        <item x="271"/>
        <item x="272"/>
        <item x="273"/>
        <item x="274"/>
        <item x="281"/>
        <item x="282"/>
        <item x="283"/>
        <item x="284"/>
        <item x="285"/>
        <item x="286"/>
        <item x="287"/>
        <item x="288"/>
        <item x="289"/>
        <item x="293"/>
        <item x="294"/>
        <item x="295"/>
        <item x="296"/>
        <item x="300"/>
        <item x="301"/>
        <item x="302"/>
        <item x="307"/>
        <item x="308"/>
        <item x="309"/>
        <item x="310"/>
        <item x="311"/>
        <item x="312"/>
        <item x="317"/>
        <item x="318"/>
        <item x="319"/>
        <item x="320"/>
        <item x="321"/>
        <item x="323"/>
        <item x="330"/>
        <item x="331"/>
        <item x="332"/>
        <item x="337"/>
        <item x="339"/>
        <item x="340"/>
        <item x="341"/>
        <item x="342"/>
        <item x="344"/>
        <item x="345"/>
        <item x="358"/>
        <item x="359"/>
        <item x="360"/>
        <item x="361"/>
        <item x="362"/>
        <item x="363"/>
        <item x="364"/>
        <item x="365"/>
        <item x="366"/>
        <item x="367"/>
        <item x="371"/>
        <item x="372"/>
        <item x="380"/>
        <item x="381"/>
        <item x="382"/>
        <item x="383"/>
        <item x="386"/>
        <item x="387"/>
        <item x="391"/>
        <item x="392"/>
        <item x="393"/>
        <item t="default"/>
      </items>
    </pivotField>
    <pivotField compact="0" outline="0" subtotalTop="0" numFmtId="177" showAll="0" includeNewItemsInFilter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ubtotalTop="0" numFmtId="177" showAll="0" includeNewItemsInFilter="1">
      <items count="5">
        <item x="0"/>
        <item x="1"/>
        <item x="2"/>
        <item x="3"/>
        <item t="default"/>
      </items>
    </pivotField>
    <pivotField compact="0" outline="0" subtotalTop="0" numFmtId="177" showAll="0" includeNewItemsInFilter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4">
    <field x="8"/>
    <field x="9"/>
    <field x="0"/>
    <field x="3"/>
  </rowFields>
  <rowItems count="148">
    <i>
      <x/>
      <x v="7"/>
      <x v="41"/>
      <x v="8"/>
    </i>
    <i r="1">
      <x v="14"/>
      <x v="50"/>
      <x v="78"/>
    </i>
    <i r="2">
      <x v="97"/>
      <x v="96"/>
    </i>
    <i r="1">
      <x v="15"/>
      <x v="55"/>
      <x v="58"/>
    </i>
    <i r="2">
      <x v="82"/>
      <x v="47"/>
    </i>
    <i r="2">
      <x v="87"/>
      <x v="70"/>
    </i>
    <i r="2">
      <x v="107"/>
      <x v="112"/>
    </i>
    <i r="2">
      <x v="134"/>
      <x v="1"/>
    </i>
    <i r="1">
      <x v="16"/>
      <x v="113"/>
      <x v="83"/>
    </i>
    <i r="2">
      <x v="118"/>
      <x v="93"/>
    </i>
    <i r="2">
      <x v="137"/>
      <x v="32"/>
    </i>
    <i r="1">
      <x v="17"/>
      <x v="23"/>
      <x v="23"/>
    </i>
    <i r="2">
      <x v="34"/>
      <x v="61"/>
    </i>
    <i r="2">
      <x v="39"/>
      <x v="23"/>
    </i>
    <i r="1">
      <x v="36"/>
      <x v="136"/>
      <x v="106"/>
    </i>
    <i>
      <x v="1"/>
      <x v="9"/>
      <x v="72"/>
      <x v="118"/>
    </i>
    <i r="1">
      <x v="14"/>
      <x v="101"/>
      <x v="40"/>
    </i>
    <i r="1">
      <x v="15"/>
      <x v="108"/>
      <x v="113"/>
    </i>
    <i>
      <x v="2"/>
      <x v="5"/>
      <x v="73"/>
      <x v="21"/>
    </i>
    <i r="2">
      <x v="106"/>
      <x v="45"/>
    </i>
    <i r="1">
      <x v="6"/>
      <x v="117"/>
      <x v="38"/>
    </i>
    <i r="2">
      <x v="135"/>
      <x v="38"/>
    </i>
    <i r="1">
      <x v="9"/>
      <x v="133"/>
      <x v="104"/>
    </i>
    <i r="1">
      <x v="15"/>
      <x v="80"/>
      <x v="45"/>
    </i>
    <i r="2">
      <x v="130"/>
      <x v="101"/>
    </i>
    <i r="2">
      <x v="132"/>
      <x v="103"/>
    </i>
    <i r="1">
      <x v="40"/>
      <x v="71"/>
      <x v="22"/>
    </i>
    <i r="1">
      <x v="53"/>
      <x v="53"/>
      <x v="91"/>
    </i>
    <i r="1">
      <x v="59"/>
      <x v="119"/>
      <x v="94"/>
    </i>
    <i>
      <x v="3"/>
      <x v="7"/>
      <x v="25"/>
      <x v="63"/>
    </i>
    <i>
      <x v="4"/>
      <x v="2"/>
      <x v="109"/>
      <x v="114"/>
    </i>
    <i r="1">
      <x v="4"/>
      <x v="90"/>
      <x v="62"/>
    </i>
    <i r="2">
      <x v="105"/>
      <x v="18"/>
    </i>
    <i r="1">
      <x v="5"/>
      <x v="6"/>
      <x v="51"/>
    </i>
    <i r="2">
      <x v="131"/>
      <x v="102"/>
    </i>
    <i r="2">
      <x v="142"/>
      <x v="48"/>
    </i>
    <i r="1">
      <x v="6"/>
      <x v="93"/>
      <x v="31"/>
    </i>
    <i r="1">
      <x v="14"/>
      <x v="64"/>
      <x v="26"/>
    </i>
    <i r="2">
      <x v="70"/>
      <x v="62"/>
    </i>
    <i r="2">
      <x v="129"/>
      <x v="100"/>
    </i>
    <i r="2">
      <x v="140"/>
      <x v="109"/>
    </i>
    <i r="1">
      <x v="15"/>
      <x v="7"/>
      <x v="52"/>
    </i>
    <i r="2">
      <x v="60"/>
      <x v="73"/>
    </i>
    <i r="2">
      <x v="67"/>
      <x v="28"/>
    </i>
    <i r="2">
      <x v="69"/>
      <x v="11"/>
    </i>
    <i r="2">
      <x v="74"/>
      <x v="52"/>
    </i>
    <i r="1">
      <x v="16"/>
      <x v="114"/>
      <x v="84"/>
    </i>
    <i>
      <x v="5"/>
      <x v="5"/>
      <x v="15"/>
      <x v="55"/>
    </i>
    <i r="1">
      <x v="6"/>
      <x v="139"/>
      <x v="108"/>
    </i>
    <i r="1">
      <x v="14"/>
      <x v="63"/>
      <x v="89"/>
    </i>
    <i r="1">
      <x v="15"/>
      <x v="12"/>
      <x v="57"/>
    </i>
    <i>
      <x v="6"/>
      <x v="6"/>
      <x v="126"/>
      <x v="33"/>
    </i>
    <i>
      <x v="7"/>
      <x v="5"/>
      <x v="11"/>
      <x v="30"/>
    </i>
    <i r="2">
      <x v="14"/>
      <x v="56"/>
    </i>
    <i r="2">
      <x v="59"/>
      <x v="30"/>
    </i>
    <i r="2">
      <x v="76"/>
      <x v="30"/>
    </i>
    <i r="1">
      <x v="15"/>
      <x v="3"/>
      <x v="49"/>
    </i>
    <i r="2">
      <x v="111"/>
      <x v="49"/>
    </i>
    <i r="2">
      <x v="127"/>
      <x v="95"/>
    </i>
    <i r="1">
      <x v="21"/>
      <x v="28"/>
      <x v="11"/>
    </i>
    <i r="2">
      <x v="89"/>
      <x v="69"/>
    </i>
    <i r="2">
      <x v="123"/>
      <x v="14"/>
    </i>
    <i r="2">
      <x v="143"/>
      <x v="116"/>
    </i>
    <i r="2">
      <x v="144"/>
      <x v="116"/>
    </i>
    <i>
      <x v="8"/>
      <x v="51"/>
      <x v="94"/>
      <x v="31"/>
    </i>
    <i r="1">
      <x v="56"/>
      <x v="32"/>
      <x v="34"/>
    </i>
    <i r="1">
      <x v="101"/>
      <x v="146"/>
      <x v="46"/>
    </i>
    <i r="1">
      <x v="105"/>
      <x v="47"/>
      <x v="35"/>
    </i>
    <i>
      <x v="9"/>
      <x v="15"/>
      <x v="16"/>
      <x v="11"/>
    </i>
    <i r="2">
      <x v="68"/>
      <x v="71"/>
    </i>
    <i>
      <x v="11"/>
      <x v="9"/>
      <x v="75"/>
      <x v="15"/>
    </i>
    <i r="1">
      <x v="13"/>
      <x v="24"/>
      <x v="64"/>
    </i>
    <i r="1">
      <x v="15"/>
      <x v="99"/>
      <x v="39"/>
    </i>
    <i r="1">
      <x v="16"/>
      <x v="92"/>
      <x v="81"/>
    </i>
    <i r="1">
      <x v="17"/>
      <x v="40"/>
      <x v="65"/>
    </i>
    <i r="1">
      <x v="19"/>
      <x v="22"/>
      <x v="17"/>
    </i>
    <i r="1">
      <x v="28"/>
      <x v="18"/>
      <x v="4"/>
    </i>
    <i r="2">
      <x v="19"/>
      <x v="68"/>
    </i>
    <i r="1">
      <x v="33"/>
      <x v="5"/>
      <x v="50"/>
    </i>
    <i r="2">
      <x v="35"/>
      <x v="60"/>
    </i>
    <i r="1">
      <x v="46"/>
      <x v="10"/>
      <x v="7"/>
    </i>
    <i r="2">
      <x v="17"/>
      <x v="54"/>
    </i>
    <i r="2">
      <x v="83"/>
      <x v="48"/>
    </i>
    <i r="1">
      <x v="53"/>
      <x v="13"/>
      <x v="55"/>
    </i>
    <i r="1">
      <x v="69"/>
      <x v="95"/>
      <x v="92"/>
    </i>
    <i r="1">
      <x v="78"/>
      <x v="8"/>
      <x v="53"/>
    </i>
    <i r="2">
      <x v="36"/>
      <x v="24"/>
    </i>
    <i r="2">
      <x v="42"/>
      <x v="24"/>
    </i>
    <i>
      <x v="12"/>
      <x v="5"/>
      <x v="91"/>
      <x v="82"/>
    </i>
    <i r="2">
      <x v="115"/>
      <x v="82"/>
    </i>
    <i r="1">
      <x v="15"/>
      <x v="120"/>
      <x v="82"/>
    </i>
    <i>
      <x v="13"/>
      <x v="5"/>
      <x v="54"/>
      <x v="36"/>
    </i>
    <i r="1">
      <x v="7"/>
      <x v="20"/>
      <x v="8"/>
    </i>
    <i r="1">
      <x v="9"/>
      <x v="27"/>
      <x v="11"/>
    </i>
    <i r="2">
      <x v="58"/>
      <x v="74"/>
    </i>
    <i r="1">
      <x v="11"/>
      <x v="116"/>
      <x v="85"/>
    </i>
    <i r="1">
      <x v="15"/>
      <x v="65"/>
      <x v="97"/>
    </i>
    <i r="2">
      <x v="66"/>
      <x v="16"/>
    </i>
    <i r="2">
      <x v="78"/>
      <x v="59"/>
    </i>
    <i r="2">
      <x v="88"/>
      <x v="25"/>
    </i>
    <i r="2">
      <x v="102"/>
      <x v="41"/>
    </i>
    <i r="2">
      <x v="128"/>
      <x v="42"/>
    </i>
    <i>
      <x v="15"/>
      <x v="9"/>
      <x v="2"/>
      <x v="13"/>
    </i>
    <i r="2">
      <x v="4"/>
      <x v="13"/>
    </i>
    <i r="2">
      <x v="43"/>
      <x v="13"/>
    </i>
    <i r="2">
      <x v="44"/>
      <x v="13"/>
    </i>
    <i r="2">
      <x v="46"/>
      <x v="13"/>
    </i>
    <i r="2">
      <x v="49"/>
      <x v="13"/>
    </i>
    <i r="2">
      <x v="56"/>
      <x v="13"/>
    </i>
    <i r="2">
      <x v="77"/>
      <x v="13"/>
    </i>
    <i r="2">
      <x v="84"/>
      <x v="13"/>
    </i>
    <i r="1">
      <x v="12"/>
      <x v="26"/>
      <x v="2"/>
    </i>
    <i r="1">
      <x v="15"/>
      <x v="29"/>
      <x v="29"/>
    </i>
    <i>
      <x v="16"/>
      <x v="4"/>
      <x v="81"/>
      <x v="27"/>
    </i>
    <i r="1">
      <x v="5"/>
      <x v="52"/>
      <x v="47"/>
    </i>
    <i r="2">
      <x v="79"/>
      <x v="76"/>
    </i>
    <i r="1">
      <x v="25"/>
      <x v="96"/>
      <x v="80"/>
    </i>
    <i r="1">
      <x v="72"/>
      <x v="33"/>
      <x v="19"/>
    </i>
    <i>
      <x v="20"/>
      <x v="5"/>
      <x v="51"/>
      <x v="77"/>
    </i>
    <i r="2">
      <x v="61"/>
      <x v="90"/>
    </i>
    <i r="2">
      <x v="98"/>
      <x v="72"/>
    </i>
    <i r="2">
      <x v="141"/>
      <x v="110"/>
    </i>
    <i r="1">
      <x v="21"/>
      <x v="57"/>
      <x v="75"/>
    </i>
    <i r="1">
      <x v="63"/>
      <x v="147"/>
      <x v="43"/>
    </i>
    <i r="2">
      <x v="148"/>
      <x v="43"/>
    </i>
    <i r="1">
      <x v="93"/>
      <x v="112"/>
      <x v="79"/>
    </i>
    <i r="1">
      <x v="100"/>
      <x v="104"/>
      <x v="111"/>
    </i>
    <i>
      <x v="21"/>
      <x/>
      <x v="86"/>
      <x v="3"/>
    </i>
    <i r="1">
      <x v="41"/>
      <x v="85"/>
      <x v="5"/>
    </i>
    <i r="2">
      <x v="145"/>
      <x v="12"/>
    </i>
    <i>
      <x v="24"/>
      <x v="18"/>
      <x v="38"/>
      <x v="4"/>
    </i>
    <i>
      <x v="27"/>
      <x v="27"/>
      <x v="9"/>
      <x v="20"/>
    </i>
    <i>
      <x v="29"/>
      <x v="31"/>
      <x v="21"/>
      <x v="66"/>
    </i>
    <i>
      <x v="41"/>
      <x v="6"/>
      <x v="30"/>
      <x v="87"/>
    </i>
    <i r="2">
      <x v="122"/>
      <x v="105"/>
    </i>
    <i r="1">
      <x v="7"/>
      <x v="37"/>
      <x v="67"/>
    </i>
    <i>
      <x v="44"/>
      <x v="9"/>
      <x v="62"/>
      <x v="13"/>
    </i>
    <i>
      <x v="47"/>
      <x v="10"/>
      <x v="121"/>
      <x v="10"/>
    </i>
    <i>
      <x v="49"/>
      <x v="46"/>
      <x v="138"/>
      <x v="107"/>
    </i>
    <i>
      <x v="52"/>
      <x v="38"/>
      <x v="100"/>
      <x v="98"/>
    </i>
    <i>
      <x v="61"/>
      <x v="63"/>
      <x v="124"/>
      <x v="44"/>
    </i>
    <i>
      <x v="73"/>
      <x v="15"/>
      <x v="103"/>
      <x v="99"/>
    </i>
    <i>
      <x v="76"/>
      <x v="63"/>
      <x v="149"/>
      <x v="117"/>
    </i>
    <i>
      <x v="80"/>
      <x v="5"/>
      <x v="31"/>
      <x v="86"/>
    </i>
    <i>
      <x v="86"/>
      <x v="14"/>
      <x v="110"/>
      <x v="115"/>
    </i>
    <i>
      <x v="87"/>
      <x v="103"/>
      <x v="48"/>
      <x v="88"/>
    </i>
    <i>
      <x v="88"/>
      <x v="4"/>
      <x v="45"/>
      <x v="30"/>
    </i>
    <i t="grand">
      <x/>
    </i>
  </rowItems>
  <colItems count="1">
    <i/>
  </colItems>
  <dataFields count="1">
    <dataField name="求和项:理论重量/24小时" fld="30" baseField="0" baseItem="0"/>
  </dataFields>
  <formats count="1">
    <format dxfId="4">
      <pivotArea type="all" dataOnly="0" outline="0" fieldPosition="0"/>
    </format>
  </formats>
  <pivotTableStyleInfo showRowHeaders="1" showColHeaders="1" showLastColumn="1"/>
</pivotTableDefinition>
</file>

<file path=xl/pivotTables/pivotTable4.xml><?xml version="1.0" encoding="utf-8"?>
<pivotTableDefinition xmlns="http://schemas.openxmlformats.org/spreadsheetml/2006/main" name="数据透视表6" cacheId="0" dataOnRows="1" autoFormatId="1" applyNumberFormats="0" applyBorderFormats="0" applyFontFormats="0" applyPatternFormats="0" applyAlignmentFormats="0" applyWidthHeightFormats="1" dataCaption="数据" updatedVersion="5" createdVersion="1" useAutoFormatting="1" indent="0" compactData="0" gridDropZones="1" showDrill="1">
  <location ref="U3:AA16" firstHeaderRow="1" firstDataRow="1" firstDataCol="1"/>
  <pivotFields count="37">
    <pivotField compact="0" defaultSubtotal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defaultSubtotal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numFmtId="184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numFmtId="180" showAll="0" includeNewItemsInFilter="1"/>
    <pivotField compact="0" outline="0" subtotalTop="0" numFmtId="180" showAll="0" includeNewItemsInFilter="1"/>
    <pivotField compact="0" outline="0" subtotalTop="0" numFmtId="180" showAll="0" includeNewItemsInFilter="1"/>
    <pivotField compact="0" outline="0" subtotalTop="0" showAll="0" includeNewItemsInFilter="1"/>
    <pivotField compact="0" outline="0" subtotalTop="0" numFmtId="180" showAll="0" includeNewItemsInFilter="1"/>
    <pivotField compact="0" outline="0" subtotalTop="0" showAll="0" includeNewItemsInFilter="1"/>
    <pivotField compact="0" outline="0" subtotalTop="0" numFmtId="180" showAll="0" includeNewItemsInFilter="1"/>
    <pivotField compact="0" outline="0" subtotalTop="0" showAll="0" includeNewItemsInFilter="1"/>
    <pivotField outline="0" subtotalTop="0" showAll="0" includeNewItemsInFilter="1"/>
    <pivotField compact="0" outline="0" subtotalTop="0" numFmtId="187" showAll="0" includeNewItemsInFilter="1"/>
    <pivotField compact="0" outline="0" subtotalTop="0" numFmtId="180" showAll="0" includeNewItemsInFilter="1"/>
    <pivotField compact="0" outline="0" subtotalTop="0" numFmtId="176" showAll="0" includeNewItemsInFilter="1"/>
    <pivotField compact="0" outline="0" subtotalTop="0" showAll="0" includeNewItemsInFilter="1"/>
    <pivotField compact="0" outline="0" subtotalTop="0" numFmtId="178" showAll="0" includeNewItemsInFilter="1"/>
    <pivotField compact="0" defaultSubtotal="0" outline="0" subtotalTop="0" numFmtId="177" showAll="0" includeNewItemsInFilter="1"/>
    <pivotField compact="0" outline="0" subtotalTop="0" numFmtId="177" showAll="0" includeNewItemsInFilter="1"/>
    <pivotField compact="0" outline="0" subtotalTop="0" numFmtId="177" showAll="0" includeNewItemsInFilter="1"/>
    <pivotField compact="0" outline="0" subtotalTop="0" numFmtId="177" showAll="0" includeNewItemsInFilter="1"/>
    <pivotField compact="0" defaultSubtotal="0" outline="0" subtotalTop="0" numFmtId="177" showAll="0" includeNewItemsInFilter="1"/>
  </pivotFields>
  <formats count="1">
    <format dxfId="5">
      <pivotArea type="all" dataOnly="0" outline="0" fieldPosition="0"/>
    </format>
  </formats>
  <pivotTableStyleInfo showRowHeaders="1" showColHeaders="1" showLastColumn="1"/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FFFFFF"/>
        </a:solidFill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Y1349"/>
  <sheetViews>
    <sheetView tabSelected="1" zoomScale="110" zoomScaleNormal="110" workbookViewId="0">
      <pane xSplit="1" ySplit="3" topLeftCell="B4" activePane="bottomRight" state="frozen"/>
      <selection/>
      <selection pane="topRight"/>
      <selection pane="bottomLeft"/>
      <selection pane="bottomRight" activeCell="W15" sqref="W15"/>
    </sheetView>
  </sheetViews>
  <sheetFormatPr defaultColWidth="8.75" defaultRowHeight="17" customHeight="1"/>
  <cols>
    <col min="1" max="1" width="7.375" style="198" hidden="1" customWidth="1"/>
    <col min="2" max="2" width="6.6" style="199" customWidth="1"/>
    <col min="3" max="3" width="4.125" style="200" hidden="1" customWidth="1"/>
    <col min="4" max="4" width="6.5" style="201" customWidth="1"/>
    <col min="5" max="5" width="10" style="202" hidden="1" customWidth="1"/>
    <col min="6" max="6" width="7.125" style="203" customWidth="1"/>
    <col min="7" max="7" width="7.25" style="204" customWidth="1"/>
    <col min="8" max="8" width="5.75" style="204" customWidth="1"/>
    <col min="9" max="9" width="5.625" style="204" customWidth="1"/>
    <col min="10" max="10" width="7.625" style="205" customWidth="1"/>
    <col min="11" max="11" width="6.25" style="204" customWidth="1"/>
    <col min="12" max="12" width="4.75" style="204" customWidth="1"/>
    <col min="13" max="13" width="10.125" style="204" hidden="1" customWidth="1"/>
    <col min="14" max="14" width="11.125" style="204" hidden="1" customWidth="1"/>
    <col min="15" max="15" width="6.25" style="204" customWidth="1"/>
    <col min="16" max="17" width="5.5" style="204" hidden="1" customWidth="1"/>
    <col min="18" max="18" width="9.25" style="204" hidden="1" customWidth="1"/>
    <col min="19" max="19" width="7.125" style="206" hidden="1" customWidth="1"/>
    <col min="20" max="20" width="7" style="204" hidden="1" customWidth="1"/>
    <col min="21" max="21" width="7.625" style="204" hidden="1" customWidth="1"/>
    <col min="22" max="22" width="8" style="207" hidden="1" customWidth="1"/>
    <col min="23" max="23" width="8" style="208" customWidth="1"/>
    <col min="24" max="24" width="7" style="209" customWidth="1"/>
    <col min="25" max="25" width="8.25" style="210" customWidth="1"/>
    <col min="26" max="26" width="9.625" style="204" hidden="1" customWidth="1"/>
    <col min="27" max="27" width="8.74166666666667" style="206" customWidth="1"/>
    <col min="28" max="28" width="14.75" style="211" hidden="1" customWidth="1"/>
    <col min="29" max="29" width="6.875" style="206" hidden="1" customWidth="1"/>
    <col min="30" max="30" width="6.875" style="212" hidden="1" customWidth="1"/>
    <col min="31" max="31" width="4.375" style="204" hidden="1" customWidth="1"/>
    <col min="32" max="32" width="5.375" style="213" customWidth="1"/>
    <col min="33" max="33" width="7.75" style="214" customWidth="1"/>
    <col min="34" max="34" width="9" style="214" hidden="1" customWidth="1"/>
    <col min="35" max="35" width="9.125" style="214" customWidth="1"/>
    <col min="36" max="36" width="5" style="215" hidden="1" customWidth="1"/>
    <col min="37" max="37" width="10.125" style="215" customWidth="1"/>
    <col min="38" max="38" width="8.625" style="216" customWidth="1"/>
    <col min="39" max="39" width="12.75" style="217" hidden="1" customWidth="1"/>
    <col min="40" max="40" width="9.08333333333333" style="218" customWidth="1"/>
    <col min="41" max="41" width="14.75" style="218" customWidth="1"/>
    <col min="42" max="42" width="13" style="218" customWidth="1"/>
    <col min="43" max="60" width="9" style="218" customWidth="1"/>
    <col min="61" max="65" width="9" style="217" customWidth="1"/>
    <col min="66" max="103" width="8.75" style="217"/>
    <col min="104" max="16384" width="8.75" style="200"/>
  </cols>
  <sheetData>
    <row r="1" s="185" customFormat="1" customHeight="1" spans="1:129">
      <c r="A1" s="219" t="s">
        <v>0</v>
      </c>
      <c r="B1" s="220">
        <f>SUM(C12:C986)/7</f>
        <v>122</v>
      </c>
      <c r="C1" s="220"/>
      <c r="D1" s="220"/>
      <c r="E1" s="220"/>
      <c r="F1" s="220"/>
      <c r="G1" s="221"/>
      <c r="H1" s="221"/>
      <c r="I1" s="246"/>
      <c r="J1" s="247" t="s">
        <v>1</v>
      </c>
      <c r="K1" s="248"/>
      <c r="L1" s="248"/>
      <c r="M1" s="248"/>
      <c r="N1" s="248"/>
      <c r="O1" s="248"/>
      <c r="P1" s="248"/>
      <c r="Q1" s="248"/>
      <c r="R1" s="248"/>
      <c r="S1" s="248"/>
      <c r="T1" s="248"/>
      <c r="U1" s="248"/>
      <c r="V1" s="248"/>
      <c r="W1" s="248"/>
      <c r="X1" s="248"/>
      <c r="Y1" s="248"/>
      <c r="Z1" s="248"/>
      <c r="AA1" s="248"/>
      <c r="AB1" s="248"/>
      <c r="AC1" s="248"/>
      <c r="AD1" s="248"/>
      <c r="AE1" s="248"/>
      <c r="AF1" s="248"/>
      <c r="AG1" s="248"/>
      <c r="AH1" s="248"/>
      <c r="AI1" s="248"/>
      <c r="AJ1" s="248"/>
      <c r="AK1" s="248"/>
      <c r="AL1" s="248"/>
      <c r="AM1" s="217"/>
      <c r="AN1" s="284"/>
      <c r="AO1" s="218"/>
      <c r="AP1" s="218"/>
      <c r="AQ1" s="218"/>
      <c r="AR1" s="218"/>
      <c r="AS1" s="218"/>
      <c r="AT1" s="218"/>
      <c r="AU1" s="218"/>
      <c r="AV1" s="218"/>
      <c r="AW1" s="218"/>
      <c r="AX1" s="218"/>
      <c r="AY1" s="218"/>
      <c r="AZ1" s="218"/>
      <c r="BA1" s="218"/>
      <c r="BB1" s="218"/>
      <c r="BC1" s="218"/>
      <c r="BD1" s="218"/>
      <c r="BE1" s="218"/>
      <c r="BF1" s="218"/>
      <c r="BG1" s="218"/>
      <c r="BH1" s="218"/>
      <c r="BI1" s="217"/>
      <c r="BJ1" s="217"/>
      <c r="BK1" s="217"/>
      <c r="BL1" s="217"/>
      <c r="BM1" s="217"/>
      <c r="BN1" s="217"/>
      <c r="BO1" s="217"/>
      <c r="BP1" s="217"/>
      <c r="BQ1" s="217"/>
      <c r="BR1" s="217"/>
      <c r="BS1" s="217"/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7"/>
      <c r="CH1" s="217"/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  <c r="CV1" s="217"/>
      <c r="CW1" s="217"/>
      <c r="CX1" s="217"/>
      <c r="CY1" s="217"/>
      <c r="CZ1" s="303"/>
      <c r="DA1" s="307"/>
      <c r="DB1" s="307"/>
      <c r="DC1" s="307"/>
      <c r="DD1" s="307"/>
      <c r="DE1" s="307"/>
      <c r="DF1" s="307"/>
      <c r="DG1" s="307"/>
      <c r="DH1" s="307"/>
      <c r="DI1" s="307"/>
      <c r="DJ1" s="307"/>
      <c r="DK1" s="307"/>
      <c r="DL1" s="307"/>
      <c r="DM1" s="307"/>
      <c r="DN1" s="307"/>
      <c r="DO1" s="307"/>
      <c r="DP1" s="307"/>
      <c r="DQ1" s="307"/>
      <c r="DR1" s="307"/>
      <c r="DS1" s="307"/>
      <c r="DT1" s="307"/>
      <c r="DU1" s="307"/>
      <c r="DV1" s="307"/>
      <c r="DW1" s="307"/>
      <c r="DX1" s="307"/>
      <c r="DY1" s="307"/>
    </row>
    <row r="2" s="186" customFormat="1" customHeight="1" spans="1:129">
      <c r="A2" s="222"/>
      <c r="B2" s="220"/>
      <c r="C2" s="220"/>
      <c r="D2" s="220"/>
      <c r="E2" s="220"/>
      <c r="F2" s="220"/>
      <c r="G2" s="221"/>
      <c r="H2" s="221"/>
      <c r="I2" s="246"/>
      <c r="J2" s="249" t="s">
        <v>2</v>
      </c>
      <c r="K2" s="248"/>
      <c r="L2" s="248"/>
      <c r="M2" s="248"/>
      <c r="N2" s="248"/>
      <c r="O2" s="248"/>
      <c r="P2" s="248"/>
      <c r="Q2" s="248"/>
      <c r="R2" s="248"/>
      <c r="S2" s="248"/>
      <c r="T2" s="248"/>
      <c r="U2" s="248"/>
      <c r="V2" s="248"/>
      <c r="W2" s="248"/>
      <c r="X2" s="248"/>
      <c r="Y2" s="248"/>
      <c r="Z2" s="248"/>
      <c r="AA2" s="248"/>
      <c r="AB2" s="248"/>
      <c r="AC2" s="248"/>
      <c r="AD2" s="248"/>
      <c r="AE2" s="248"/>
      <c r="AF2" s="248"/>
      <c r="AG2" s="248"/>
      <c r="AH2" s="248"/>
      <c r="AI2" s="248"/>
      <c r="AJ2" s="248"/>
      <c r="AK2" s="248"/>
      <c r="AL2" s="248"/>
      <c r="AM2" s="285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218"/>
      <c r="AY2" s="218"/>
      <c r="AZ2" s="218"/>
      <c r="BA2" s="218"/>
      <c r="BB2" s="218"/>
      <c r="BC2" s="218"/>
      <c r="BD2" s="218"/>
      <c r="BE2" s="218"/>
      <c r="BF2" s="218"/>
      <c r="BG2" s="218"/>
      <c r="BH2" s="218"/>
      <c r="BI2" s="285"/>
      <c r="BJ2" s="285"/>
      <c r="BK2" s="285"/>
      <c r="BL2" s="285"/>
      <c r="BM2" s="285"/>
      <c r="BN2" s="285"/>
      <c r="BO2" s="285"/>
      <c r="BP2" s="285"/>
      <c r="BQ2" s="285"/>
      <c r="BR2" s="285"/>
      <c r="BS2" s="285"/>
      <c r="BT2" s="285"/>
      <c r="BU2" s="285"/>
      <c r="BV2" s="285"/>
      <c r="BW2" s="285"/>
      <c r="BX2" s="285"/>
      <c r="BY2" s="285"/>
      <c r="BZ2" s="285"/>
      <c r="CA2" s="285"/>
      <c r="CB2" s="285"/>
      <c r="CC2" s="285"/>
      <c r="CD2" s="285"/>
      <c r="CE2" s="285"/>
      <c r="CF2" s="285"/>
      <c r="CG2" s="285"/>
      <c r="CH2" s="285"/>
      <c r="CI2" s="285"/>
      <c r="CJ2" s="285"/>
      <c r="CK2" s="285"/>
      <c r="CL2" s="285"/>
      <c r="CM2" s="285"/>
      <c r="CN2" s="285"/>
      <c r="CO2" s="285"/>
      <c r="CP2" s="285"/>
      <c r="CQ2" s="285"/>
      <c r="CR2" s="285"/>
      <c r="CS2" s="285"/>
      <c r="CT2" s="285"/>
      <c r="CU2" s="285"/>
      <c r="CV2" s="285"/>
      <c r="CW2" s="285"/>
      <c r="CX2" s="285"/>
      <c r="CY2" s="285"/>
      <c r="CZ2" s="304"/>
      <c r="DA2" s="308"/>
      <c r="DB2" s="308"/>
      <c r="DC2" s="308"/>
      <c r="DD2" s="308"/>
      <c r="DE2" s="308"/>
      <c r="DF2" s="308"/>
      <c r="DG2" s="308"/>
      <c r="DH2" s="308"/>
      <c r="DI2" s="308"/>
      <c r="DJ2" s="308"/>
      <c r="DK2" s="308"/>
      <c r="DL2" s="308"/>
      <c r="DM2" s="308"/>
      <c r="DN2" s="308"/>
      <c r="DO2" s="308"/>
      <c r="DP2" s="308"/>
      <c r="DQ2" s="308"/>
      <c r="DR2" s="308"/>
      <c r="DS2" s="308"/>
      <c r="DT2" s="308"/>
      <c r="DU2" s="308"/>
      <c r="DV2" s="308"/>
      <c r="DW2" s="308"/>
      <c r="DX2" s="308"/>
      <c r="DY2" s="308"/>
    </row>
    <row r="3" s="187" customFormat="1" customHeight="1" spans="1:129">
      <c r="A3" s="223" t="s">
        <v>3</v>
      </c>
      <c r="B3" s="224" t="s">
        <v>4</v>
      </c>
      <c r="C3" s="225" t="s">
        <v>5</v>
      </c>
      <c r="D3" s="226" t="s">
        <v>6</v>
      </c>
      <c r="E3" s="227" t="s">
        <v>7</v>
      </c>
      <c r="F3" s="228" t="s">
        <v>8</v>
      </c>
      <c r="G3" s="229" t="s">
        <v>9</v>
      </c>
      <c r="H3" s="229" t="s">
        <v>10</v>
      </c>
      <c r="I3" s="229" t="s">
        <v>11</v>
      </c>
      <c r="J3" s="250" t="s">
        <v>12</v>
      </c>
      <c r="K3" s="229" t="s">
        <v>13</v>
      </c>
      <c r="L3" s="229" t="s">
        <v>14</v>
      </c>
      <c r="M3" s="251" t="s">
        <v>15</v>
      </c>
      <c r="N3" s="229" t="s">
        <v>16</v>
      </c>
      <c r="O3" s="229" t="s">
        <v>17</v>
      </c>
      <c r="P3" s="229" t="s">
        <v>18</v>
      </c>
      <c r="Q3" s="229" t="s">
        <v>19</v>
      </c>
      <c r="R3" s="229" t="s">
        <v>20</v>
      </c>
      <c r="S3" s="261" t="s">
        <v>21</v>
      </c>
      <c r="T3" s="261" t="s">
        <v>22</v>
      </c>
      <c r="U3" s="261" t="s">
        <v>23</v>
      </c>
      <c r="V3" s="262" t="s">
        <v>24</v>
      </c>
      <c r="W3" s="263" t="s">
        <v>25</v>
      </c>
      <c r="X3" s="264" t="s">
        <v>26</v>
      </c>
      <c r="Y3" s="275" t="s">
        <v>27</v>
      </c>
      <c r="Z3" s="229" t="s">
        <v>28</v>
      </c>
      <c r="AA3" s="261" t="s">
        <v>25</v>
      </c>
      <c r="AB3" s="276" t="s">
        <v>29</v>
      </c>
      <c r="AC3" s="261" t="s">
        <v>30</v>
      </c>
      <c r="AD3" s="229" t="s">
        <v>31</v>
      </c>
      <c r="AE3" s="276" t="s">
        <v>32</v>
      </c>
      <c r="AF3" s="277" t="s">
        <v>33</v>
      </c>
      <c r="AG3" s="286" t="s">
        <v>34</v>
      </c>
      <c r="AH3" s="287" t="s">
        <v>12</v>
      </c>
      <c r="AI3" s="288" t="s">
        <v>35</v>
      </c>
      <c r="AJ3" s="289" t="s">
        <v>36</v>
      </c>
      <c r="AK3" s="288" t="s">
        <v>37</v>
      </c>
      <c r="AL3" s="290" t="s">
        <v>38</v>
      </c>
      <c r="AM3" s="291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8"/>
      <c r="BE3" s="218"/>
      <c r="BF3" s="218"/>
      <c r="BG3" s="218"/>
      <c r="BH3" s="218"/>
      <c r="BI3" s="217"/>
      <c r="BJ3" s="217"/>
      <c r="BK3" s="217"/>
      <c r="BL3" s="217"/>
      <c r="BM3" s="217"/>
      <c r="BN3" s="217"/>
      <c r="BO3" s="217"/>
      <c r="BP3" s="217"/>
      <c r="BQ3" s="217"/>
      <c r="BR3" s="217"/>
      <c r="BS3" s="217"/>
      <c r="BT3" s="217"/>
      <c r="BU3" s="217"/>
      <c r="BV3" s="217"/>
      <c r="BW3" s="217"/>
      <c r="BX3" s="217"/>
      <c r="BY3" s="217"/>
      <c r="BZ3" s="217"/>
      <c r="CA3" s="217"/>
      <c r="CB3" s="217"/>
      <c r="CC3" s="217"/>
      <c r="CD3" s="217"/>
      <c r="CE3" s="217"/>
      <c r="CF3" s="217"/>
      <c r="CG3" s="217"/>
      <c r="CH3" s="217"/>
      <c r="CI3" s="217"/>
      <c r="CJ3" s="217"/>
      <c r="CK3" s="217"/>
      <c r="CL3" s="217"/>
      <c r="CM3" s="217"/>
      <c r="CN3" s="217"/>
      <c r="CO3" s="217"/>
      <c r="CP3" s="217"/>
      <c r="CQ3" s="217"/>
      <c r="CR3" s="217"/>
      <c r="CS3" s="217"/>
      <c r="CT3" s="217"/>
      <c r="CU3" s="217"/>
      <c r="CV3" s="217"/>
      <c r="CW3" s="217"/>
      <c r="CX3" s="217"/>
      <c r="CY3" s="217"/>
      <c r="CZ3" s="303"/>
      <c r="DA3" s="307"/>
      <c r="DB3" s="307"/>
      <c r="DC3" s="307"/>
      <c r="DD3" s="307"/>
      <c r="DE3" s="307"/>
      <c r="DF3" s="307"/>
      <c r="DG3" s="307"/>
      <c r="DH3" s="307"/>
      <c r="DI3" s="307"/>
      <c r="DJ3" s="307"/>
      <c r="DK3" s="307"/>
      <c r="DL3" s="307"/>
      <c r="DM3" s="307"/>
      <c r="DN3" s="307"/>
      <c r="DO3" s="307"/>
      <c r="DP3" s="307"/>
      <c r="DQ3" s="307"/>
      <c r="DR3" s="307"/>
      <c r="DS3" s="307"/>
      <c r="DT3" s="307"/>
      <c r="DU3" s="307"/>
      <c r="DV3" s="307"/>
      <c r="DW3" s="307"/>
      <c r="DX3" s="307"/>
      <c r="DY3" s="307"/>
    </row>
    <row r="4" s="188" customFormat="1" customHeight="1" spans="1:129">
      <c r="A4" s="230" t="s">
        <v>39</v>
      </c>
      <c r="B4" s="231" t="s">
        <v>39</v>
      </c>
      <c r="C4" s="232">
        <v>1</v>
      </c>
      <c r="D4" s="233">
        <v>480</v>
      </c>
      <c r="E4" s="234"/>
      <c r="F4" s="232">
        <v>1020</v>
      </c>
      <c r="G4" s="234"/>
      <c r="H4" s="234" t="s">
        <v>15</v>
      </c>
      <c r="I4" s="234">
        <v>200</v>
      </c>
      <c r="J4" s="252"/>
      <c r="K4" s="234">
        <v>316</v>
      </c>
      <c r="L4" s="234">
        <v>6</v>
      </c>
      <c r="M4" s="234">
        <f t="shared" ref="M4:M10" si="0">O4*K4*I4</f>
        <v>240160</v>
      </c>
      <c r="N4" s="253">
        <f>M4/SUM($M$4:$M$10)</f>
        <v>0.087463726735581</v>
      </c>
      <c r="O4" s="254">
        <v>3.8</v>
      </c>
      <c r="P4" s="234"/>
      <c r="Q4" s="234"/>
      <c r="R4" s="234"/>
      <c r="S4" s="260">
        <f t="shared" ref="S4:S10" si="1">R4*Q4*P4/1000</f>
        <v>0</v>
      </c>
      <c r="T4" s="260">
        <f t="shared" ref="T4:T10" si="2">F4*N4*1000/L4/K4*9000/I4</f>
        <v>2117.39718204808</v>
      </c>
      <c r="U4" s="260">
        <f t="shared" ref="U4:U10" si="3">F4*N4</f>
        <v>89.2130012702926</v>
      </c>
      <c r="V4" s="260"/>
      <c r="W4" s="265"/>
      <c r="X4" s="266"/>
      <c r="Y4" s="260">
        <f t="shared" ref="Y4:Y11" si="4">T4-X4</f>
        <v>2117.39718204808</v>
      </c>
      <c r="Z4" s="234">
        <f t="shared" ref="Z4:Z10" si="5">Y4*I4/9000*L4*K4/1000</f>
        <v>89.2130012702927</v>
      </c>
      <c r="AA4" s="260">
        <f t="shared" ref="AA4:AA10" si="6">65*1000/K4*9000/I4</f>
        <v>9256.32911392405</v>
      </c>
      <c r="AB4" s="278">
        <f t="shared" ref="AB4:AB10" si="7">Q4*R4*P4*N4/K4/L4*9000/I4</f>
        <v>0</v>
      </c>
      <c r="AC4" s="260">
        <f t="shared" ref="AC4:AC10" si="8">D4/2*O4*60*24/1000</f>
        <v>1313.28</v>
      </c>
      <c r="AD4" s="254">
        <f t="shared" ref="AD4:AD10" si="9">T4/AC4/0.83/AE4</f>
        <v>1.94252630225588</v>
      </c>
      <c r="AE4" s="279">
        <v>1</v>
      </c>
      <c r="AF4" s="280">
        <f t="shared" ref="AF4:AF10" si="10">IF(C$4=1,AC4*I4/9000/1000*K4*L4,"")</f>
        <v>55.332864</v>
      </c>
      <c r="AG4" s="292">
        <v>44167</v>
      </c>
      <c r="AH4" s="293" t="s">
        <v>40</v>
      </c>
      <c r="AI4" s="294">
        <f>AD4+AG4</f>
        <v>44168.9425263023</v>
      </c>
      <c r="AJ4" s="295" t="str">
        <f ca="1">IF(NOW()-AI4&gt;=0,"跟踪"," ")</f>
        <v> </v>
      </c>
      <c r="AK4" s="295">
        <f>AI4+2</f>
        <v>44170.9425263023</v>
      </c>
      <c r="AL4" s="296">
        <f>SUM(AF4:AF10)</f>
        <v>632.6378496</v>
      </c>
      <c r="AM4" s="291"/>
      <c r="AN4" s="218"/>
      <c r="AO4" s="218"/>
      <c r="AP4" s="218"/>
      <c r="AQ4" s="218"/>
      <c r="AR4" s="218"/>
      <c r="AS4" s="218"/>
      <c r="AT4" s="218"/>
      <c r="AU4" s="218"/>
      <c r="AV4" s="218"/>
      <c r="AW4" s="218"/>
      <c r="AX4" s="218"/>
      <c r="AY4" s="218"/>
      <c r="AZ4" s="218"/>
      <c r="BA4" s="218"/>
      <c r="BB4" s="218"/>
      <c r="BC4" s="218"/>
      <c r="BD4" s="218"/>
      <c r="BE4" s="218"/>
      <c r="BF4" s="218"/>
      <c r="BG4" s="218"/>
      <c r="BH4" s="218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17"/>
      <c r="BY4" s="217"/>
      <c r="BZ4" s="217"/>
      <c r="CA4" s="217"/>
      <c r="CB4" s="217"/>
      <c r="CC4" s="217"/>
      <c r="CD4" s="217"/>
      <c r="CE4" s="217"/>
      <c r="CF4" s="217"/>
      <c r="CG4" s="217"/>
      <c r="CH4" s="217"/>
      <c r="CI4" s="217"/>
      <c r="CJ4" s="217"/>
      <c r="CK4" s="217"/>
      <c r="CL4" s="217"/>
      <c r="CM4" s="217"/>
      <c r="CN4" s="217"/>
      <c r="CO4" s="217"/>
      <c r="CP4" s="217"/>
      <c r="CQ4" s="217"/>
      <c r="CR4" s="217"/>
      <c r="CS4" s="217"/>
      <c r="CT4" s="217"/>
      <c r="CU4" s="217"/>
      <c r="CV4" s="217"/>
      <c r="CW4" s="217"/>
      <c r="CX4" s="217"/>
      <c r="CY4" s="217"/>
      <c r="CZ4" s="303"/>
      <c r="DA4" s="307"/>
      <c r="DB4" s="307"/>
      <c r="DC4" s="307"/>
      <c r="DD4" s="307"/>
      <c r="DE4" s="307"/>
      <c r="DF4" s="307"/>
      <c r="DG4" s="307"/>
      <c r="DH4" s="307"/>
      <c r="DI4" s="307"/>
      <c r="DJ4" s="307"/>
      <c r="DK4" s="307"/>
      <c r="DL4" s="307"/>
      <c r="DM4" s="307"/>
      <c r="DN4" s="307"/>
      <c r="DO4" s="307"/>
      <c r="DP4" s="307"/>
      <c r="DQ4" s="307"/>
      <c r="DR4" s="307"/>
      <c r="DS4" s="307"/>
      <c r="DT4" s="307"/>
      <c r="DU4" s="307"/>
      <c r="DV4" s="307"/>
      <c r="DW4" s="307"/>
      <c r="DX4" s="307"/>
      <c r="DY4" s="307"/>
    </row>
    <row r="5" s="188" customFormat="1" customHeight="1" spans="1:129">
      <c r="A5" s="230" t="s">
        <v>39</v>
      </c>
      <c r="B5" s="235"/>
      <c r="C5" s="232">
        <v>1</v>
      </c>
      <c r="D5" s="233">
        <f>D4</f>
        <v>480</v>
      </c>
      <c r="E5" s="234"/>
      <c r="F5" s="232">
        <f>F4</f>
        <v>1020</v>
      </c>
      <c r="G5" s="234"/>
      <c r="H5" s="234" t="s">
        <v>41</v>
      </c>
      <c r="I5" s="234">
        <v>200</v>
      </c>
      <c r="J5" s="252"/>
      <c r="K5" s="234"/>
      <c r="L5" s="234">
        <f>L4</f>
        <v>6</v>
      </c>
      <c r="M5" s="234">
        <f t="shared" si="0"/>
        <v>0</v>
      </c>
      <c r="N5" s="253">
        <f t="shared" ref="N5:N10" si="11">M5/SUM($M$4:$M$10)</f>
        <v>0</v>
      </c>
      <c r="O5" s="254">
        <v>3.8</v>
      </c>
      <c r="P5" s="234"/>
      <c r="Q5" s="234"/>
      <c r="R5" s="234"/>
      <c r="S5" s="260">
        <f t="shared" si="1"/>
        <v>0</v>
      </c>
      <c r="T5" s="260" t="e">
        <f t="shared" si="2"/>
        <v>#DIV/0!</v>
      </c>
      <c r="U5" s="260">
        <f t="shared" si="3"/>
        <v>0</v>
      </c>
      <c r="V5" s="260"/>
      <c r="W5" s="265"/>
      <c r="X5" s="266"/>
      <c r="Y5" s="260" t="e">
        <f t="shared" si="4"/>
        <v>#DIV/0!</v>
      </c>
      <c r="Z5" s="234" t="e">
        <f t="shared" si="5"/>
        <v>#DIV/0!</v>
      </c>
      <c r="AA5" s="260" t="e">
        <f t="shared" si="6"/>
        <v>#DIV/0!</v>
      </c>
      <c r="AB5" s="278" t="e">
        <f t="shared" si="7"/>
        <v>#DIV/0!</v>
      </c>
      <c r="AC5" s="260">
        <f t="shared" si="8"/>
        <v>1313.28</v>
      </c>
      <c r="AD5" s="254" t="e">
        <f t="shared" si="9"/>
        <v>#DIV/0!</v>
      </c>
      <c r="AE5" s="279">
        <v>1</v>
      </c>
      <c r="AF5" s="280">
        <f t="shared" si="10"/>
        <v>0</v>
      </c>
      <c r="AG5" s="292">
        <f t="shared" ref="AG5:AG10" si="12">AG4</f>
        <v>44167</v>
      </c>
      <c r="AH5" s="292">
        <v>4</v>
      </c>
      <c r="AI5" s="292">
        <f t="shared" ref="AI5:AI10" si="13">AI4</f>
        <v>44168.9425263023</v>
      </c>
      <c r="AJ5" s="292" t="str">
        <f ca="1" t="shared" ref="AJ5:AJ10" si="14">AJ4</f>
        <v> </v>
      </c>
      <c r="AK5" s="292">
        <f t="shared" ref="AK5:AK10" si="15">AK4</f>
        <v>44170.9425263023</v>
      </c>
      <c r="AL5" s="296"/>
      <c r="AM5" s="291"/>
      <c r="AN5" s="218"/>
      <c r="AO5" s="218"/>
      <c r="AP5" s="218"/>
      <c r="AQ5" s="218"/>
      <c r="AR5" s="218"/>
      <c r="AS5" s="218"/>
      <c r="AT5" s="218"/>
      <c r="AU5" s="218"/>
      <c r="AV5" s="218"/>
      <c r="AW5" s="218"/>
      <c r="AX5" s="218"/>
      <c r="AY5" s="218"/>
      <c r="AZ5" s="218"/>
      <c r="BA5" s="218"/>
      <c r="BB5" s="218"/>
      <c r="BC5" s="218"/>
      <c r="BD5" s="218"/>
      <c r="BE5" s="218"/>
      <c r="BF5" s="218"/>
      <c r="BG5" s="218"/>
      <c r="BH5" s="218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17"/>
      <c r="BY5" s="217"/>
      <c r="BZ5" s="217"/>
      <c r="CA5" s="217"/>
      <c r="CB5" s="217"/>
      <c r="CC5" s="217"/>
      <c r="CD5" s="217"/>
      <c r="CE5" s="217"/>
      <c r="CF5" s="217"/>
      <c r="CG5" s="217"/>
      <c r="CH5" s="217"/>
      <c r="CI5" s="217"/>
      <c r="CJ5" s="217"/>
      <c r="CK5" s="217"/>
      <c r="CL5" s="217"/>
      <c r="CM5" s="217"/>
      <c r="CN5" s="217"/>
      <c r="CO5" s="217"/>
      <c r="CP5" s="217"/>
      <c r="CQ5" s="217"/>
      <c r="CR5" s="217"/>
      <c r="CS5" s="217"/>
      <c r="CT5" s="217"/>
      <c r="CU5" s="217"/>
      <c r="CV5" s="217"/>
      <c r="CW5" s="217"/>
      <c r="CX5" s="217"/>
      <c r="CY5" s="217"/>
      <c r="CZ5" s="303"/>
      <c r="DA5" s="307"/>
      <c r="DB5" s="307"/>
      <c r="DC5" s="307"/>
      <c r="DD5" s="307"/>
      <c r="DE5" s="307"/>
      <c r="DF5" s="307"/>
      <c r="DG5" s="307"/>
      <c r="DH5" s="307"/>
      <c r="DI5" s="307"/>
      <c r="DJ5" s="307"/>
      <c r="DK5" s="307"/>
      <c r="DL5" s="307"/>
      <c r="DM5" s="307"/>
      <c r="DN5" s="307"/>
      <c r="DO5" s="307"/>
      <c r="DP5" s="307"/>
      <c r="DQ5" s="307"/>
      <c r="DR5" s="307"/>
      <c r="DS5" s="307"/>
      <c r="DT5" s="307"/>
      <c r="DU5" s="307"/>
      <c r="DV5" s="307"/>
      <c r="DW5" s="307"/>
      <c r="DX5" s="307"/>
      <c r="DY5" s="307"/>
    </row>
    <row r="6" s="188" customFormat="1" customHeight="1" spans="1:129">
      <c r="A6" s="230" t="s">
        <v>39</v>
      </c>
      <c r="B6" s="235"/>
      <c r="C6" s="232">
        <v>1</v>
      </c>
      <c r="D6" s="233">
        <f t="shared" ref="D6:D10" si="16">D5</f>
        <v>480</v>
      </c>
      <c r="E6" s="234"/>
      <c r="F6" s="232">
        <f t="shared" ref="F6:F10" si="17">F5</f>
        <v>1020</v>
      </c>
      <c r="G6" s="234"/>
      <c r="H6" s="234" t="s">
        <v>42</v>
      </c>
      <c r="I6" s="234">
        <v>300</v>
      </c>
      <c r="J6" s="252"/>
      <c r="K6" s="234">
        <v>476</v>
      </c>
      <c r="L6" s="234">
        <f t="shared" ref="L5:L10" si="18">L5</f>
        <v>6</v>
      </c>
      <c r="M6" s="234">
        <f t="shared" si="0"/>
        <v>685440</v>
      </c>
      <c r="N6" s="253">
        <f t="shared" si="11"/>
        <v>0.249629983567774</v>
      </c>
      <c r="O6" s="254">
        <v>4.8</v>
      </c>
      <c r="P6" s="234"/>
      <c r="Q6" s="234"/>
      <c r="R6" s="234"/>
      <c r="S6" s="260">
        <f t="shared" si="1"/>
        <v>0</v>
      </c>
      <c r="T6" s="260">
        <f t="shared" si="2"/>
        <v>2674.60696679758</v>
      </c>
      <c r="U6" s="260">
        <f t="shared" si="3"/>
        <v>254.62258323913</v>
      </c>
      <c r="V6" s="260"/>
      <c r="W6" s="265"/>
      <c r="X6" s="266"/>
      <c r="Y6" s="260">
        <f t="shared" si="4"/>
        <v>2674.60696679758</v>
      </c>
      <c r="Z6" s="234">
        <f t="shared" si="5"/>
        <v>254.62258323913</v>
      </c>
      <c r="AA6" s="260">
        <f t="shared" si="6"/>
        <v>4096.63865546218</v>
      </c>
      <c r="AB6" s="278">
        <f t="shared" si="7"/>
        <v>0</v>
      </c>
      <c r="AC6" s="260">
        <f t="shared" si="8"/>
        <v>1658.88</v>
      </c>
      <c r="AD6" s="254">
        <f t="shared" si="9"/>
        <v>1.94252630225588</v>
      </c>
      <c r="AE6" s="279">
        <v>1</v>
      </c>
      <c r="AF6" s="280">
        <f t="shared" si="10"/>
        <v>157.925376</v>
      </c>
      <c r="AG6" s="292">
        <f t="shared" si="12"/>
        <v>44167</v>
      </c>
      <c r="AH6" s="292">
        <f>AH5</f>
        <v>4</v>
      </c>
      <c r="AI6" s="292">
        <f t="shared" si="13"/>
        <v>44168.9425263023</v>
      </c>
      <c r="AJ6" s="292" t="str">
        <f ca="1" t="shared" si="14"/>
        <v> </v>
      </c>
      <c r="AK6" s="292">
        <f t="shared" si="15"/>
        <v>44170.9425263023</v>
      </c>
      <c r="AL6" s="296"/>
      <c r="AM6" s="291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7"/>
      <c r="CC6" s="217"/>
      <c r="CD6" s="217"/>
      <c r="CE6" s="217"/>
      <c r="CF6" s="217"/>
      <c r="CG6" s="217"/>
      <c r="CH6" s="217"/>
      <c r="CI6" s="217"/>
      <c r="CJ6" s="217"/>
      <c r="CK6" s="217"/>
      <c r="CL6" s="217"/>
      <c r="CM6" s="217"/>
      <c r="CN6" s="217"/>
      <c r="CO6" s="217"/>
      <c r="CP6" s="217"/>
      <c r="CQ6" s="217"/>
      <c r="CR6" s="217"/>
      <c r="CS6" s="217"/>
      <c r="CT6" s="217"/>
      <c r="CU6" s="217"/>
      <c r="CV6" s="217"/>
      <c r="CW6" s="217"/>
      <c r="CX6" s="217"/>
      <c r="CY6" s="217"/>
      <c r="CZ6" s="303"/>
      <c r="DA6" s="307"/>
      <c r="DB6" s="307"/>
      <c r="DC6" s="307"/>
      <c r="DD6" s="307"/>
      <c r="DE6" s="307"/>
      <c r="DF6" s="307"/>
      <c r="DG6" s="307"/>
      <c r="DH6" s="307"/>
      <c r="DI6" s="307"/>
      <c r="DJ6" s="307"/>
      <c r="DK6" s="307"/>
      <c r="DL6" s="307"/>
      <c r="DM6" s="307"/>
      <c r="DN6" s="307"/>
      <c r="DO6" s="307"/>
      <c r="DP6" s="307"/>
      <c r="DQ6" s="307"/>
      <c r="DR6" s="307"/>
      <c r="DS6" s="307"/>
      <c r="DT6" s="307"/>
      <c r="DU6" s="307"/>
      <c r="DV6" s="307"/>
      <c r="DW6" s="307"/>
      <c r="DX6" s="307"/>
      <c r="DY6" s="307"/>
    </row>
    <row r="7" s="188" customFormat="1" customHeight="1" spans="1:129">
      <c r="A7" s="230" t="s">
        <v>39</v>
      </c>
      <c r="B7" s="235"/>
      <c r="C7" s="232">
        <v>1</v>
      </c>
      <c r="D7" s="233">
        <f t="shared" si="16"/>
        <v>480</v>
      </c>
      <c r="E7" s="234"/>
      <c r="F7" s="232">
        <f t="shared" si="17"/>
        <v>1020</v>
      </c>
      <c r="G7" s="234"/>
      <c r="H7" s="234" t="s">
        <v>43</v>
      </c>
      <c r="I7" s="234">
        <v>120</v>
      </c>
      <c r="J7" s="252"/>
      <c r="K7" s="234">
        <v>476</v>
      </c>
      <c r="L7" s="234">
        <f t="shared" si="18"/>
        <v>6</v>
      </c>
      <c r="M7" s="234">
        <f t="shared" si="0"/>
        <v>1039584</v>
      </c>
      <c r="N7" s="253">
        <f t="shared" si="11"/>
        <v>0.378605475077791</v>
      </c>
      <c r="O7" s="254">
        <v>18.2</v>
      </c>
      <c r="P7" s="234"/>
      <c r="Q7" s="234"/>
      <c r="R7" s="234"/>
      <c r="S7" s="260">
        <f t="shared" si="1"/>
        <v>0</v>
      </c>
      <c r="T7" s="260">
        <f t="shared" si="2"/>
        <v>10141.2180824408</v>
      </c>
      <c r="U7" s="260">
        <f t="shared" si="3"/>
        <v>386.177584579347</v>
      </c>
      <c r="V7" s="260"/>
      <c r="W7" s="265"/>
      <c r="X7" s="266"/>
      <c r="Y7" s="260">
        <f t="shared" si="4"/>
        <v>10141.2180824408</v>
      </c>
      <c r="Z7" s="234">
        <f t="shared" si="5"/>
        <v>386.177584579347</v>
      </c>
      <c r="AA7" s="260">
        <f t="shared" si="6"/>
        <v>10241.5966386555</v>
      </c>
      <c r="AB7" s="278">
        <f t="shared" si="7"/>
        <v>0</v>
      </c>
      <c r="AC7" s="260">
        <f t="shared" si="8"/>
        <v>6289.92</v>
      </c>
      <c r="AD7" s="254">
        <f t="shared" si="9"/>
        <v>1.94252630225588</v>
      </c>
      <c r="AE7" s="279">
        <v>1</v>
      </c>
      <c r="AF7" s="280">
        <f t="shared" si="10"/>
        <v>239.5201536</v>
      </c>
      <c r="AG7" s="292">
        <f t="shared" si="12"/>
        <v>44167</v>
      </c>
      <c r="AH7" s="292">
        <f>AH6</f>
        <v>4</v>
      </c>
      <c r="AI7" s="292">
        <f t="shared" si="13"/>
        <v>44168.9425263023</v>
      </c>
      <c r="AJ7" s="292" t="str">
        <f ca="1" t="shared" si="14"/>
        <v> </v>
      </c>
      <c r="AK7" s="292">
        <f t="shared" si="15"/>
        <v>44170.9425263023</v>
      </c>
      <c r="AL7" s="296"/>
      <c r="AM7" s="291"/>
      <c r="AN7" s="218"/>
      <c r="AO7" s="218"/>
      <c r="AP7" s="218"/>
      <c r="AQ7" s="218"/>
      <c r="AR7" s="218"/>
      <c r="AS7" s="218"/>
      <c r="AT7" s="218"/>
      <c r="AU7" s="218"/>
      <c r="AV7" s="218"/>
      <c r="AW7" s="218"/>
      <c r="AX7" s="218"/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  <c r="BU7" s="217"/>
      <c r="BV7" s="217"/>
      <c r="BW7" s="217"/>
      <c r="BX7" s="217"/>
      <c r="BY7" s="217"/>
      <c r="BZ7" s="217"/>
      <c r="CA7" s="217"/>
      <c r="CB7" s="217"/>
      <c r="CC7" s="217"/>
      <c r="CD7" s="217"/>
      <c r="CE7" s="217"/>
      <c r="CF7" s="217"/>
      <c r="CG7" s="217"/>
      <c r="CH7" s="217"/>
      <c r="CI7" s="217"/>
      <c r="CJ7" s="217"/>
      <c r="CK7" s="217"/>
      <c r="CL7" s="217"/>
      <c r="CM7" s="217"/>
      <c r="CN7" s="217"/>
      <c r="CO7" s="217"/>
      <c r="CP7" s="217"/>
      <c r="CQ7" s="217"/>
      <c r="CR7" s="217"/>
      <c r="CS7" s="217"/>
      <c r="CT7" s="217"/>
      <c r="CU7" s="217"/>
      <c r="CV7" s="217"/>
      <c r="CW7" s="217"/>
      <c r="CX7" s="217"/>
      <c r="CY7" s="217"/>
      <c r="CZ7" s="303"/>
      <c r="DA7" s="307"/>
      <c r="DB7" s="307"/>
      <c r="DC7" s="307"/>
      <c r="DD7" s="307"/>
      <c r="DE7" s="307"/>
      <c r="DF7" s="307"/>
      <c r="DG7" s="307"/>
      <c r="DH7" s="307"/>
      <c r="DI7" s="307"/>
      <c r="DJ7" s="307"/>
      <c r="DK7" s="307"/>
      <c r="DL7" s="307"/>
      <c r="DM7" s="307"/>
      <c r="DN7" s="307"/>
      <c r="DO7" s="307"/>
      <c r="DP7" s="307"/>
      <c r="DQ7" s="307"/>
      <c r="DR7" s="307"/>
      <c r="DS7" s="307"/>
      <c r="DT7" s="307"/>
      <c r="DU7" s="307"/>
      <c r="DV7" s="307"/>
      <c r="DW7" s="307"/>
      <c r="DX7" s="307"/>
      <c r="DY7" s="307"/>
    </row>
    <row r="8" s="188" customFormat="1" customHeight="1" spans="1:129">
      <c r="A8" s="230" t="s">
        <v>39</v>
      </c>
      <c r="B8" s="235"/>
      <c r="C8" s="232">
        <v>1</v>
      </c>
      <c r="D8" s="233">
        <f t="shared" si="16"/>
        <v>480</v>
      </c>
      <c r="E8" s="234"/>
      <c r="F8" s="232">
        <f t="shared" si="17"/>
        <v>1020</v>
      </c>
      <c r="G8" s="234"/>
      <c r="H8" s="234" t="s">
        <v>44</v>
      </c>
      <c r="I8" s="234">
        <v>200</v>
      </c>
      <c r="J8" s="252"/>
      <c r="K8" s="234">
        <v>476</v>
      </c>
      <c r="L8" s="234">
        <f t="shared" si="18"/>
        <v>6</v>
      </c>
      <c r="M8" s="234">
        <f t="shared" si="0"/>
        <v>390320</v>
      </c>
      <c r="N8" s="253">
        <f t="shared" si="11"/>
        <v>0.142150407309427</v>
      </c>
      <c r="O8" s="255">
        <v>4.1</v>
      </c>
      <c r="P8" s="234"/>
      <c r="Q8" s="234"/>
      <c r="R8" s="234"/>
      <c r="S8" s="260">
        <f t="shared" si="1"/>
        <v>0</v>
      </c>
      <c r="T8" s="260">
        <f t="shared" si="2"/>
        <v>2284.56011747293</v>
      </c>
      <c r="U8" s="260">
        <f t="shared" si="3"/>
        <v>144.993415455615</v>
      </c>
      <c r="V8" s="260"/>
      <c r="W8" s="265"/>
      <c r="X8" s="266"/>
      <c r="Y8" s="260">
        <f t="shared" si="4"/>
        <v>2284.56011747293</v>
      </c>
      <c r="Z8" s="234">
        <f t="shared" si="5"/>
        <v>144.993415455615</v>
      </c>
      <c r="AA8" s="260">
        <f t="shared" si="6"/>
        <v>6144.95798319328</v>
      </c>
      <c r="AB8" s="278">
        <f t="shared" si="7"/>
        <v>0</v>
      </c>
      <c r="AC8" s="260">
        <f t="shared" si="8"/>
        <v>1416.96</v>
      </c>
      <c r="AD8" s="254">
        <f t="shared" si="9"/>
        <v>1.94252630225588</v>
      </c>
      <c r="AE8" s="279">
        <v>1</v>
      </c>
      <c r="AF8" s="280">
        <f t="shared" si="10"/>
        <v>89.929728</v>
      </c>
      <c r="AG8" s="292">
        <f t="shared" si="12"/>
        <v>44167</v>
      </c>
      <c r="AH8" s="292">
        <f>AH7</f>
        <v>4</v>
      </c>
      <c r="AI8" s="292">
        <f t="shared" si="13"/>
        <v>44168.9425263023</v>
      </c>
      <c r="AJ8" s="292" t="str">
        <f ca="1" t="shared" si="14"/>
        <v> </v>
      </c>
      <c r="AK8" s="292">
        <f t="shared" si="15"/>
        <v>44170.9425263023</v>
      </c>
      <c r="AL8" s="296"/>
      <c r="AM8" s="291"/>
      <c r="AN8" s="218"/>
      <c r="AO8" s="218"/>
      <c r="AP8" s="218"/>
      <c r="AQ8" s="218"/>
      <c r="AR8" s="218"/>
      <c r="AS8" s="218"/>
      <c r="AT8" s="218"/>
      <c r="AU8" s="218"/>
      <c r="AV8" s="218"/>
      <c r="AW8" s="218"/>
      <c r="AX8" s="218"/>
      <c r="AY8" s="218"/>
      <c r="AZ8" s="218"/>
      <c r="BA8" s="218"/>
      <c r="BB8" s="218"/>
      <c r="BC8" s="218"/>
      <c r="BD8" s="218"/>
      <c r="BE8" s="218"/>
      <c r="BF8" s="218"/>
      <c r="BG8" s="218"/>
      <c r="BH8" s="218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17"/>
      <c r="BY8" s="217"/>
      <c r="BZ8" s="217"/>
      <c r="CA8" s="217"/>
      <c r="CB8" s="217"/>
      <c r="CC8" s="217"/>
      <c r="CD8" s="217"/>
      <c r="CE8" s="217"/>
      <c r="CF8" s="217"/>
      <c r="CG8" s="217"/>
      <c r="CH8" s="217"/>
      <c r="CI8" s="217"/>
      <c r="CJ8" s="217"/>
      <c r="CK8" s="217"/>
      <c r="CL8" s="217"/>
      <c r="CM8" s="217"/>
      <c r="CN8" s="217"/>
      <c r="CO8" s="217"/>
      <c r="CP8" s="217"/>
      <c r="CQ8" s="217"/>
      <c r="CR8" s="217"/>
      <c r="CS8" s="217"/>
      <c r="CT8" s="217"/>
      <c r="CU8" s="217"/>
      <c r="CV8" s="217"/>
      <c r="CW8" s="217"/>
      <c r="CX8" s="217"/>
      <c r="CY8" s="217"/>
      <c r="CZ8" s="303"/>
      <c r="DA8" s="307"/>
      <c r="DB8" s="307"/>
      <c r="DC8" s="307"/>
      <c r="DD8" s="307"/>
      <c r="DE8" s="307"/>
      <c r="DF8" s="307"/>
      <c r="DG8" s="307"/>
      <c r="DH8" s="307"/>
      <c r="DI8" s="307"/>
      <c r="DJ8" s="307"/>
      <c r="DK8" s="307"/>
      <c r="DL8" s="307"/>
      <c r="DM8" s="307"/>
      <c r="DN8" s="307"/>
      <c r="DO8" s="307"/>
      <c r="DP8" s="307"/>
      <c r="DQ8" s="307"/>
      <c r="DR8" s="307"/>
      <c r="DS8" s="307"/>
      <c r="DT8" s="307"/>
      <c r="DU8" s="307"/>
      <c r="DV8" s="307"/>
      <c r="DW8" s="307"/>
      <c r="DX8" s="307"/>
      <c r="DY8" s="307"/>
    </row>
    <row r="9" s="188" customFormat="1" customHeight="1" spans="1:129">
      <c r="A9" s="230" t="s">
        <v>39</v>
      </c>
      <c r="B9" s="235"/>
      <c r="C9" s="232">
        <v>1</v>
      </c>
      <c r="D9" s="233">
        <f t="shared" si="16"/>
        <v>480</v>
      </c>
      <c r="E9" s="234"/>
      <c r="F9" s="232">
        <f t="shared" si="17"/>
        <v>1020</v>
      </c>
      <c r="G9" s="234"/>
      <c r="H9" s="234" t="s">
        <v>45</v>
      </c>
      <c r="I9" s="234">
        <v>200</v>
      </c>
      <c r="J9" s="252"/>
      <c r="K9" s="234">
        <v>476</v>
      </c>
      <c r="L9" s="234">
        <f t="shared" si="18"/>
        <v>6</v>
      </c>
      <c r="M9" s="234">
        <f t="shared" si="0"/>
        <v>390320</v>
      </c>
      <c r="N9" s="253">
        <f t="shared" si="11"/>
        <v>0.142150407309427</v>
      </c>
      <c r="O9" s="254">
        <v>4.1</v>
      </c>
      <c r="P9" s="234"/>
      <c r="Q9" s="234"/>
      <c r="R9" s="234"/>
      <c r="S9" s="260">
        <f t="shared" si="1"/>
        <v>0</v>
      </c>
      <c r="T9" s="260">
        <f t="shared" si="2"/>
        <v>2284.56011747293</v>
      </c>
      <c r="U9" s="260">
        <f t="shared" si="3"/>
        <v>144.993415455615</v>
      </c>
      <c r="V9" s="260"/>
      <c r="W9" s="265"/>
      <c r="X9" s="266"/>
      <c r="Y9" s="260">
        <f t="shared" si="4"/>
        <v>2284.56011747293</v>
      </c>
      <c r="Z9" s="234">
        <f t="shared" si="5"/>
        <v>144.993415455615</v>
      </c>
      <c r="AA9" s="260">
        <f t="shared" si="6"/>
        <v>6144.95798319328</v>
      </c>
      <c r="AB9" s="278">
        <f t="shared" si="7"/>
        <v>0</v>
      </c>
      <c r="AC9" s="260">
        <f t="shared" si="8"/>
        <v>1416.96</v>
      </c>
      <c r="AD9" s="254">
        <f t="shared" si="9"/>
        <v>1.94252630225588</v>
      </c>
      <c r="AE9" s="279">
        <v>1</v>
      </c>
      <c r="AF9" s="280">
        <f t="shared" si="10"/>
        <v>89.929728</v>
      </c>
      <c r="AG9" s="292">
        <f t="shared" si="12"/>
        <v>44167</v>
      </c>
      <c r="AH9" s="292">
        <f>AH8</f>
        <v>4</v>
      </c>
      <c r="AI9" s="292">
        <f t="shared" si="13"/>
        <v>44168.9425263023</v>
      </c>
      <c r="AJ9" s="292" t="str">
        <f ca="1" t="shared" si="14"/>
        <v> </v>
      </c>
      <c r="AK9" s="292">
        <f t="shared" si="15"/>
        <v>44170.9425263023</v>
      </c>
      <c r="AL9" s="296"/>
      <c r="AM9" s="291"/>
      <c r="AN9" s="218"/>
      <c r="AO9" s="218"/>
      <c r="AP9" s="218"/>
      <c r="AQ9" s="218"/>
      <c r="AR9" s="218"/>
      <c r="AS9" s="218"/>
      <c r="AT9" s="218"/>
      <c r="AU9" s="218"/>
      <c r="AV9" s="218"/>
      <c r="AW9" s="218"/>
      <c r="AX9" s="218"/>
      <c r="AY9" s="218"/>
      <c r="AZ9" s="218"/>
      <c r="BA9" s="218"/>
      <c r="BB9" s="218"/>
      <c r="BC9" s="218"/>
      <c r="BD9" s="218"/>
      <c r="BE9" s="218"/>
      <c r="BF9" s="218"/>
      <c r="BG9" s="218"/>
      <c r="BH9" s="218"/>
      <c r="BI9" s="217"/>
      <c r="BJ9" s="217"/>
      <c r="BK9" s="217"/>
      <c r="BL9" s="217"/>
      <c r="BM9" s="217"/>
      <c r="BN9" s="217"/>
      <c r="BO9" s="217"/>
      <c r="BP9" s="217"/>
      <c r="BQ9" s="217"/>
      <c r="BR9" s="217"/>
      <c r="BS9" s="217"/>
      <c r="BT9" s="217"/>
      <c r="BU9" s="217"/>
      <c r="BV9" s="217"/>
      <c r="BW9" s="217"/>
      <c r="BX9" s="217"/>
      <c r="BY9" s="217"/>
      <c r="BZ9" s="217"/>
      <c r="CA9" s="217"/>
      <c r="CB9" s="217"/>
      <c r="CC9" s="217"/>
      <c r="CD9" s="217"/>
      <c r="CE9" s="217"/>
      <c r="CF9" s="217"/>
      <c r="CG9" s="217"/>
      <c r="CH9" s="217"/>
      <c r="CI9" s="217"/>
      <c r="CJ9" s="217"/>
      <c r="CK9" s="217"/>
      <c r="CL9" s="217"/>
      <c r="CM9" s="217"/>
      <c r="CN9" s="217"/>
      <c r="CO9" s="217"/>
      <c r="CP9" s="217"/>
      <c r="CQ9" s="217"/>
      <c r="CR9" s="217"/>
      <c r="CS9" s="217"/>
      <c r="CT9" s="217"/>
      <c r="CU9" s="217"/>
      <c r="CV9" s="217"/>
      <c r="CW9" s="217"/>
      <c r="CX9" s="217"/>
      <c r="CY9" s="217"/>
      <c r="CZ9" s="303"/>
      <c r="DA9" s="307"/>
      <c r="DB9" s="307"/>
      <c r="DC9" s="307"/>
      <c r="DD9" s="307"/>
      <c r="DE9" s="307"/>
      <c r="DF9" s="307"/>
      <c r="DG9" s="307"/>
      <c r="DH9" s="307"/>
      <c r="DI9" s="307"/>
      <c r="DJ9" s="307"/>
      <c r="DK9" s="307"/>
      <c r="DL9" s="307"/>
      <c r="DM9" s="307"/>
      <c r="DN9" s="307"/>
      <c r="DO9" s="307"/>
      <c r="DP9" s="307"/>
      <c r="DQ9" s="307"/>
      <c r="DR9" s="307"/>
      <c r="DS9" s="307"/>
      <c r="DT9" s="307"/>
      <c r="DU9" s="307"/>
      <c r="DV9" s="307"/>
      <c r="DW9" s="307"/>
      <c r="DX9" s="307"/>
      <c r="DY9" s="307"/>
    </row>
    <row r="10" s="188" customFormat="1" customHeight="1" spans="1:129">
      <c r="A10" s="230" t="s">
        <v>39</v>
      </c>
      <c r="B10" s="235"/>
      <c r="C10" s="232">
        <v>1</v>
      </c>
      <c r="D10" s="233">
        <f t="shared" si="16"/>
        <v>480</v>
      </c>
      <c r="E10" s="234"/>
      <c r="F10" s="232">
        <f t="shared" si="17"/>
        <v>1020</v>
      </c>
      <c r="G10" s="234"/>
      <c r="H10" s="234" t="s">
        <v>46</v>
      </c>
      <c r="I10" s="234"/>
      <c r="J10" s="252"/>
      <c r="K10" s="234"/>
      <c r="L10" s="234">
        <f t="shared" si="18"/>
        <v>6</v>
      </c>
      <c r="M10" s="234">
        <f t="shared" si="0"/>
        <v>0</v>
      </c>
      <c r="N10" s="253">
        <f t="shared" si="11"/>
        <v>0</v>
      </c>
      <c r="O10" s="254"/>
      <c r="P10" s="234"/>
      <c r="Q10" s="234"/>
      <c r="R10" s="234"/>
      <c r="S10" s="260">
        <f t="shared" si="1"/>
        <v>0</v>
      </c>
      <c r="T10" s="260" t="e">
        <f t="shared" si="2"/>
        <v>#DIV/0!</v>
      </c>
      <c r="U10" s="260">
        <f t="shared" si="3"/>
        <v>0</v>
      </c>
      <c r="V10" s="260"/>
      <c r="W10" s="265"/>
      <c r="X10" s="266"/>
      <c r="Y10" s="260" t="e">
        <f t="shared" si="4"/>
        <v>#DIV/0!</v>
      </c>
      <c r="Z10" s="234" t="e">
        <f t="shared" si="5"/>
        <v>#DIV/0!</v>
      </c>
      <c r="AA10" s="260" t="e">
        <f t="shared" si="6"/>
        <v>#DIV/0!</v>
      </c>
      <c r="AB10" s="278" t="e">
        <f t="shared" si="7"/>
        <v>#DIV/0!</v>
      </c>
      <c r="AC10" s="260">
        <f t="shared" si="8"/>
        <v>0</v>
      </c>
      <c r="AD10" s="254" t="e">
        <f t="shared" si="9"/>
        <v>#DIV/0!</v>
      </c>
      <c r="AE10" s="279">
        <v>1</v>
      </c>
      <c r="AF10" s="280">
        <f t="shared" si="10"/>
        <v>0</v>
      </c>
      <c r="AG10" s="292">
        <f t="shared" si="12"/>
        <v>44167</v>
      </c>
      <c r="AH10" s="292">
        <f>AH9</f>
        <v>4</v>
      </c>
      <c r="AI10" s="292">
        <f t="shared" si="13"/>
        <v>44168.9425263023</v>
      </c>
      <c r="AJ10" s="292" t="str">
        <f ca="1" t="shared" si="14"/>
        <v> </v>
      </c>
      <c r="AK10" s="292">
        <f t="shared" si="15"/>
        <v>44170.9425263023</v>
      </c>
      <c r="AL10" s="296"/>
      <c r="AM10" s="291"/>
      <c r="AN10" s="218"/>
      <c r="AO10" s="218"/>
      <c r="AP10" s="218"/>
      <c r="AQ10" s="218"/>
      <c r="AR10" s="218"/>
      <c r="AS10" s="218"/>
      <c r="AT10" s="218"/>
      <c r="AU10" s="218"/>
      <c r="AV10" s="218"/>
      <c r="AW10" s="218"/>
      <c r="AX10" s="218"/>
      <c r="AY10" s="218"/>
      <c r="AZ10" s="218"/>
      <c r="BA10" s="218"/>
      <c r="BB10" s="218"/>
      <c r="BC10" s="218"/>
      <c r="BD10" s="218"/>
      <c r="BE10" s="218"/>
      <c r="BF10" s="218"/>
      <c r="BG10" s="218"/>
      <c r="BH10" s="218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303"/>
      <c r="DA10" s="307"/>
      <c r="DB10" s="307"/>
      <c r="DC10" s="307"/>
      <c r="DD10" s="307"/>
      <c r="DE10" s="307"/>
      <c r="DF10" s="307"/>
      <c r="DG10" s="307"/>
      <c r="DH10" s="307"/>
      <c r="DI10" s="307"/>
      <c r="DJ10" s="307"/>
      <c r="DK10" s="307"/>
      <c r="DL10" s="307"/>
      <c r="DM10" s="307"/>
      <c r="DN10" s="307"/>
      <c r="DO10" s="307"/>
      <c r="DP10" s="307"/>
      <c r="DQ10" s="307"/>
      <c r="DR10" s="307"/>
      <c r="DS10" s="307"/>
      <c r="DT10" s="307"/>
      <c r="DU10" s="307"/>
      <c r="DV10" s="307"/>
      <c r="DW10" s="307"/>
      <c r="DX10" s="307"/>
      <c r="DY10" s="307"/>
    </row>
    <row r="11" s="189" customFormat="1" customHeight="1" spans="1:129">
      <c r="A11" s="236"/>
      <c r="B11" s="237"/>
      <c r="C11" s="238"/>
      <c r="D11" s="239"/>
      <c r="E11" s="240"/>
      <c r="F11" s="238"/>
      <c r="G11" s="240"/>
      <c r="H11" s="240"/>
      <c r="I11" s="240"/>
      <c r="J11" s="256"/>
      <c r="K11" s="240"/>
      <c r="L11" s="240"/>
      <c r="M11" s="240"/>
      <c r="N11" s="257"/>
      <c r="O11" s="258"/>
      <c r="P11" s="240"/>
      <c r="Q11" s="240"/>
      <c r="R11" s="240"/>
      <c r="S11" s="267"/>
      <c r="T11" s="267"/>
      <c r="U11" s="267"/>
      <c r="V11" s="267"/>
      <c r="W11" s="268"/>
      <c r="X11" s="269"/>
      <c r="Y11" s="267"/>
      <c r="Z11" s="240"/>
      <c r="AA11" s="267"/>
      <c r="AB11" s="281"/>
      <c r="AC11" s="267"/>
      <c r="AD11" s="258"/>
      <c r="AE11" s="282"/>
      <c r="AF11" s="283"/>
      <c r="AG11" s="297"/>
      <c r="AH11" s="297"/>
      <c r="AI11" s="297"/>
      <c r="AJ11" s="297"/>
      <c r="AK11" s="297"/>
      <c r="AL11" s="298"/>
      <c r="AM11" s="299"/>
      <c r="AN11" s="218"/>
      <c r="AO11" s="218"/>
      <c r="AP11" s="218"/>
      <c r="AQ11" s="218"/>
      <c r="AR11" s="218"/>
      <c r="AS11" s="218"/>
      <c r="AT11" s="218"/>
      <c r="AU11" s="218"/>
      <c r="AV11" s="218"/>
      <c r="AW11" s="218"/>
      <c r="AX11" s="218"/>
      <c r="AY11" s="218"/>
      <c r="AZ11" s="218"/>
      <c r="BA11" s="218"/>
      <c r="BB11" s="218"/>
      <c r="BC11" s="218"/>
      <c r="BD11" s="218"/>
      <c r="BE11" s="218"/>
      <c r="BF11" s="218"/>
      <c r="BG11" s="218"/>
      <c r="BH11" s="218"/>
      <c r="BI11" s="302"/>
      <c r="BJ11" s="302"/>
      <c r="BK11" s="302"/>
      <c r="BL11" s="302"/>
      <c r="BM11" s="302"/>
      <c r="BN11" s="302"/>
      <c r="BO11" s="302"/>
      <c r="BP11" s="302"/>
      <c r="BQ11" s="302"/>
      <c r="BR11" s="302"/>
      <c r="BS11" s="302"/>
      <c r="BT11" s="302"/>
      <c r="BU11" s="302"/>
      <c r="BV11" s="302"/>
      <c r="BW11" s="302"/>
      <c r="BX11" s="302"/>
      <c r="BY11" s="302"/>
      <c r="BZ11" s="302"/>
      <c r="CA11" s="302"/>
      <c r="CB11" s="302"/>
      <c r="CC11" s="302"/>
      <c r="CD11" s="302"/>
      <c r="CE11" s="302"/>
      <c r="CF11" s="302"/>
      <c r="CG11" s="302"/>
      <c r="CH11" s="302"/>
      <c r="CI11" s="302"/>
      <c r="CJ11" s="302"/>
      <c r="CK11" s="302"/>
      <c r="CL11" s="302"/>
      <c r="CM11" s="302"/>
      <c r="CN11" s="302"/>
      <c r="CO11" s="302"/>
      <c r="CP11" s="302"/>
      <c r="CQ11" s="302"/>
      <c r="CR11" s="302"/>
      <c r="CS11" s="302"/>
      <c r="CT11" s="302"/>
      <c r="CU11" s="302"/>
      <c r="CV11" s="302"/>
      <c r="CW11" s="302"/>
      <c r="CX11" s="302"/>
      <c r="CY11" s="302"/>
      <c r="CZ11" s="305"/>
      <c r="DA11" s="305"/>
      <c r="DB11" s="305"/>
      <c r="DC11" s="305"/>
      <c r="DD11" s="305"/>
      <c r="DE11" s="305"/>
      <c r="DF11" s="305"/>
      <c r="DG11" s="305"/>
      <c r="DH11" s="305"/>
      <c r="DI11" s="305"/>
      <c r="DJ11" s="305"/>
      <c r="DK11" s="305"/>
      <c r="DL11" s="305"/>
      <c r="DM11" s="305"/>
      <c r="DN11" s="305"/>
      <c r="DO11" s="305"/>
      <c r="DP11" s="305"/>
      <c r="DQ11" s="305"/>
      <c r="DR11" s="305"/>
      <c r="DS11" s="305"/>
      <c r="DT11" s="305"/>
      <c r="DU11" s="305"/>
      <c r="DV11" s="305"/>
      <c r="DW11" s="305"/>
      <c r="DX11" s="305"/>
      <c r="DY11" s="305"/>
    </row>
    <row r="12" customHeight="1" spans="1:129">
      <c r="A12" s="230">
        <v>381</v>
      </c>
      <c r="B12" s="235">
        <v>1001</v>
      </c>
      <c r="C12" s="232">
        <v>1</v>
      </c>
      <c r="D12" s="233">
        <v>550</v>
      </c>
      <c r="E12" s="234" t="s">
        <v>47</v>
      </c>
      <c r="F12" s="232">
        <v>5020</v>
      </c>
      <c r="G12" s="234"/>
      <c r="H12" s="234" t="s">
        <v>15</v>
      </c>
      <c r="I12" s="234">
        <v>75</v>
      </c>
      <c r="J12" s="259" t="s">
        <v>48</v>
      </c>
      <c r="K12" s="234">
        <v>357</v>
      </c>
      <c r="L12" s="234">
        <v>6</v>
      </c>
      <c r="M12" s="234">
        <f t="shared" ref="M12:M18" si="19">O12*K12*I12</f>
        <v>93712.5</v>
      </c>
      <c r="N12" s="253">
        <f t="shared" ref="N12:N18" si="20">M12/SUM($M$12:$M$18)</f>
        <v>0.173267326732673</v>
      </c>
      <c r="O12" s="234">
        <v>3.5</v>
      </c>
      <c r="P12" s="234"/>
      <c r="Q12" s="234"/>
      <c r="R12" s="234"/>
      <c r="S12" s="260">
        <f t="shared" ref="S12:S18" si="21">R12*Q12*P12/1000</f>
        <v>0</v>
      </c>
      <c r="T12" s="260">
        <f t="shared" ref="T12:T19" si="22">F12*N12*1000/L12/K12*9000/I12</f>
        <v>48728.4022519899</v>
      </c>
      <c r="U12" s="260">
        <f t="shared" ref="U12:U18" si="23">F12*N12</f>
        <v>869.80198019802</v>
      </c>
      <c r="V12" s="260"/>
      <c r="W12" s="270"/>
      <c r="X12" s="266"/>
      <c r="Y12" s="260">
        <f t="shared" ref="Y12:Y18" si="24">T12-X12</f>
        <v>48728.4022519899</v>
      </c>
      <c r="Z12" s="234">
        <f t="shared" ref="Z12:Z18" si="25">Y12*I12/9000*L12*K12/1000</f>
        <v>869.80198019802</v>
      </c>
      <c r="AA12" s="260">
        <f t="shared" ref="AA12:AA18" si="26">65*1000/K12*9000/I12</f>
        <v>21848.7394957983</v>
      </c>
      <c r="AB12" s="278">
        <f t="shared" ref="AB12:AB18" si="27">Q12*R12*P12*N12/K12/L12*9000/I12</f>
        <v>0</v>
      </c>
      <c r="AC12" s="260">
        <f t="shared" ref="AC12:AC18" si="28">D12/2*O12*60*24/1000</f>
        <v>1386</v>
      </c>
      <c r="AD12" s="254">
        <f t="shared" ref="AD12:AD18" si="29">T12/AC12/0.83/AE12</f>
        <v>42.3585269667326</v>
      </c>
      <c r="AE12" s="279">
        <v>1</v>
      </c>
      <c r="AF12" s="280">
        <f t="shared" ref="AF12:AF18" si="30">IF(LEN(C12)&gt;0,AC12*I12/9000/1000*K12*L12,"")</f>
        <v>24.7401</v>
      </c>
      <c r="AG12" s="292">
        <v>44148</v>
      </c>
      <c r="AH12" s="294"/>
      <c r="AI12" s="294">
        <f>AD12+AG12</f>
        <v>44190.3585269667</v>
      </c>
      <c r="AJ12" s="295" t="str">
        <f ca="1">IF(NOW()-AG12-AD12&gt;=-2,"跟踪"," ")</f>
        <v> </v>
      </c>
      <c r="AK12" s="295">
        <v>43664</v>
      </c>
      <c r="AL12" s="296">
        <f>SUM(AF12:AF18)</f>
        <v>142.78572</v>
      </c>
      <c r="CZ12" s="193"/>
      <c r="DA12" s="193"/>
      <c r="DB12" s="193"/>
      <c r="DC12" s="193"/>
      <c r="DD12" s="193"/>
      <c r="DE12" s="193"/>
      <c r="DF12" s="193"/>
      <c r="DG12" s="193"/>
      <c r="DH12" s="193"/>
      <c r="DI12" s="193"/>
      <c r="DJ12" s="193"/>
      <c r="DK12" s="193"/>
      <c r="DL12" s="193"/>
      <c r="DM12" s="193"/>
      <c r="DN12" s="193"/>
      <c r="DO12" s="193"/>
      <c r="DP12" s="193"/>
      <c r="DQ12" s="193"/>
      <c r="DR12" s="193"/>
      <c r="DS12" s="193"/>
      <c r="DT12" s="193"/>
      <c r="DU12" s="193"/>
      <c r="DV12" s="193"/>
      <c r="DW12" s="193"/>
      <c r="DX12" s="193"/>
      <c r="DY12" s="193"/>
    </row>
    <row r="13" customHeight="1" spans="1:129">
      <c r="A13" s="230">
        <v>381</v>
      </c>
      <c r="B13" s="235"/>
      <c r="C13" s="234">
        <v>1</v>
      </c>
      <c r="D13" s="233">
        <f t="shared" ref="D13:D18" si="31">D12</f>
        <v>550</v>
      </c>
      <c r="E13" s="234" t="str">
        <f t="shared" ref="E13:E18" si="32">E12</f>
        <v>YH-11991</v>
      </c>
      <c r="F13" s="232">
        <f t="shared" ref="F13:F18" si="33">F12</f>
        <v>5020</v>
      </c>
      <c r="G13" s="234"/>
      <c r="H13" s="234" t="s">
        <v>41</v>
      </c>
      <c r="I13" s="234">
        <v>75</v>
      </c>
      <c r="J13" s="259" t="s">
        <v>48</v>
      </c>
      <c r="K13" s="234">
        <v>357</v>
      </c>
      <c r="L13" s="234">
        <v>6</v>
      </c>
      <c r="M13" s="234">
        <f t="shared" si="19"/>
        <v>93712.5</v>
      </c>
      <c r="N13" s="253">
        <f t="shared" si="20"/>
        <v>0.173267326732673</v>
      </c>
      <c r="O13" s="234">
        <v>3.5</v>
      </c>
      <c r="P13" s="260"/>
      <c r="Q13" s="260"/>
      <c r="R13" s="260"/>
      <c r="S13" s="260">
        <f t="shared" si="21"/>
        <v>0</v>
      </c>
      <c r="T13" s="260">
        <f t="shared" si="22"/>
        <v>48728.4022519899</v>
      </c>
      <c r="U13" s="260">
        <f t="shared" si="23"/>
        <v>869.80198019802</v>
      </c>
      <c r="V13" s="260"/>
      <c r="W13" s="270"/>
      <c r="X13" s="266"/>
      <c r="Y13" s="260">
        <f t="shared" si="24"/>
        <v>48728.4022519899</v>
      </c>
      <c r="Z13" s="234">
        <f t="shared" si="25"/>
        <v>869.80198019802</v>
      </c>
      <c r="AA13" s="260">
        <f t="shared" si="26"/>
        <v>21848.7394957983</v>
      </c>
      <c r="AB13" s="278">
        <f t="shared" si="27"/>
        <v>0</v>
      </c>
      <c r="AC13" s="260">
        <f t="shared" si="28"/>
        <v>1386</v>
      </c>
      <c r="AD13" s="254">
        <f t="shared" si="29"/>
        <v>42.3585269667326</v>
      </c>
      <c r="AE13" s="279">
        <v>1</v>
      </c>
      <c r="AF13" s="280">
        <f t="shared" si="30"/>
        <v>24.7401</v>
      </c>
      <c r="AG13" s="292">
        <f t="shared" ref="AG13:AG18" si="34">AG12</f>
        <v>44148</v>
      </c>
      <c r="AH13" s="292">
        <f t="shared" ref="AH13:AH18" si="35">AH12</f>
        <v>0</v>
      </c>
      <c r="AI13" s="292">
        <f t="shared" ref="AI13:AI18" si="36">AI12</f>
        <v>44190.3585269667</v>
      </c>
      <c r="AJ13" s="292" t="str">
        <f ca="1" t="shared" ref="AJ13:AJ18" si="37">AJ12</f>
        <v> </v>
      </c>
      <c r="AK13" s="292">
        <f t="shared" ref="AK13:AK18" si="38">AK12</f>
        <v>43664</v>
      </c>
      <c r="AL13" s="296"/>
      <c r="CZ13" s="193"/>
      <c r="DA13" s="193"/>
      <c r="DB13" s="193"/>
      <c r="DC13" s="193"/>
      <c r="DD13" s="193"/>
      <c r="DE13" s="193"/>
      <c r="DF13" s="193"/>
      <c r="DG13" s="193"/>
      <c r="DH13" s="193"/>
      <c r="DI13" s="193"/>
      <c r="DJ13" s="193"/>
      <c r="DK13" s="193"/>
      <c r="DL13" s="193"/>
      <c r="DM13" s="193"/>
      <c r="DN13" s="193"/>
      <c r="DO13" s="193"/>
      <c r="DP13" s="193"/>
      <c r="DQ13" s="193"/>
      <c r="DR13" s="193"/>
      <c r="DS13" s="193"/>
      <c r="DT13" s="193"/>
      <c r="DU13" s="193"/>
      <c r="DV13" s="193"/>
      <c r="DW13" s="193"/>
      <c r="DX13" s="193"/>
      <c r="DY13" s="193"/>
    </row>
    <row r="14" customHeight="1" spans="1:129">
      <c r="A14" s="230">
        <v>381</v>
      </c>
      <c r="B14" s="235"/>
      <c r="C14" s="234">
        <v>1</v>
      </c>
      <c r="D14" s="233">
        <f t="shared" si="31"/>
        <v>550</v>
      </c>
      <c r="E14" s="234" t="str">
        <f t="shared" si="32"/>
        <v>YH-11991</v>
      </c>
      <c r="F14" s="232">
        <f t="shared" si="33"/>
        <v>5020</v>
      </c>
      <c r="G14" s="241" t="s">
        <v>49</v>
      </c>
      <c r="H14" s="234" t="s">
        <v>42</v>
      </c>
      <c r="I14" s="234">
        <v>30</v>
      </c>
      <c r="J14" s="259" t="s">
        <v>50</v>
      </c>
      <c r="K14" s="234">
        <v>476</v>
      </c>
      <c r="L14" s="234">
        <v>6</v>
      </c>
      <c r="M14" s="234">
        <f t="shared" si="19"/>
        <v>242760</v>
      </c>
      <c r="N14" s="253">
        <f t="shared" si="20"/>
        <v>0.448844884488449</v>
      </c>
      <c r="O14" s="234">
        <v>17</v>
      </c>
      <c r="P14" s="234"/>
      <c r="Q14" s="234"/>
      <c r="R14" s="234"/>
      <c r="S14" s="260">
        <f t="shared" si="21"/>
        <v>0</v>
      </c>
      <c r="T14" s="260">
        <f t="shared" si="22"/>
        <v>236680.810938237</v>
      </c>
      <c r="U14" s="260">
        <f t="shared" si="23"/>
        <v>2253.20132013201</v>
      </c>
      <c r="V14" s="260"/>
      <c r="W14" s="270"/>
      <c r="X14" s="266"/>
      <c r="Y14" s="260">
        <f t="shared" si="24"/>
        <v>236680.810938237</v>
      </c>
      <c r="Z14" s="234">
        <f t="shared" si="25"/>
        <v>2253.20132013201</v>
      </c>
      <c r="AA14" s="260">
        <f t="shared" si="26"/>
        <v>40966.3865546218</v>
      </c>
      <c r="AB14" s="278">
        <f t="shared" si="27"/>
        <v>0</v>
      </c>
      <c r="AC14" s="260">
        <f t="shared" si="28"/>
        <v>6732</v>
      </c>
      <c r="AD14" s="254">
        <f t="shared" si="29"/>
        <v>42.3585269667326</v>
      </c>
      <c r="AE14" s="279">
        <v>1</v>
      </c>
      <c r="AF14" s="280">
        <f t="shared" si="30"/>
        <v>64.08864</v>
      </c>
      <c r="AG14" s="292">
        <f t="shared" si="34"/>
        <v>44148</v>
      </c>
      <c r="AH14" s="292">
        <f t="shared" si="35"/>
        <v>0</v>
      </c>
      <c r="AI14" s="292">
        <f t="shared" si="36"/>
        <v>44190.3585269667</v>
      </c>
      <c r="AJ14" s="292" t="str">
        <f ca="1" t="shared" si="37"/>
        <v> </v>
      </c>
      <c r="AK14" s="292">
        <f t="shared" si="38"/>
        <v>43664</v>
      </c>
      <c r="AL14" s="296"/>
      <c r="CZ14" s="193"/>
      <c r="DA14" s="193"/>
      <c r="DB14" s="193"/>
      <c r="DC14" s="193"/>
      <c r="DD14" s="193"/>
      <c r="DE14" s="193"/>
      <c r="DF14" s="193"/>
      <c r="DG14" s="193"/>
      <c r="DH14" s="193"/>
      <c r="DI14" s="193"/>
      <c r="DJ14" s="193"/>
      <c r="DK14" s="193"/>
      <c r="DL14" s="193"/>
      <c r="DM14" s="193"/>
      <c r="DN14" s="193"/>
      <c r="DO14" s="193"/>
      <c r="DP14" s="193"/>
      <c r="DQ14" s="193"/>
      <c r="DR14" s="193"/>
      <c r="DS14" s="193"/>
      <c r="DT14" s="193"/>
      <c r="DU14" s="193"/>
      <c r="DV14" s="193"/>
      <c r="DW14" s="193"/>
      <c r="DX14" s="193"/>
      <c r="DY14" s="193"/>
    </row>
    <row r="15" customHeight="1" spans="1:129">
      <c r="A15" s="230">
        <v>381</v>
      </c>
      <c r="B15" s="235"/>
      <c r="C15" s="234">
        <v>1</v>
      </c>
      <c r="D15" s="233">
        <f t="shared" si="31"/>
        <v>550</v>
      </c>
      <c r="E15" s="234" t="str">
        <f t="shared" si="32"/>
        <v>YH-11991</v>
      </c>
      <c r="F15" s="232">
        <f t="shared" si="33"/>
        <v>5020</v>
      </c>
      <c r="G15" s="242"/>
      <c r="H15" s="234" t="s">
        <v>43</v>
      </c>
      <c r="I15" s="234">
        <v>75</v>
      </c>
      <c r="J15" s="259" t="s">
        <v>48</v>
      </c>
      <c r="K15" s="234">
        <v>476</v>
      </c>
      <c r="L15" s="234">
        <v>6</v>
      </c>
      <c r="M15" s="234">
        <f t="shared" si="19"/>
        <v>110670</v>
      </c>
      <c r="N15" s="253">
        <f t="shared" si="20"/>
        <v>0.204620462046205</v>
      </c>
      <c r="O15" s="234">
        <v>3.1</v>
      </c>
      <c r="P15" s="234"/>
      <c r="Q15" s="234"/>
      <c r="R15" s="234"/>
      <c r="S15" s="260">
        <f t="shared" si="21"/>
        <v>0</v>
      </c>
      <c r="T15" s="260">
        <f t="shared" si="22"/>
        <v>43159.4419946196</v>
      </c>
      <c r="U15" s="260">
        <f t="shared" si="23"/>
        <v>1027.19471947195</v>
      </c>
      <c r="V15" s="260"/>
      <c r="W15" s="270"/>
      <c r="X15" s="266"/>
      <c r="Y15" s="260">
        <f t="shared" si="24"/>
        <v>43159.4419946196</v>
      </c>
      <c r="Z15" s="234">
        <f t="shared" si="25"/>
        <v>1027.19471947195</v>
      </c>
      <c r="AA15" s="260">
        <f t="shared" si="26"/>
        <v>16386.5546218487</v>
      </c>
      <c r="AB15" s="278">
        <f t="shared" si="27"/>
        <v>0</v>
      </c>
      <c r="AC15" s="260">
        <f t="shared" si="28"/>
        <v>1227.6</v>
      </c>
      <c r="AD15" s="254">
        <f t="shared" si="29"/>
        <v>42.3585269667326</v>
      </c>
      <c r="AE15" s="279">
        <v>1</v>
      </c>
      <c r="AF15" s="280">
        <f t="shared" si="30"/>
        <v>29.21688</v>
      </c>
      <c r="AG15" s="292">
        <f t="shared" si="34"/>
        <v>44148</v>
      </c>
      <c r="AH15" s="292">
        <f t="shared" si="35"/>
        <v>0</v>
      </c>
      <c r="AI15" s="292">
        <f t="shared" si="36"/>
        <v>44190.3585269667</v>
      </c>
      <c r="AJ15" s="292" t="str">
        <f ca="1" t="shared" si="37"/>
        <v> </v>
      </c>
      <c r="AK15" s="292">
        <f t="shared" si="38"/>
        <v>43664</v>
      </c>
      <c r="AL15" s="296"/>
      <c r="CZ15" s="193"/>
      <c r="DA15" s="193"/>
      <c r="DB15" s="193"/>
      <c r="DC15" s="193"/>
      <c r="DD15" s="193"/>
      <c r="DE15" s="193"/>
      <c r="DF15" s="193"/>
      <c r="DG15" s="193"/>
      <c r="DH15" s="193"/>
      <c r="DI15" s="193"/>
      <c r="DJ15" s="193"/>
      <c r="DK15" s="193"/>
      <c r="DL15" s="193"/>
      <c r="DM15" s="193"/>
      <c r="DN15" s="193"/>
      <c r="DO15" s="193"/>
      <c r="DP15" s="193"/>
      <c r="DQ15" s="193"/>
      <c r="DR15" s="193"/>
      <c r="DS15" s="193"/>
      <c r="DT15" s="193"/>
      <c r="DU15" s="193"/>
      <c r="DV15" s="193"/>
      <c r="DW15" s="193"/>
      <c r="DX15" s="193"/>
      <c r="DY15" s="193"/>
    </row>
    <row r="16" customHeight="1" spans="1:129">
      <c r="A16" s="230">
        <v>381</v>
      </c>
      <c r="B16" s="235"/>
      <c r="C16" s="234">
        <v>1</v>
      </c>
      <c r="D16" s="233">
        <f t="shared" si="31"/>
        <v>550</v>
      </c>
      <c r="E16" s="234" t="str">
        <f t="shared" si="32"/>
        <v>YH-11991</v>
      </c>
      <c r="F16" s="232">
        <f t="shared" si="33"/>
        <v>5020</v>
      </c>
      <c r="G16" s="234" t="e">
        <f>[1]问量!$F$305</f>
        <v>#REF!</v>
      </c>
      <c r="H16" s="234" t="s">
        <v>44</v>
      </c>
      <c r="I16" s="234"/>
      <c r="J16" s="252"/>
      <c r="K16" s="234"/>
      <c r="L16" s="234">
        <v>6</v>
      </c>
      <c r="M16" s="234">
        <f t="shared" si="19"/>
        <v>0</v>
      </c>
      <c r="N16" s="253">
        <f t="shared" si="20"/>
        <v>0</v>
      </c>
      <c r="O16" s="234"/>
      <c r="P16" s="234"/>
      <c r="Q16" s="234"/>
      <c r="R16" s="234"/>
      <c r="S16" s="260">
        <f t="shared" si="21"/>
        <v>0</v>
      </c>
      <c r="T16" s="260" t="e">
        <f t="shared" si="22"/>
        <v>#DIV/0!</v>
      </c>
      <c r="U16" s="260">
        <f t="shared" si="23"/>
        <v>0</v>
      </c>
      <c r="V16" s="260"/>
      <c r="W16" s="270"/>
      <c r="X16" s="266"/>
      <c r="Y16" s="260" t="e">
        <f t="shared" si="24"/>
        <v>#DIV/0!</v>
      </c>
      <c r="Z16" s="234" t="e">
        <f t="shared" si="25"/>
        <v>#DIV/0!</v>
      </c>
      <c r="AA16" s="260" t="e">
        <f t="shared" si="26"/>
        <v>#DIV/0!</v>
      </c>
      <c r="AB16" s="278" t="e">
        <f t="shared" si="27"/>
        <v>#DIV/0!</v>
      </c>
      <c r="AC16" s="260">
        <f t="shared" si="28"/>
        <v>0</v>
      </c>
      <c r="AD16" s="254" t="e">
        <f t="shared" si="29"/>
        <v>#DIV/0!</v>
      </c>
      <c r="AE16" s="279">
        <v>1</v>
      </c>
      <c r="AF16" s="280">
        <f t="shared" si="30"/>
        <v>0</v>
      </c>
      <c r="AG16" s="292">
        <f t="shared" si="34"/>
        <v>44148</v>
      </c>
      <c r="AH16" s="292">
        <f t="shared" si="35"/>
        <v>0</v>
      </c>
      <c r="AI16" s="292">
        <f t="shared" si="36"/>
        <v>44190.3585269667</v>
      </c>
      <c r="AJ16" s="292" t="str">
        <f ca="1" t="shared" si="37"/>
        <v> </v>
      </c>
      <c r="AK16" s="292">
        <f t="shared" si="38"/>
        <v>43664</v>
      </c>
      <c r="AL16" s="296"/>
      <c r="CZ16" s="193"/>
      <c r="DA16" s="193"/>
      <c r="DB16" s="193"/>
      <c r="DC16" s="193"/>
      <c r="DD16" s="193"/>
      <c r="DE16" s="193"/>
      <c r="DF16" s="193"/>
      <c r="DG16" s="193"/>
      <c r="DH16" s="193"/>
      <c r="DI16" s="193"/>
      <c r="DJ16" s="193"/>
      <c r="DK16" s="193"/>
      <c r="DL16" s="193"/>
      <c r="DM16" s="193"/>
      <c r="DN16" s="193"/>
      <c r="DO16" s="193"/>
      <c r="DP16" s="193"/>
      <c r="DQ16" s="193"/>
      <c r="DR16" s="193"/>
      <c r="DS16" s="193"/>
      <c r="DT16" s="193"/>
      <c r="DU16" s="193"/>
      <c r="DV16" s="193"/>
      <c r="DW16" s="193"/>
      <c r="DX16" s="193"/>
      <c r="DY16" s="193"/>
    </row>
    <row r="17" customHeight="1" spans="1:129">
      <c r="A17" s="230">
        <v>381</v>
      </c>
      <c r="B17" s="235"/>
      <c r="C17" s="234">
        <v>1</v>
      </c>
      <c r="D17" s="233">
        <f t="shared" si="31"/>
        <v>550</v>
      </c>
      <c r="E17" s="234" t="str">
        <f t="shared" si="32"/>
        <v>YH-11991</v>
      </c>
      <c r="F17" s="232">
        <f t="shared" si="33"/>
        <v>5020</v>
      </c>
      <c r="G17" s="234"/>
      <c r="H17" s="234" t="s">
        <v>45</v>
      </c>
      <c r="I17" s="234"/>
      <c r="J17" s="252"/>
      <c r="K17" s="234"/>
      <c r="L17" s="234">
        <v>6</v>
      </c>
      <c r="M17" s="234">
        <f t="shared" si="19"/>
        <v>0</v>
      </c>
      <c r="N17" s="253">
        <f t="shared" si="20"/>
        <v>0</v>
      </c>
      <c r="O17" s="234"/>
      <c r="P17" s="234"/>
      <c r="Q17" s="234"/>
      <c r="R17" s="234"/>
      <c r="S17" s="260">
        <f t="shared" si="21"/>
        <v>0</v>
      </c>
      <c r="T17" s="260" t="e">
        <f t="shared" si="22"/>
        <v>#DIV/0!</v>
      </c>
      <c r="U17" s="260">
        <f t="shared" si="23"/>
        <v>0</v>
      </c>
      <c r="V17" s="260"/>
      <c r="W17" s="270"/>
      <c r="X17" s="266"/>
      <c r="Y17" s="260" t="e">
        <f t="shared" si="24"/>
        <v>#DIV/0!</v>
      </c>
      <c r="Z17" s="234" t="e">
        <f t="shared" si="25"/>
        <v>#DIV/0!</v>
      </c>
      <c r="AA17" s="260" t="e">
        <f t="shared" si="26"/>
        <v>#DIV/0!</v>
      </c>
      <c r="AB17" s="278" t="e">
        <f t="shared" si="27"/>
        <v>#DIV/0!</v>
      </c>
      <c r="AC17" s="260">
        <f t="shared" si="28"/>
        <v>0</v>
      </c>
      <c r="AD17" s="254" t="e">
        <f t="shared" si="29"/>
        <v>#DIV/0!</v>
      </c>
      <c r="AE17" s="279">
        <v>1</v>
      </c>
      <c r="AF17" s="280">
        <f t="shared" si="30"/>
        <v>0</v>
      </c>
      <c r="AG17" s="292">
        <f t="shared" si="34"/>
        <v>44148</v>
      </c>
      <c r="AH17" s="292">
        <f t="shared" si="35"/>
        <v>0</v>
      </c>
      <c r="AI17" s="292">
        <f t="shared" si="36"/>
        <v>44190.3585269667</v>
      </c>
      <c r="AJ17" s="292" t="str">
        <f ca="1" t="shared" si="37"/>
        <v> </v>
      </c>
      <c r="AK17" s="292">
        <f t="shared" si="38"/>
        <v>43664</v>
      </c>
      <c r="AL17" s="296"/>
      <c r="CZ17" s="193"/>
      <c r="DA17" s="193"/>
      <c r="DB17" s="193"/>
      <c r="DC17" s="193"/>
      <c r="DD17" s="193"/>
      <c r="DE17" s="193"/>
      <c r="DF17" s="193"/>
      <c r="DG17" s="193"/>
      <c r="DH17" s="193"/>
      <c r="DI17" s="193"/>
      <c r="DJ17" s="193"/>
      <c r="DK17" s="193"/>
      <c r="DL17" s="193"/>
      <c r="DM17" s="193"/>
      <c r="DN17" s="193"/>
      <c r="DO17" s="193"/>
      <c r="DP17" s="193"/>
      <c r="DQ17" s="193"/>
      <c r="DR17" s="193"/>
      <c r="DS17" s="193"/>
      <c r="DT17" s="193"/>
      <c r="DU17" s="193"/>
      <c r="DV17" s="193"/>
      <c r="DW17" s="193"/>
      <c r="DX17" s="193"/>
      <c r="DY17" s="193"/>
    </row>
    <row r="18" customHeight="1" spans="1:129">
      <c r="A18" s="230">
        <v>381</v>
      </c>
      <c r="B18" s="235"/>
      <c r="C18" s="234">
        <v>1</v>
      </c>
      <c r="D18" s="233">
        <f t="shared" si="31"/>
        <v>550</v>
      </c>
      <c r="E18" s="234" t="str">
        <f t="shared" si="32"/>
        <v>YH-11991</v>
      </c>
      <c r="F18" s="232">
        <f t="shared" si="33"/>
        <v>5020</v>
      </c>
      <c r="G18" s="234"/>
      <c r="H18" s="234" t="s">
        <v>46</v>
      </c>
      <c r="I18" s="234"/>
      <c r="J18" s="252"/>
      <c r="K18" s="234"/>
      <c r="L18" s="234">
        <v>6</v>
      </c>
      <c r="M18" s="234">
        <f t="shared" si="19"/>
        <v>0</v>
      </c>
      <c r="N18" s="253">
        <f t="shared" si="20"/>
        <v>0</v>
      </c>
      <c r="O18" s="234"/>
      <c r="P18" s="234"/>
      <c r="Q18" s="234"/>
      <c r="R18" s="234"/>
      <c r="S18" s="260">
        <f t="shared" si="21"/>
        <v>0</v>
      </c>
      <c r="T18" s="260" t="e">
        <f t="shared" si="22"/>
        <v>#DIV/0!</v>
      </c>
      <c r="U18" s="260">
        <f t="shared" si="23"/>
        <v>0</v>
      </c>
      <c r="V18" s="260"/>
      <c r="W18" s="270"/>
      <c r="X18" s="266"/>
      <c r="Y18" s="260" t="e">
        <f t="shared" si="24"/>
        <v>#DIV/0!</v>
      </c>
      <c r="Z18" s="234" t="e">
        <f t="shared" si="25"/>
        <v>#DIV/0!</v>
      </c>
      <c r="AA18" s="260" t="e">
        <f t="shared" si="26"/>
        <v>#DIV/0!</v>
      </c>
      <c r="AB18" s="278" t="e">
        <f t="shared" si="27"/>
        <v>#DIV/0!</v>
      </c>
      <c r="AC18" s="260">
        <f t="shared" si="28"/>
        <v>0</v>
      </c>
      <c r="AD18" s="254" t="e">
        <f t="shared" si="29"/>
        <v>#DIV/0!</v>
      </c>
      <c r="AE18" s="279">
        <v>1</v>
      </c>
      <c r="AF18" s="280">
        <f t="shared" si="30"/>
        <v>0</v>
      </c>
      <c r="AG18" s="292">
        <f t="shared" si="34"/>
        <v>44148</v>
      </c>
      <c r="AH18" s="292">
        <f t="shared" si="35"/>
        <v>0</v>
      </c>
      <c r="AI18" s="292">
        <f t="shared" si="36"/>
        <v>44190.3585269667</v>
      </c>
      <c r="AJ18" s="292" t="str">
        <f ca="1" t="shared" si="37"/>
        <v> </v>
      </c>
      <c r="AK18" s="292">
        <f t="shared" si="38"/>
        <v>43664</v>
      </c>
      <c r="AL18" s="296"/>
      <c r="CZ18" s="193"/>
      <c r="DA18" s="193"/>
      <c r="DB18" s="193"/>
      <c r="DC18" s="193"/>
      <c r="DD18" s="193"/>
      <c r="DE18" s="193"/>
      <c r="DF18" s="193"/>
      <c r="DG18" s="193"/>
      <c r="DH18" s="193"/>
      <c r="DI18" s="193"/>
      <c r="DJ18" s="193"/>
      <c r="DK18" s="193"/>
      <c r="DL18" s="193"/>
      <c r="DM18" s="193"/>
      <c r="DN18" s="193"/>
      <c r="DO18" s="193"/>
      <c r="DP18" s="193"/>
      <c r="DQ18" s="193"/>
      <c r="DR18" s="193"/>
      <c r="DS18" s="193"/>
      <c r="DT18" s="193"/>
      <c r="DU18" s="193"/>
      <c r="DV18" s="193"/>
      <c r="DW18" s="193"/>
      <c r="DX18" s="193"/>
      <c r="DY18" s="193"/>
    </row>
    <row r="19" s="189" customFormat="1" customHeight="1" spans="1:129">
      <c r="A19" s="236"/>
      <c r="B19" s="237"/>
      <c r="C19" s="238"/>
      <c r="D19" s="239"/>
      <c r="E19" s="240"/>
      <c r="F19" s="238"/>
      <c r="G19" s="240"/>
      <c r="H19" s="240"/>
      <c r="I19" s="240"/>
      <c r="J19" s="256"/>
      <c r="K19" s="240"/>
      <c r="L19" s="240"/>
      <c r="M19" s="240"/>
      <c r="N19" s="257"/>
      <c r="O19" s="258"/>
      <c r="P19" s="240"/>
      <c r="Q19" s="240"/>
      <c r="R19" s="240"/>
      <c r="S19" s="267"/>
      <c r="T19" s="267"/>
      <c r="U19" s="267"/>
      <c r="V19" s="267"/>
      <c r="W19" s="271"/>
      <c r="X19" s="269"/>
      <c r="Y19" s="267"/>
      <c r="Z19" s="240"/>
      <c r="AA19" s="267"/>
      <c r="AB19" s="281"/>
      <c r="AC19" s="267"/>
      <c r="AD19" s="258"/>
      <c r="AE19" s="282"/>
      <c r="AF19" s="283"/>
      <c r="AG19" s="297"/>
      <c r="AH19" s="297"/>
      <c r="AI19" s="297"/>
      <c r="AJ19" s="297"/>
      <c r="AK19" s="297"/>
      <c r="AL19" s="298"/>
      <c r="AM19" s="299"/>
      <c r="AN19" s="218"/>
      <c r="AO19" s="218"/>
      <c r="AP19" s="218"/>
      <c r="AQ19" s="218"/>
      <c r="AR19" s="218"/>
      <c r="AS19" s="218"/>
      <c r="AT19" s="218"/>
      <c r="AU19" s="218"/>
      <c r="AV19" s="218"/>
      <c r="AW19" s="218"/>
      <c r="AX19" s="218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302"/>
      <c r="BJ19" s="302"/>
      <c r="BK19" s="302"/>
      <c r="BL19" s="302"/>
      <c r="BM19" s="302"/>
      <c r="BN19" s="302"/>
      <c r="BO19" s="302"/>
      <c r="BP19" s="302"/>
      <c r="BQ19" s="302"/>
      <c r="BR19" s="302"/>
      <c r="BS19" s="302"/>
      <c r="BT19" s="302"/>
      <c r="BU19" s="302"/>
      <c r="BV19" s="302"/>
      <c r="BW19" s="302"/>
      <c r="BX19" s="302"/>
      <c r="BY19" s="302"/>
      <c r="BZ19" s="302"/>
      <c r="CA19" s="302"/>
      <c r="CB19" s="302"/>
      <c r="CC19" s="302"/>
      <c r="CD19" s="302"/>
      <c r="CE19" s="302"/>
      <c r="CF19" s="302"/>
      <c r="CG19" s="302"/>
      <c r="CH19" s="302"/>
      <c r="CI19" s="302"/>
      <c r="CJ19" s="302"/>
      <c r="CK19" s="302"/>
      <c r="CL19" s="302"/>
      <c r="CM19" s="302"/>
      <c r="CN19" s="302"/>
      <c r="CO19" s="302"/>
      <c r="CP19" s="302"/>
      <c r="CQ19" s="302"/>
      <c r="CR19" s="302"/>
      <c r="CS19" s="302"/>
      <c r="CT19" s="302"/>
      <c r="CU19" s="302"/>
      <c r="CV19" s="302"/>
      <c r="CW19" s="302"/>
      <c r="CX19" s="302"/>
      <c r="CY19" s="302"/>
      <c r="CZ19" s="305"/>
      <c r="DA19" s="305"/>
      <c r="DB19" s="305"/>
      <c r="DC19" s="305"/>
      <c r="DD19" s="305"/>
      <c r="DE19" s="305"/>
      <c r="DF19" s="305"/>
      <c r="DG19" s="305"/>
      <c r="DH19" s="305"/>
      <c r="DI19" s="305"/>
      <c r="DJ19" s="305"/>
      <c r="DK19" s="305"/>
      <c r="DL19" s="305"/>
      <c r="DM19" s="305"/>
      <c r="DN19" s="305"/>
      <c r="DO19" s="305"/>
      <c r="DP19" s="305"/>
      <c r="DQ19" s="305"/>
      <c r="DR19" s="305"/>
      <c r="DS19" s="305"/>
      <c r="DT19" s="305"/>
      <c r="DU19" s="305"/>
      <c r="DV19" s="305"/>
      <c r="DW19" s="305"/>
      <c r="DX19" s="305"/>
      <c r="DY19" s="305"/>
    </row>
    <row r="20" s="190" customFormat="1" customHeight="1" spans="1:129">
      <c r="A20" s="243">
        <v>382</v>
      </c>
      <c r="B20" s="235">
        <v>1002</v>
      </c>
      <c r="C20" s="234">
        <v>1</v>
      </c>
      <c r="D20" s="233">
        <v>600</v>
      </c>
      <c r="E20" s="234" t="s">
        <v>51</v>
      </c>
      <c r="F20" s="232">
        <v>5020</v>
      </c>
      <c r="G20" s="234"/>
      <c r="H20" s="234" t="s">
        <v>15</v>
      </c>
      <c r="I20" s="234">
        <v>100</v>
      </c>
      <c r="J20" s="252" t="s">
        <v>52</v>
      </c>
      <c r="K20" s="234">
        <v>476</v>
      </c>
      <c r="L20" s="234">
        <v>6</v>
      </c>
      <c r="M20" s="234">
        <f t="shared" ref="M20:M26" si="39">O20*K20*I20</f>
        <v>190400</v>
      </c>
      <c r="N20" s="253">
        <f t="shared" ref="N20:N26" si="40">M20/SUM($M$20:$M$26)</f>
        <v>0.149253731343284</v>
      </c>
      <c r="O20" s="234">
        <v>4</v>
      </c>
      <c r="P20" s="234"/>
      <c r="Q20" s="234"/>
      <c r="R20" s="234"/>
      <c r="S20" s="260">
        <f t="shared" ref="S20:S26" si="41">R20*Q20*P20/1000</f>
        <v>0</v>
      </c>
      <c r="T20" s="260">
        <f t="shared" ref="T20:T26" si="42">F20*N20*1000/L20/K20*9000/I20</f>
        <v>23610.9369120783</v>
      </c>
      <c r="U20" s="260">
        <f t="shared" ref="U20:U26" si="43">F20*N20</f>
        <v>749.253731343284</v>
      </c>
      <c r="V20" s="260"/>
      <c r="W20" s="270"/>
      <c r="X20" s="266"/>
      <c r="Y20" s="260">
        <f t="shared" ref="Y20:Y26" si="44">T20-X20</f>
        <v>23610.9369120783</v>
      </c>
      <c r="Z20" s="234">
        <f t="shared" ref="Z20:Z26" si="45">Y20*I20/9000*L20*K20/1000</f>
        <v>749.253731343284</v>
      </c>
      <c r="AA20" s="260">
        <f t="shared" ref="AA20:AA26" si="46">65*1000/K20*9000/I20</f>
        <v>12289.9159663866</v>
      </c>
      <c r="AB20" s="278">
        <f t="shared" ref="AB20:AB26" si="47">Q20*R20*P20*N20/K20/L20*9000/I20</f>
        <v>0</v>
      </c>
      <c r="AC20" s="260">
        <f t="shared" ref="AC20:AC26" si="48">D20/2*O20*60*24/1000</f>
        <v>1728</v>
      </c>
      <c r="AD20" s="254">
        <f t="shared" ref="AD20:AD26" si="49">T20/AC20/0.83/AE20</f>
        <v>16.4623332999207</v>
      </c>
      <c r="AE20" s="279">
        <v>1</v>
      </c>
      <c r="AF20" s="280">
        <f t="shared" ref="AF20:AF26" si="50">IF(LEN(C20)&gt;0,AC20*I20/9000/1000*K20*L20,"")</f>
        <v>54.8352</v>
      </c>
      <c r="AG20" s="292">
        <v>44142</v>
      </c>
      <c r="AH20" s="294"/>
      <c r="AI20" s="294">
        <f>AD20+AG20</f>
        <v>44158.4623332999</v>
      </c>
      <c r="AJ20" s="295" t="str">
        <f ca="1">IF(NOW()-AG20-AD20&gt;=-2,"跟踪"," ")</f>
        <v>跟踪</v>
      </c>
      <c r="AK20" s="295">
        <v>43809</v>
      </c>
      <c r="AL20" s="296">
        <f>SUM(AF20:AF26)</f>
        <v>367.39584</v>
      </c>
      <c r="AM20" s="300"/>
      <c r="AN20" s="218"/>
      <c r="AO20" s="218"/>
      <c r="AP20" s="218"/>
      <c r="AQ20" s="218"/>
      <c r="AR20" s="218"/>
      <c r="AS20" s="218"/>
      <c r="AT20" s="218"/>
      <c r="AU20" s="218"/>
      <c r="AV20" s="218"/>
      <c r="AW20" s="218"/>
      <c r="AX20" s="218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7"/>
      <c r="CJ20" s="217"/>
      <c r="CK20" s="217"/>
      <c r="CL20" s="217"/>
      <c r="CM20" s="217"/>
      <c r="CN20" s="217"/>
      <c r="CO20" s="217"/>
      <c r="CP20" s="217"/>
      <c r="CQ20" s="217"/>
      <c r="CR20" s="217"/>
      <c r="CS20" s="217"/>
      <c r="CT20" s="217"/>
      <c r="CU20" s="217"/>
      <c r="CV20" s="217"/>
      <c r="CW20" s="217"/>
      <c r="CX20" s="217"/>
      <c r="CY20" s="217"/>
      <c r="CZ20" s="193"/>
      <c r="DA20" s="193"/>
      <c r="DB20" s="193"/>
      <c r="DC20" s="193"/>
      <c r="DD20" s="193"/>
      <c r="DE20" s="193"/>
      <c r="DF20" s="193"/>
      <c r="DG20" s="193"/>
      <c r="DH20" s="193"/>
      <c r="DI20" s="193"/>
      <c r="DJ20" s="193"/>
      <c r="DK20" s="193"/>
      <c r="DL20" s="193"/>
      <c r="DM20" s="193"/>
      <c r="DN20" s="193"/>
      <c r="DO20" s="193"/>
      <c r="DP20" s="193"/>
      <c r="DQ20" s="193"/>
      <c r="DR20" s="193"/>
      <c r="DS20" s="193"/>
      <c r="DT20" s="193"/>
      <c r="DU20" s="193"/>
      <c r="DV20" s="193"/>
      <c r="DW20" s="193"/>
      <c r="DX20" s="193"/>
      <c r="DY20" s="193"/>
    </row>
    <row r="21" s="190" customFormat="1" customHeight="1" spans="1:129">
      <c r="A21" s="243">
        <v>382</v>
      </c>
      <c r="B21" s="235"/>
      <c r="C21" s="234">
        <v>1</v>
      </c>
      <c r="D21" s="233">
        <f t="shared" ref="D21:D26" si="51">D20</f>
        <v>600</v>
      </c>
      <c r="E21" s="234" t="str">
        <f t="shared" ref="E21:E26" si="52">E20</f>
        <v>YD-A497-22E-F</v>
      </c>
      <c r="F21" s="232">
        <f t="shared" ref="F21:F26" si="53">F20</f>
        <v>5020</v>
      </c>
      <c r="G21" s="234"/>
      <c r="H21" s="234" t="s">
        <v>41</v>
      </c>
      <c r="I21" s="234">
        <v>100</v>
      </c>
      <c r="J21" s="252" t="s">
        <v>52</v>
      </c>
      <c r="K21" s="234"/>
      <c r="L21" s="234">
        <v>6</v>
      </c>
      <c r="M21" s="234">
        <f t="shared" si="39"/>
        <v>0</v>
      </c>
      <c r="N21" s="253">
        <f t="shared" si="40"/>
        <v>0</v>
      </c>
      <c r="O21" s="234">
        <v>4</v>
      </c>
      <c r="P21" s="234"/>
      <c r="Q21" s="234"/>
      <c r="R21" s="234"/>
      <c r="S21" s="260">
        <f t="shared" si="41"/>
        <v>0</v>
      </c>
      <c r="T21" s="260" t="e">
        <f t="shared" si="42"/>
        <v>#DIV/0!</v>
      </c>
      <c r="U21" s="260">
        <f t="shared" si="43"/>
        <v>0</v>
      </c>
      <c r="V21" s="260"/>
      <c r="W21" s="270"/>
      <c r="X21" s="266"/>
      <c r="Y21" s="260" t="e">
        <f t="shared" si="44"/>
        <v>#DIV/0!</v>
      </c>
      <c r="Z21" s="234" t="e">
        <f t="shared" si="45"/>
        <v>#DIV/0!</v>
      </c>
      <c r="AA21" s="260" t="e">
        <f t="shared" si="46"/>
        <v>#DIV/0!</v>
      </c>
      <c r="AB21" s="278" t="e">
        <f t="shared" si="47"/>
        <v>#DIV/0!</v>
      </c>
      <c r="AC21" s="260">
        <f t="shared" si="48"/>
        <v>1728</v>
      </c>
      <c r="AD21" s="254" t="e">
        <f t="shared" si="49"/>
        <v>#DIV/0!</v>
      </c>
      <c r="AE21" s="279">
        <v>1</v>
      </c>
      <c r="AF21" s="280">
        <f t="shared" si="50"/>
        <v>0</v>
      </c>
      <c r="AG21" s="292">
        <f t="shared" ref="AG21:AG26" si="54">AG20</f>
        <v>44142</v>
      </c>
      <c r="AH21" s="292">
        <f t="shared" ref="AH21:AH26" si="55">AH20</f>
        <v>0</v>
      </c>
      <c r="AI21" s="292">
        <f t="shared" ref="AI21:AI26" si="56">AI20</f>
        <v>44158.4623332999</v>
      </c>
      <c r="AJ21" s="292" t="str">
        <f ca="1" t="shared" ref="AJ21:AJ26" si="57">AJ20</f>
        <v>跟踪</v>
      </c>
      <c r="AK21" s="292">
        <f t="shared" ref="AK21:AK26" si="58">AK20</f>
        <v>43809</v>
      </c>
      <c r="AL21" s="296"/>
      <c r="AM21" s="300"/>
      <c r="AN21" s="218"/>
      <c r="AO21" s="218"/>
      <c r="AP21" s="218"/>
      <c r="AQ21" s="218"/>
      <c r="AR21" s="218"/>
      <c r="AS21" s="218"/>
      <c r="AT21" s="218"/>
      <c r="AU21" s="218"/>
      <c r="AV21" s="218"/>
      <c r="AW21" s="218"/>
      <c r="AX21" s="218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17"/>
      <c r="BY21" s="217"/>
      <c r="BZ21" s="217"/>
      <c r="CA21" s="217"/>
      <c r="CB21" s="217"/>
      <c r="CC21" s="217"/>
      <c r="CD21" s="217"/>
      <c r="CE21" s="217"/>
      <c r="CF21" s="217"/>
      <c r="CG21" s="217"/>
      <c r="CH21" s="217"/>
      <c r="CI21" s="217"/>
      <c r="CJ21" s="217"/>
      <c r="CK21" s="217"/>
      <c r="CL21" s="217"/>
      <c r="CM21" s="217"/>
      <c r="CN21" s="217"/>
      <c r="CO21" s="217"/>
      <c r="CP21" s="217"/>
      <c r="CQ21" s="217"/>
      <c r="CR21" s="217"/>
      <c r="CS21" s="217"/>
      <c r="CT21" s="217"/>
      <c r="CU21" s="217"/>
      <c r="CV21" s="217"/>
      <c r="CW21" s="217"/>
      <c r="CX21" s="217"/>
      <c r="CY21" s="217"/>
      <c r="CZ21" s="193"/>
      <c r="DA21" s="193"/>
      <c r="DB21" s="193"/>
      <c r="DC21" s="193"/>
      <c r="DD21" s="193"/>
      <c r="DE21" s="193"/>
      <c r="DF21" s="193"/>
      <c r="DG21" s="193"/>
      <c r="DH21" s="193"/>
      <c r="DI21" s="193"/>
      <c r="DJ21" s="193"/>
      <c r="DK21" s="193"/>
      <c r="DL21" s="193"/>
      <c r="DM21" s="193"/>
      <c r="DN21" s="193"/>
      <c r="DO21" s="193"/>
      <c r="DP21" s="193"/>
      <c r="DQ21" s="193"/>
      <c r="DR21" s="193"/>
      <c r="DS21" s="193"/>
      <c r="DT21" s="193"/>
      <c r="DU21" s="193"/>
      <c r="DV21" s="193"/>
      <c r="DW21" s="193"/>
      <c r="DX21" s="193"/>
      <c r="DY21" s="193"/>
    </row>
    <row r="22" s="190" customFormat="1" customHeight="1" spans="1:129">
      <c r="A22" s="243">
        <v>382</v>
      </c>
      <c r="B22" s="235"/>
      <c r="C22" s="234">
        <v>1</v>
      </c>
      <c r="D22" s="233">
        <f t="shared" si="51"/>
        <v>600</v>
      </c>
      <c r="E22" s="234" t="str">
        <f t="shared" si="52"/>
        <v>YD-A497-22E-F</v>
      </c>
      <c r="F22" s="232">
        <f t="shared" si="53"/>
        <v>5020</v>
      </c>
      <c r="G22" s="241" t="s">
        <v>49</v>
      </c>
      <c r="H22" s="234" t="s">
        <v>42</v>
      </c>
      <c r="I22" s="234">
        <v>150</v>
      </c>
      <c r="J22" s="252" t="s">
        <v>53</v>
      </c>
      <c r="K22" s="234">
        <v>476</v>
      </c>
      <c r="L22" s="234">
        <v>6</v>
      </c>
      <c r="M22" s="234">
        <f t="shared" si="39"/>
        <v>771120</v>
      </c>
      <c r="N22" s="253">
        <f t="shared" si="40"/>
        <v>0.604477611940298</v>
      </c>
      <c r="O22" s="234">
        <v>10.8</v>
      </c>
      <c r="P22" s="234"/>
      <c r="Q22" s="234"/>
      <c r="R22" s="234"/>
      <c r="S22" s="260">
        <f t="shared" si="41"/>
        <v>0</v>
      </c>
      <c r="T22" s="260">
        <f t="shared" si="42"/>
        <v>63749.5296626113</v>
      </c>
      <c r="U22" s="260">
        <f t="shared" si="43"/>
        <v>3034.4776119403</v>
      </c>
      <c r="V22" s="260"/>
      <c r="W22" s="270"/>
      <c r="X22" s="266"/>
      <c r="Y22" s="260">
        <f t="shared" si="44"/>
        <v>63749.5296626113</v>
      </c>
      <c r="Z22" s="234">
        <f t="shared" si="45"/>
        <v>3034.4776119403</v>
      </c>
      <c r="AA22" s="260">
        <f t="shared" si="46"/>
        <v>8193.27731092437</v>
      </c>
      <c r="AB22" s="278">
        <f t="shared" si="47"/>
        <v>0</v>
      </c>
      <c r="AC22" s="260">
        <f t="shared" si="48"/>
        <v>4665.6</v>
      </c>
      <c r="AD22" s="254">
        <f t="shared" si="49"/>
        <v>16.4623332999207</v>
      </c>
      <c r="AE22" s="279">
        <v>1</v>
      </c>
      <c r="AF22" s="280">
        <f t="shared" si="50"/>
        <v>222.08256</v>
      </c>
      <c r="AG22" s="292">
        <f t="shared" si="54"/>
        <v>44142</v>
      </c>
      <c r="AH22" s="292">
        <f t="shared" si="55"/>
        <v>0</v>
      </c>
      <c r="AI22" s="292">
        <f t="shared" si="56"/>
        <v>44158.4623332999</v>
      </c>
      <c r="AJ22" s="292" t="str">
        <f ca="1" t="shared" si="57"/>
        <v>跟踪</v>
      </c>
      <c r="AK22" s="292">
        <f t="shared" si="58"/>
        <v>43809</v>
      </c>
      <c r="AL22" s="296"/>
      <c r="AM22" s="300"/>
      <c r="AN22" s="218"/>
      <c r="AO22" s="218"/>
      <c r="AP22" s="218"/>
      <c r="AQ22" s="218"/>
      <c r="AR22" s="218"/>
      <c r="AS22" s="218"/>
      <c r="AT22" s="218"/>
      <c r="AU22" s="218"/>
      <c r="AV22" s="218"/>
      <c r="AW22" s="218"/>
      <c r="AX22" s="218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17"/>
      <c r="BY22" s="217"/>
      <c r="BZ22" s="217"/>
      <c r="CA22" s="217"/>
      <c r="CB22" s="217"/>
      <c r="CC22" s="217"/>
      <c r="CD22" s="217"/>
      <c r="CE22" s="217"/>
      <c r="CF22" s="217"/>
      <c r="CG22" s="217"/>
      <c r="CH22" s="217"/>
      <c r="CI22" s="217"/>
      <c r="CJ22" s="217"/>
      <c r="CK22" s="217"/>
      <c r="CL22" s="217"/>
      <c r="CM22" s="217"/>
      <c r="CN22" s="217"/>
      <c r="CO22" s="217"/>
      <c r="CP22" s="217"/>
      <c r="CQ22" s="217"/>
      <c r="CR22" s="217"/>
      <c r="CS22" s="217"/>
      <c r="CT22" s="217"/>
      <c r="CU22" s="217"/>
      <c r="CV22" s="217"/>
      <c r="CW22" s="217"/>
      <c r="CX22" s="217"/>
      <c r="CY22" s="217"/>
      <c r="CZ22" s="193"/>
      <c r="DA22" s="193"/>
      <c r="DB22" s="193"/>
      <c r="DC22" s="193"/>
      <c r="DD22" s="193"/>
      <c r="DE22" s="193"/>
      <c r="DF22" s="193"/>
      <c r="DG22" s="193"/>
      <c r="DH22" s="193"/>
      <c r="DI22" s="193"/>
      <c r="DJ22" s="193"/>
      <c r="DK22" s="193"/>
      <c r="DL22" s="193"/>
      <c r="DM22" s="193"/>
      <c r="DN22" s="193"/>
      <c r="DO22" s="193"/>
      <c r="DP22" s="193"/>
      <c r="DQ22" s="193"/>
      <c r="DR22" s="193"/>
      <c r="DS22" s="193"/>
      <c r="DT22" s="193"/>
      <c r="DU22" s="193"/>
      <c r="DV22" s="193"/>
      <c r="DW22" s="193"/>
      <c r="DX22" s="193"/>
      <c r="DY22" s="193"/>
    </row>
    <row r="23" s="190" customFormat="1" customHeight="1" spans="1:129">
      <c r="A23" s="243">
        <v>382</v>
      </c>
      <c r="B23" s="235"/>
      <c r="C23" s="234">
        <v>1</v>
      </c>
      <c r="D23" s="233">
        <f t="shared" si="51"/>
        <v>600</v>
      </c>
      <c r="E23" s="234" t="str">
        <f t="shared" si="52"/>
        <v>YD-A497-22E-F</v>
      </c>
      <c r="F23" s="232">
        <f t="shared" si="53"/>
        <v>5020</v>
      </c>
      <c r="G23" s="242"/>
      <c r="H23" s="234" t="s">
        <v>43</v>
      </c>
      <c r="I23" s="234">
        <v>150</v>
      </c>
      <c r="J23" s="252" t="s">
        <v>54</v>
      </c>
      <c r="K23" s="234">
        <v>476</v>
      </c>
      <c r="L23" s="234">
        <v>6</v>
      </c>
      <c r="M23" s="234">
        <f t="shared" si="39"/>
        <v>314160</v>
      </c>
      <c r="N23" s="253">
        <f t="shared" si="40"/>
        <v>0.246268656716418</v>
      </c>
      <c r="O23" s="234">
        <v>4.4</v>
      </c>
      <c r="P23" s="234"/>
      <c r="Q23" s="234"/>
      <c r="R23" s="234"/>
      <c r="S23" s="260">
        <f t="shared" si="41"/>
        <v>0</v>
      </c>
      <c r="T23" s="260">
        <f t="shared" si="42"/>
        <v>25972.0306032861</v>
      </c>
      <c r="U23" s="260">
        <f t="shared" si="43"/>
        <v>1236.26865671642</v>
      </c>
      <c r="V23" s="260"/>
      <c r="W23" s="270"/>
      <c r="X23" s="266"/>
      <c r="Y23" s="260">
        <f t="shared" si="44"/>
        <v>25972.0306032861</v>
      </c>
      <c r="Z23" s="234">
        <f t="shared" si="45"/>
        <v>1236.26865671642</v>
      </c>
      <c r="AA23" s="260">
        <f t="shared" si="46"/>
        <v>8193.27731092437</v>
      </c>
      <c r="AB23" s="278">
        <f t="shared" si="47"/>
        <v>0</v>
      </c>
      <c r="AC23" s="260">
        <f t="shared" si="48"/>
        <v>1900.8</v>
      </c>
      <c r="AD23" s="254">
        <f t="shared" si="49"/>
        <v>16.4623332999207</v>
      </c>
      <c r="AE23" s="279">
        <v>1</v>
      </c>
      <c r="AF23" s="280">
        <f t="shared" si="50"/>
        <v>90.47808</v>
      </c>
      <c r="AG23" s="292">
        <f t="shared" si="54"/>
        <v>44142</v>
      </c>
      <c r="AH23" s="292">
        <f t="shared" si="55"/>
        <v>0</v>
      </c>
      <c r="AI23" s="292">
        <f t="shared" si="56"/>
        <v>44158.4623332999</v>
      </c>
      <c r="AJ23" s="292" t="str">
        <f ca="1" t="shared" si="57"/>
        <v>跟踪</v>
      </c>
      <c r="AK23" s="292">
        <f t="shared" si="58"/>
        <v>43809</v>
      </c>
      <c r="AL23" s="296"/>
      <c r="AM23" s="300"/>
      <c r="AN23" s="218"/>
      <c r="AO23" s="218"/>
      <c r="AP23" s="218"/>
      <c r="AQ23" s="218"/>
      <c r="AR23" s="218"/>
      <c r="AS23" s="218"/>
      <c r="AT23" s="218"/>
      <c r="AU23" s="218"/>
      <c r="AV23" s="218"/>
      <c r="AW23" s="218"/>
      <c r="AX23" s="218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7"/>
      <c r="CJ23" s="217"/>
      <c r="CK23" s="217"/>
      <c r="CL23" s="217"/>
      <c r="CM23" s="217"/>
      <c r="CN23" s="217"/>
      <c r="CO23" s="217"/>
      <c r="CP23" s="217"/>
      <c r="CQ23" s="217"/>
      <c r="CR23" s="217"/>
      <c r="CS23" s="217"/>
      <c r="CT23" s="217"/>
      <c r="CU23" s="217"/>
      <c r="CV23" s="217"/>
      <c r="CW23" s="217"/>
      <c r="CX23" s="217"/>
      <c r="CY23" s="217"/>
      <c r="CZ23" s="193"/>
      <c r="DA23" s="193"/>
      <c r="DB23" s="193"/>
      <c r="DC23" s="193"/>
      <c r="DD23" s="193"/>
      <c r="DE23" s="193"/>
      <c r="DF23" s="193"/>
      <c r="DG23" s="193"/>
      <c r="DH23" s="193"/>
      <c r="DI23" s="193"/>
      <c r="DJ23" s="193"/>
      <c r="DK23" s="193"/>
      <c r="DL23" s="193"/>
      <c r="DM23" s="193"/>
      <c r="DN23" s="193"/>
      <c r="DO23" s="193"/>
      <c r="DP23" s="193"/>
      <c r="DQ23" s="193"/>
      <c r="DR23" s="193"/>
      <c r="DS23" s="193"/>
      <c r="DT23" s="193"/>
      <c r="DU23" s="193"/>
      <c r="DV23" s="193"/>
      <c r="DW23" s="193"/>
      <c r="DX23" s="193"/>
      <c r="DY23" s="193"/>
    </row>
    <row r="24" s="190" customFormat="1" customHeight="1" spans="1:129">
      <c r="A24" s="243">
        <v>382</v>
      </c>
      <c r="B24" s="235"/>
      <c r="C24" s="234">
        <v>1</v>
      </c>
      <c r="D24" s="233">
        <f t="shared" si="51"/>
        <v>600</v>
      </c>
      <c r="E24" s="234" t="str">
        <f t="shared" si="52"/>
        <v>YD-A497-22E-F</v>
      </c>
      <c r="F24" s="232">
        <f t="shared" si="53"/>
        <v>5020</v>
      </c>
      <c r="G24" s="234" t="e">
        <f>[1]问量!$F$306</f>
        <v>#REF!</v>
      </c>
      <c r="H24" s="234" t="s">
        <v>44</v>
      </c>
      <c r="I24" s="234">
        <v>150</v>
      </c>
      <c r="J24" s="252" t="s">
        <v>54</v>
      </c>
      <c r="K24" s="234"/>
      <c r="L24" s="234">
        <v>6</v>
      </c>
      <c r="M24" s="234">
        <f t="shared" si="39"/>
        <v>0</v>
      </c>
      <c r="N24" s="253">
        <f t="shared" si="40"/>
        <v>0</v>
      </c>
      <c r="O24" s="234">
        <v>4.4</v>
      </c>
      <c r="P24" s="234"/>
      <c r="Q24" s="234"/>
      <c r="R24" s="234"/>
      <c r="S24" s="260">
        <f t="shared" si="41"/>
        <v>0</v>
      </c>
      <c r="T24" s="260" t="e">
        <f t="shared" si="42"/>
        <v>#DIV/0!</v>
      </c>
      <c r="U24" s="260">
        <f t="shared" si="43"/>
        <v>0</v>
      </c>
      <c r="V24" s="260"/>
      <c r="W24" s="270"/>
      <c r="X24" s="266"/>
      <c r="Y24" s="260" t="e">
        <f t="shared" si="44"/>
        <v>#DIV/0!</v>
      </c>
      <c r="Z24" s="234" t="e">
        <f t="shared" si="45"/>
        <v>#DIV/0!</v>
      </c>
      <c r="AA24" s="260" t="e">
        <f t="shared" si="46"/>
        <v>#DIV/0!</v>
      </c>
      <c r="AB24" s="278" t="e">
        <f t="shared" si="47"/>
        <v>#DIV/0!</v>
      </c>
      <c r="AC24" s="260">
        <f t="shared" si="48"/>
        <v>1900.8</v>
      </c>
      <c r="AD24" s="254" t="e">
        <f t="shared" si="49"/>
        <v>#DIV/0!</v>
      </c>
      <c r="AE24" s="279">
        <v>1</v>
      </c>
      <c r="AF24" s="280">
        <f t="shared" si="50"/>
        <v>0</v>
      </c>
      <c r="AG24" s="292">
        <f t="shared" si="54"/>
        <v>44142</v>
      </c>
      <c r="AH24" s="292">
        <f t="shared" si="55"/>
        <v>0</v>
      </c>
      <c r="AI24" s="292">
        <f t="shared" si="56"/>
        <v>44158.4623332999</v>
      </c>
      <c r="AJ24" s="292" t="str">
        <f ca="1" t="shared" si="57"/>
        <v>跟踪</v>
      </c>
      <c r="AK24" s="292">
        <f t="shared" si="58"/>
        <v>43809</v>
      </c>
      <c r="AL24" s="296"/>
      <c r="AM24" s="300"/>
      <c r="AN24" s="218"/>
      <c r="AO24" s="218"/>
      <c r="AP24" s="218"/>
      <c r="AQ24" s="218"/>
      <c r="AR24" s="218"/>
      <c r="AS24" s="218"/>
      <c r="AT24" s="218"/>
      <c r="AU24" s="218"/>
      <c r="AV24" s="218"/>
      <c r="AW24" s="218"/>
      <c r="AX24" s="218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7"/>
      <c r="CJ24" s="217"/>
      <c r="CK24" s="217"/>
      <c r="CL24" s="217"/>
      <c r="CM24" s="217"/>
      <c r="CN24" s="217"/>
      <c r="CO24" s="217"/>
      <c r="CP24" s="217"/>
      <c r="CQ24" s="217"/>
      <c r="CR24" s="217"/>
      <c r="CS24" s="217"/>
      <c r="CT24" s="217"/>
      <c r="CU24" s="217"/>
      <c r="CV24" s="217"/>
      <c r="CW24" s="217"/>
      <c r="CX24" s="217"/>
      <c r="CY24" s="217"/>
      <c r="CZ24" s="193"/>
      <c r="DA24" s="193"/>
      <c r="DB24" s="193"/>
      <c r="DC24" s="193"/>
      <c r="DD24" s="193"/>
      <c r="DE24" s="193"/>
      <c r="DF24" s="193"/>
      <c r="DG24" s="193"/>
      <c r="DH24" s="193"/>
      <c r="DI24" s="193"/>
      <c r="DJ24" s="193"/>
      <c r="DK24" s="193"/>
      <c r="DL24" s="193"/>
      <c r="DM24" s="193"/>
      <c r="DN24" s="193"/>
      <c r="DO24" s="193"/>
      <c r="DP24" s="193"/>
      <c r="DQ24" s="193"/>
      <c r="DR24" s="193"/>
      <c r="DS24" s="193"/>
      <c r="DT24" s="193"/>
      <c r="DU24" s="193"/>
      <c r="DV24" s="193"/>
      <c r="DW24" s="193"/>
      <c r="DX24" s="193"/>
      <c r="DY24" s="193"/>
    </row>
    <row r="25" s="190" customFormat="1" customHeight="1" spans="1:129">
      <c r="A25" s="243">
        <v>382</v>
      </c>
      <c r="B25" s="235"/>
      <c r="C25" s="234">
        <v>1</v>
      </c>
      <c r="D25" s="233">
        <f t="shared" si="51"/>
        <v>600</v>
      </c>
      <c r="E25" s="234" t="str">
        <f t="shared" si="52"/>
        <v>YD-A497-22E-F</v>
      </c>
      <c r="F25" s="232">
        <f t="shared" si="53"/>
        <v>5020</v>
      </c>
      <c r="G25" s="234"/>
      <c r="H25" s="234" t="s">
        <v>45</v>
      </c>
      <c r="I25" s="234"/>
      <c r="J25" s="252"/>
      <c r="K25" s="234"/>
      <c r="L25" s="234">
        <v>6</v>
      </c>
      <c r="M25" s="234">
        <f t="shared" si="39"/>
        <v>0</v>
      </c>
      <c r="N25" s="253">
        <f t="shared" si="40"/>
        <v>0</v>
      </c>
      <c r="O25" s="234"/>
      <c r="P25" s="234"/>
      <c r="Q25" s="234"/>
      <c r="R25" s="234"/>
      <c r="S25" s="260">
        <f t="shared" si="41"/>
        <v>0</v>
      </c>
      <c r="T25" s="260" t="e">
        <f t="shared" si="42"/>
        <v>#DIV/0!</v>
      </c>
      <c r="U25" s="260">
        <f t="shared" si="43"/>
        <v>0</v>
      </c>
      <c r="V25" s="260"/>
      <c r="W25" s="270"/>
      <c r="X25" s="266"/>
      <c r="Y25" s="260" t="e">
        <f t="shared" si="44"/>
        <v>#DIV/0!</v>
      </c>
      <c r="Z25" s="234" t="e">
        <f t="shared" si="45"/>
        <v>#DIV/0!</v>
      </c>
      <c r="AA25" s="260" t="e">
        <f t="shared" si="46"/>
        <v>#DIV/0!</v>
      </c>
      <c r="AB25" s="278" t="e">
        <f t="shared" si="47"/>
        <v>#DIV/0!</v>
      </c>
      <c r="AC25" s="260">
        <f t="shared" si="48"/>
        <v>0</v>
      </c>
      <c r="AD25" s="254" t="e">
        <f t="shared" si="49"/>
        <v>#DIV/0!</v>
      </c>
      <c r="AE25" s="279">
        <v>1</v>
      </c>
      <c r="AF25" s="280">
        <f t="shared" si="50"/>
        <v>0</v>
      </c>
      <c r="AG25" s="292">
        <f t="shared" si="54"/>
        <v>44142</v>
      </c>
      <c r="AH25" s="292">
        <f t="shared" si="55"/>
        <v>0</v>
      </c>
      <c r="AI25" s="292">
        <f t="shared" si="56"/>
        <v>44158.4623332999</v>
      </c>
      <c r="AJ25" s="292" t="str">
        <f ca="1" t="shared" si="57"/>
        <v>跟踪</v>
      </c>
      <c r="AK25" s="292">
        <f t="shared" si="58"/>
        <v>43809</v>
      </c>
      <c r="AL25" s="296"/>
      <c r="AM25" s="300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17"/>
      <c r="BY25" s="217"/>
      <c r="BZ25" s="217"/>
      <c r="CA25" s="217"/>
      <c r="CB25" s="217"/>
      <c r="CC25" s="217"/>
      <c r="CD25" s="217"/>
      <c r="CE25" s="217"/>
      <c r="CF25" s="217"/>
      <c r="CG25" s="217"/>
      <c r="CH25" s="217"/>
      <c r="CI25" s="217"/>
      <c r="CJ25" s="217"/>
      <c r="CK25" s="217"/>
      <c r="CL25" s="217"/>
      <c r="CM25" s="217"/>
      <c r="CN25" s="217"/>
      <c r="CO25" s="217"/>
      <c r="CP25" s="217"/>
      <c r="CQ25" s="217"/>
      <c r="CR25" s="217"/>
      <c r="CS25" s="217"/>
      <c r="CT25" s="217"/>
      <c r="CU25" s="217"/>
      <c r="CV25" s="217"/>
      <c r="CW25" s="217"/>
      <c r="CX25" s="217"/>
      <c r="CY25" s="217"/>
      <c r="CZ25" s="193"/>
      <c r="DA25" s="193"/>
      <c r="DB25" s="193"/>
      <c r="DC25" s="193"/>
      <c r="DD25" s="193"/>
      <c r="DE25" s="193"/>
      <c r="DF25" s="193"/>
      <c r="DG25" s="193"/>
      <c r="DH25" s="193"/>
      <c r="DI25" s="193"/>
      <c r="DJ25" s="193"/>
      <c r="DK25" s="193"/>
      <c r="DL25" s="193"/>
      <c r="DM25" s="193"/>
      <c r="DN25" s="193"/>
      <c r="DO25" s="193"/>
      <c r="DP25" s="193"/>
      <c r="DQ25" s="193"/>
      <c r="DR25" s="193"/>
      <c r="DS25" s="193"/>
      <c r="DT25" s="193"/>
      <c r="DU25" s="193"/>
      <c r="DV25" s="193"/>
      <c r="DW25" s="193"/>
      <c r="DX25" s="193"/>
      <c r="DY25" s="193"/>
    </row>
    <row r="26" s="190" customFormat="1" customHeight="1" spans="1:129">
      <c r="A26" s="243">
        <v>382</v>
      </c>
      <c r="B26" s="235"/>
      <c r="C26" s="234">
        <v>1</v>
      </c>
      <c r="D26" s="233">
        <f t="shared" si="51"/>
        <v>600</v>
      </c>
      <c r="E26" s="234" t="str">
        <f t="shared" si="52"/>
        <v>YD-A497-22E-F</v>
      </c>
      <c r="F26" s="232">
        <f t="shared" si="53"/>
        <v>5020</v>
      </c>
      <c r="G26" s="234"/>
      <c r="H26" s="234" t="s">
        <v>46</v>
      </c>
      <c r="I26" s="234"/>
      <c r="J26" s="252"/>
      <c r="K26" s="234"/>
      <c r="L26" s="234">
        <v>6</v>
      </c>
      <c r="M26" s="234">
        <f t="shared" si="39"/>
        <v>0</v>
      </c>
      <c r="N26" s="253">
        <f t="shared" si="40"/>
        <v>0</v>
      </c>
      <c r="O26" s="234"/>
      <c r="P26" s="234"/>
      <c r="Q26" s="234"/>
      <c r="R26" s="234"/>
      <c r="S26" s="260">
        <f t="shared" si="41"/>
        <v>0</v>
      </c>
      <c r="T26" s="260" t="e">
        <f t="shared" si="42"/>
        <v>#DIV/0!</v>
      </c>
      <c r="U26" s="260">
        <f t="shared" si="43"/>
        <v>0</v>
      </c>
      <c r="V26" s="260"/>
      <c r="W26" s="270"/>
      <c r="X26" s="266"/>
      <c r="Y26" s="260" t="e">
        <f t="shared" si="44"/>
        <v>#DIV/0!</v>
      </c>
      <c r="Z26" s="234" t="e">
        <f t="shared" si="45"/>
        <v>#DIV/0!</v>
      </c>
      <c r="AA26" s="260" t="e">
        <f t="shared" si="46"/>
        <v>#DIV/0!</v>
      </c>
      <c r="AB26" s="278" t="e">
        <f t="shared" si="47"/>
        <v>#DIV/0!</v>
      </c>
      <c r="AC26" s="260">
        <f t="shared" si="48"/>
        <v>0</v>
      </c>
      <c r="AD26" s="254" t="e">
        <f t="shared" si="49"/>
        <v>#DIV/0!</v>
      </c>
      <c r="AE26" s="279">
        <v>1</v>
      </c>
      <c r="AF26" s="280">
        <f t="shared" si="50"/>
        <v>0</v>
      </c>
      <c r="AG26" s="292">
        <f t="shared" si="54"/>
        <v>44142</v>
      </c>
      <c r="AH26" s="292">
        <f t="shared" si="55"/>
        <v>0</v>
      </c>
      <c r="AI26" s="292">
        <f t="shared" si="56"/>
        <v>44158.4623332999</v>
      </c>
      <c r="AJ26" s="292" t="str">
        <f ca="1" t="shared" si="57"/>
        <v>跟踪</v>
      </c>
      <c r="AK26" s="292">
        <f t="shared" si="58"/>
        <v>43809</v>
      </c>
      <c r="AL26" s="296"/>
      <c r="AM26" s="300"/>
      <c r="AN26" s="218"/>
      <c r="AO26" s="218"/>
      <c r="AP26" s="218"/>
      <c r="AQ26" s="218"/>
      <c r="AR26" s="218"/>
      <c r="AS26" s="218"/>
      <c r="AT26" s="218"/>
      <c r="AU26" s="218"/>
      <c r="AV26" s="218"/>
      <c r="AW26" s="218"/>
      <c r="AX26" s="218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17"/>
      <c r="BY26" s="217"/>
      <c r="BZ26" s="217"/>
      <c r="CA26" s="217"/>
      <c r="CB26" s="217"/>
      <c r="CC26" s="217"/>
      <c r="CD26" s="217"/>
      <c r="CE26" s="217"/>
      <c r="CF26" s="217"/>
      <c r="CG26" s="217"/>
      <c r="CH26" s="217"/>
      <c r="CI26" s="217"/>
      <c r="CJ26" s="217"/>
      <c r="CK26" s="217"/>
      <c r="CL26" s="217"/>
      <c r="CM26" s="217"/>
      <c r="CN26" s="217"/>
      <c r="CO26" s="217"/>
      <c r="CP26" s="217"/>
      <c r="CQ26" s="217"/>
      <c r="CR26" s="217"/>
      <c r="CS26" s="217"/>
      <c r="CT26" s="217"/>
      <c r="CU26" s="217"/>
      <c r="CV26" s="217"/>
      <c r="CW26" s="217"/>
      <c r="CX26" s="217"/>
      <c r="CY26" s="217"/>
      <c r="CZ26" s="193"/>
      <c r="DA26" s="193"/>
      <c r="DB26" s="193"/>
      <c r="DC26" s="193"/>
      <c r="DD26" s="193"/>
      <c r="DE26" s="193"/>
      <c r="DF26" s="193"/>
      <c r="DG26" s="193"/>
      <c r="DH26" s="193"/>
      <c r="DI26" s="193"/>
      <c r="DJ26" s="193"/>
      <c r="DK26" s="193"/>
      <c r="DL26" s="193"/>
      <c r="DM26" s="193"/>
      <c r="DN26" s="193"/>
      <c r="DO26" s="193"/>
      <c r="DP26" s="193"/>
      <c r="DQ26" s="193"/>
      <c r="DR26" s="193"/>
      <c r="DS26" s="193"/>
      <c r="DT26" s="193"/>
      <c r="DU26" s="193"/>
      <c r="DV26" s="193"/>
      <c r="DW26" s="193"/>
      <c r="DX26" s="193"/>
      <c r="DY26" s="193"/>
    </row>
    <row r="27" s="191" customFormat="1" customHeight="1" spans="1:129">
      <c r="A27" s="244"/>
      <c r="B27" s="237"/>
      <c r="C27" s="240"/>
      <c r="D27" s="239"/>
      <c r="E27" s="240"/>
      <c r="F27" s="238"/>
      <c r="G27" s="240"/>
      <c r="H27" s="240"/>
      <c r="I27" s="240"/>
      <c r="J27" s="256"/>
      <c r="K27" s="240"/>
      <c r="L27" s="240"/>
      <c r="M27" s="240"/>
      <c r="N27" s="257"/>
      <c r="O27" s="240"/>
      <c r="P27" s="240"/>
      <c r="Q27" s="240"/>
      <c r="R27" s="240"/>
      <c r="S27" s="267"/>
      <c r="T27" s="267"/>
      <c r="U27" s="267"/>
      <c r="V27" s="267"/>
      <c r="W27" s="272"/>
      <c r="X27" s="269"/>
      <c r="Y27" s="267"/>
      <c r="Z27" s="240"/>
      <c r="AA27" s="267"/>
      <c r="AB27" s="281"/>
      <c r="AC27" s="267"/>
      <c r="AD27" s="258"/>
      <c r="AE27" s="282"/>
      <c r="AF27" s="283"/>
      <c r="AG27" s="297"/>
      <c r="AH27" s="297"/>
      <c r="AI27" s="297"/>
      <c r="AJ27" s="297"/>
      <c r="AK27" s="297"/>
      <c r="AL27" s="298"/>
      <c r="AM27" s="301"/>
      <c r="AN27" s="218"/>
      <c r="AO27" s="218"/>
      <c r="AP27" s="218"/>
      <c r="AQ27" s="218"/>
      <c r="AR27" s="218"/>
      <c r="AS27" s="218"/>
      <c r="AT27" s="218"/>
      <c r="AU27" s="218"/>
      <c r="AV27" s="218"/>
      <c r="AW27" s="218"/>
      <c r="AX27" s="218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7"/>
      <c r="CJ27" s="217"/>
      <c r="CK27" s="217"/>
      <c r="CL27" s="217"/>
      <c r="CM27" s="217"/>
      <c r="CN27" s="217"/>
      <c r="CO27" s="217"/>
      <c r="CP27" s="217"/>
      <c r="CQ27" s="217"/>
      <c r="CR27" s="217"/>
      <c r="CS27" s="217"/>
      <c r="CT27" s="217"/>
      <c r="CU27" s="217"/>
      <c r="CV27" s="217"/>
      <c r="CW27" s="217"/>
      <c r="CX27" s="217"/>
      <c r="CY27" s="217"/>
      <c r="CZ27" s="193"/>
      <c r="DA27" s="193"/>
      <c r="DB27" s="193"/>
      <c r="DC27" s="193"/>
      <c r="DD27" s="193"/>
      <c r="DE27" s="193"/>
      <c r="DF27" s="193"/>
      <c r="DG27" s="193"/>
      <c r="DH27" s="193"/>
      <c r="DI27" s="193"/>
      <c r="DJ27" s="193"/>
      <c r="DK27" s="193"/>
      <c r="DL27" s="193"/>
      <c r="DM27" s="193"/>
      <c r="DN27" s="193"/>
      <c r="DO27" s="193"/>
      <c r="DP27" s="193"/>
      <c r="DQ27" s="193"/>
      <c r="DR27" s="193"/>
      <c r="DS27" s="193"/>
      <c r="DT27" s="193"/>
      <c r="DU27" s="193"/>
      <c r="DV27" s="193"/>
      <c r="DW27" s="193"/>
      <c r="DX27" s="193"/>
      <c r="DY27" s="193"/>
    </row>
    <row r="28" customHeight="1" spans="1:129">
      <c r="A28" s="230">
        <v>383</v>
      </c>
      <c r="B28" s="235">
        <v>1003</v>
      </c>
      <c r="C28" s="234">
        <v>1</v>
      </c>
      <c r="D28" s="233">
        <v>600</v>
      </c>
      <c r="E28" s="234" t="s">
        <v>55</v>
      </c>
      <c r="F28" s="232">
        <v>5020</v>
      </c>
      <c r="G28" s="234"/>
      <c r="H28" s="234" t="s">
        <v>15</v>
      </c>
      <c r="I28" s="234">
        <v>75</v>
      </c>
      <c r="J28" s="252" t="s">
        <v>56</v>
      </c>
      <c r="K28" s="234">
        <v>396</v>
      </c>
      <c r="L28" s="234">
        <v>6</v>
      </c>
      <c r="M28" s="234">
        <f t="shared" ref="M28:M41" si="59">O28*K28*I28</f>
        <v>100980</v>
      </c>
      <c r="N28" s="253">
        <f t="shared" ref="N28:N34" si="60">M28/SUM($M$28:$M$34)</f>
        <v>0.187855787476281</v>
      </c>
      <c r="O28" s="234">
        <v>3.4</v>
      </c>
      <c r="P28" s="234"/>
      <c r="Q28" s="234"/>
      <c r="R28" s="234"/>
      <c r="S28" s="260">
        <f t="shared" ref="S28:S41" si="61">R28*Q28*P28/1000</f>
        <v>0</v>
      </c>
      <c r="T28" s="260">
        <f t="shared" ref="T28:T41" si="62">F28*N28*1000/L28/K28*9000/I28</f>
        <v>47628.0834914611</v>
      </c>
      <c r="U28" s="260">
        <f t="shared" ref="U28:U41" si="63">F28*N28</f>
        <v>943.03605313093</v>
      </c>
      <c r="V28" s="260"/>
      <c r="W28" s="270"/>
      <c r="X28" s="266">
        <v>20000</v>
      </c>
      <c r="Y28" s="260">
        <f t="shared" ref="Y28:Y34" si="64">T28-X28</f>
        <v>27628.0834914611</v>
      </c>
      <c r="Z28" s="234">
        <f t="shared" ref="Z28:Z34" si="65">Y28*I28/9000*L28*K28/1000</f>
        <v>547.03605313093</v>
      </c>
      <c r="AA28" s="260">
        <f t="shared" ref="AA28:AA34" si="66">65*1000/K28*9000/I28</f>
        <v>19696.9696969697</v>
      </c>
      <c r="AB28" s="278">
        <f t="shared" ref="AB28:AB34" si="67">Q28*R28*P28*N28/K28/L28*9000/I28</f>
        <v>0</v>
      </c>
      <c r="AC28" s="260">
        <f t="shared" ref="AC28:AC34" si="68">D28/2*O28*60*24/1000</f>
        <v>1468.8</v>
      </c>
      <c r="AD28" s="254">
        <f t="shared" ref="AD28:AD34" si="69">T28/AC28/0.83/AE28</f>
        <v>39.0681053392172</v>
      </c>
      <c r="AE28" s="279">
        <v>1</v>
      </c>
      <c r="AF28" s="280">
        <f t="shared" ref="AF28:AF34" si="70">IF(LEN(C28)&gt;0,AC28*I28/9000/1000*K28*L28,"")</f>
        <v>29.08224</v>
      </c>
      <c r="AG28" s="292">
        <v>44137</v>
      </c>
      <c r="AH28" s="294"/>
      <c r="AI28" s="294">
        <f>AD28+AG28</f>
        <v>44176.0681053392</v>
      </c>
      <c r="AJ28" s="295" t="str">
        <f ca="1">IF(NOW()-AG28-AD28&gt;=-2,"跟踪"," ")</f>
        <v> </v>
      </c>
      <c r="AK28" s="295">
        <f>AI28+3</f>
        <v>44179.0681053392</v>
      </c>
      <c r="AL28" s="296">
        <f>SUM(AF28:AF34)</f>
        <v>154.81152</v>
      </c>
      <c r="CZ28" s="193"/>
      <c r="DA28" s="193"/>
      <c r="DB28" s="193"/>
      <c r="DC28" s="193"/>
      <c r="DD28" s="193"/>
      <c r="DE28" s="193"/>
      <c r="DF28" s="193"/>
      <c r="DG28" s="193"/>
      <c r="DH28" s="193"/>
      <c r="DI28" s="193"/>
      <c r="DJ28" s="193"/>
      <c r="DK28" s="193"/>
      <c r="DL28" s="193"/>
      <c r="DM28" s="193"/>
      <c r="DN28" s="193"/>
      <c r="DO28" s="193"/>
      <c r="DP28" s="193"/>
      <c r="DQ28" s="193"/>
      <c r="DR28" s="193"/>
      <c r="DS28" s="193"/>
      <c r="DT28" s="193"/>
      <c r="DU28" s="193"/>
      <c r="DV28" s="193"/>
      <c r="DW28" s="193"/>
      <c r="DX28" s="193"/>
      <c r="DY28" s="193"/>
    </row>
    <row r="29" customHeight="1" spans="1:129">
      <c r="A29" s="230">
        <v>383</v>
      </c>
      <c r="B29" s="235"/>
      <c r="C29" s="234">
        <v>1</v>
      </c>
      <c r="D29" s="233">
        <f t="shared" ref="D29:D34" si="71">D28</f>
        <v>600</v>
      </c>
      <c r="E29" s="234" t="str">
        <f t="shared" ref="E29:E34" si="72">E28</f>
        <v>YT-4004MS</v>
      </c>
      <c r="F29" s="232">
        <f t="shared" ref="F29:F34" si="73">F28</f>
        <v>5020</v>
      </c>
      <c r="G29" s="234"/>
      <c r="H29" s="234" t="s">
        <v>41</v>
      </c>
      <c r="I29" s="234">
        <v>75</v>
      </c>
      <c r="J29" s="252" t="s">
        <v>56</v>
      </c>
      <c r="K29" s="234">
        <v>396</v>
      </c>
      <c r="L29" s="234">
        <f t="shared" ref="L29:L34" si="74">L28</f>
        <v>6</v>
      </c>
      <c r="M29" s="234">
        <f t="shared" si="59"/>
        <v>100980</v>
      </c>
      <c r="N29" s="253">
        <f t="shared" si="60"/>
        <v>0.187855787476281</v>
      </c>
      <c r="O29" s="234">
        <v>3.4</v>
      </c>
      <c r="P29" s="260"/>
      <c r="Q29" s="260"/>
      <c r="R29" s="260"/>
      <c r="S29" s="260">
        <f t="shared" si="61"/>
        <v>0</v>
      </c>
      <c r="T29" s="260">
        <f t="shared" si="62"/>
        <v>47628.0834914611</v>
      </c>
      <c r="U29" s="260">
        <f t="shared" si="63"/>
        <v>943.03605313093</v>
      </c>
      <c r="V29" s="260"/>
      <c r="W29" s="270"/>
      <c r="X29" s="266">
        <v>20000</v>
      </c>
      <c r="Y29" s="260">
        <f t="shared" si="64"/>
        <v>27628.0834914611</v>
      </c>
      <c r="Z29" s="234">
        <f t="shared" si="65"/>
        <v>547.03605313093</v>
      </c>
      <c r="AA29" s="260">
        <f t="shared" si="66"/>
        <v>19696.9696969697</v>
      </c>
      <c r="AB29" s="278">
        <f t="shared" si="67"/>
        <v>0</v>
      </c>
      <c r="AC29" s="260">
        <f t="shared" si="68"/>
        <v>1468.8</v>
      </c>
      <c r="AD29" s="254">
        <f t="shared" si="69"/>
        <v>39.0681053392172</v>
      </c>
      <c r="AE29" s="279">
        <v>1</v>
      </c>
      <c r="AF29" s="280">
        <f t="shared" si="70"/>
        <v>29.08224</v>
      </c>
      <c r="AG29" s="292">
        <f t="shared" ref="AG29:AG34" si="75">AG28</f>
        <v>44137</v>
      </c>
      <c r="AH29" s="292">
        <f t="shared" ref="AH29:AH34" si="76">AH28</f>
        <v>0</v>
      </c>
      <c r="AI29" s="292">
        <f t="shared" ref="AI29:AI34" si="77">AI28</f>
        <v>44176.0681053392</v>
      </c>
      <c r="AJ29" s="292" t="str">
        <f ca="1" t="shared" ref="AJ29:AJ34" si="78">AJ28</f>
        <v> </v>
      </c>
      <c r="AK29" s="292">
        <f t="shared" ref="AK29:AK34" si="79">AK28</f>
        <v>44179.0681053392</v>
      </c>
      <c r="AL29" s="296"/>
      <c r="CZ29" s="193"/>
      <c r="DA29" s="193"/>
      <c r="DB29" s="193"/>
      <c r="DC29" s="193"/>
      <c r="DD29" s="193"/>
      <c r="DE29" s="193"/>
      <c r="DF29" s="193"/>
      <c r="DG29" s="193"/>
      <c r="DH29" s="193"/>
      <c r="DI29" s="193"/>
      <c r="DJ29" s="193"/>
      <c r="DK29" s="193"/>
      <c r="DL29" s="193"/>
      <c r="DM29" s="193"/>
      <c r="DN29" s="193"/>
      <c r="DO29" s="193"/>
      <c r="DP29" s="193"/>
      <c r="DQ29" s="193"/>
      <c r="DR29" s="193"/>
      <c r="DS29" s="193"/>
      <c r="DT29" s="193"/>
      <c r="DU29" s="193"/>
      <c r="DV29" s="193"/>
      <c r="DW29" s="193"/>
      <c r="DX29" s="193"/>
      <c r="DY29" s="193"/>
    </row>
    <row r="30" customHeight="1" spans="1:129">
      <c r="A30" s="230">
        <v>383</v>
      </c>
      <c r="B30" s="235"/>
      <c r="C30" s="234">
        <v>1</v>
      </c>
      <c r="D30" s="233">
        <f t="shared" si="71"/>
        <v>600</v>
      </c>
      <c r="E30" s="234" t="str">
        <f t="shared" si="72"/>
        <v>YT-4004MS</v>
      </c>
      <c r="F30" s="232">
        <f t="shared" si="73"/>
        <v>5020</v>
      </c>
      <c r="G30" s="241" t="s">
        <v>49</v>
      </c>
      <c r="H30" s="234" t="s">
        <v>42</v>
      </c>
      <c r="I30" s="234">
        <v>30</v>
      </c>
      <c r="J30" s="252" t="s">
        <v>57</v>
      </c>
      <c r="K30" s="234">
        <v>476</v>
      </c>
      <c r="L30" s="234">
        <f t="shared" si="74"/>
        <v>6</v>
      </c>
      <c r="M30" s="234">
        <f t="shared" si="59"/>
        <v>221340</v>
      </c>
      <c r="N30" s="253">
        <f t="shared" si="60"/>
        <v>0.411764705882353</v>
      </c>
      <c r="O30" s="234">
        <v>15.5</v>
      </c>
      <c r="P30" s="234"/>
      <c r="Q30" s="234"/>
      <c r="R30" s="234"/>
      <c r="S30" s="260">
        <f t="shared" si="61"/>
        <v>0</v>
      </c>
      <c r="T30" s="260">
        <f t="shared" si="62"/>
        <v>217128.027681661</v>
      </c>
      <c r="U30" s="260">
        <f t="shared" si="63"/>
        <v>2067.05882352941</v>
      </c>
      <c r="V30" s="260"/>
      <c r="W30" s="270"/>
      <c r="X30" s="266"/>
      <c r="Y30" s="260">
        <f t="shared" si="64"/>
        <v>217128.027681661</v>
      </c>
      <c r="Z30" s="234">
        <f t="shared" si="65"/>
        <v>2067.05882352941</v>
      </c>
      <c r="AA30" s="260">
        <f t="shared" si="66"/>
        <v>40966.3865546218</v>
      </c>
      <c r="AB30" s="278">
        <f t="shared" si="67"/>
        <v>0</v>
      </c>
      <c r="AC30" s="260">
        <f t="shared" si="68"/>
        <v>6696</v>
      </c>
      <c r="AD30" s="254">
        <f t="shared" si="69"/>
        <v>39.0681053392172</v>
      </c>
      <c r="AE30" s="279">
        <v>1</v>
      </c>
      <c r="AF30" s="280">
        <f t="shared" si="70"/>
        <v>63.74592</v>
      </c>
      <c r="AG30" s="292">
        <f t="shared" si="75"/>
        <v>44137</v>
      </c>
      <c r="AH30" s="292">
        <f t="shared" si="76"/>
        <v>0</v>
      </c>
      <c r="AI30" s="292">
        <f t="shared" si="77"/>
        <v>44176.0681053392</v>
      </c>
      <c r="AJ30" s="292" t="str">
        <f ca="1" t="shared" si="78"/>
        <v> </v>
      </c>
      <c r="AK30" s="292">
        <f t="shared" si="79"/>
        <v>44179.0681053392</v>
      </c>
      <c r="AL30" s="296"/>
      <c r="CZ30" s="193"/>
      <c r="DA30" s="193"/>
      <c r="DB30" s="193"/>
      <c r="DC30" s="193"/>
      <c r="DD30" s="193"/>
      <c r="DE30" s="193"/>
      <c r="DF30" s="193"/>
      <c r="DG30" s="193"/>
      <c r="DH30" s="193"/>
      <c r="DI30" s="193"/>
      <c r="DJ30" s="193"/>
      <c r="DK30" s="193"/>
      <c r="DL30" s="193"/>
      <c r="DM30" s="193"/>
      <c r="DN30" s="193"/>
      <c r="DO30" s="193"/>
      <c r="DP30" s="193"/>
      <c r="DQ30" s="193"/>
      <c r="DR30" s="193"/>
      <c r="DS30" s="193"/>
      <c r="DT30" s="193"/>
      <c r="DU30" s="193"/>
      <c r="DV30" s="193"/>
      <c r="DW30" s="193"/>
      <c r="DX30" s="193"/>
      <c r="DY30" s="193"/>
    </row>
    <row r="31" customHeight="1" spans="1:129">
      <c r="A31" s="230">
        <v>383</v>
      </c>
      <c r="B31" s="235"/>
      <c r="C31" s="234">
        <v>1</v>
      </c>
      <c r="D31" s="233">
        <f t="shared" si="71"/>
        <v>600</v>
      </c>
      <c r="E31" s="234" t="str">
        <f t="shared" si="72"/>
        <v>YT-4004MS</v>
      </c>
      <c r="F31" s="232">
        <f t="shared" si="73"/>
        <v>5020</v>
      </c>
      <c r="G31" s="242"/>
      <c r="H31" s="234" t="s">
        <v>43</v>
      </c>
      <c r="I31" s="234">
        <v>75</v>
      </c>
      <c r="J31" s="252" t="s">
        <v>56</v>
      </c>
      <c r="K31" s="234">
        <v>476</v>
      </c>
      <c r="L31" s="234">
        <f t="shared" si="74"/>
        <v>6</v>
      </c>
      <c r="M31" s="234">
        <f t="shared" si="59"/>
        <v>114240</v>
      </c>
      <c r="N31" s="253">
        <f t="shared" si="60"/>
        <v>0.212523719165085</v>
      </c>
      <c r="O31" s="234">
        <v>3.2</v>
      </c>
      <c r="P31" s="234"/>
      <c r="Q31" s="234"/>
      <c r="R31" s="234"/>
      <c r="S31" s="260">
        <f t="shared" si="61"/>
        <v>0</v>
      </c>
      <c r="T31" s="260">
        <f t="shared" si="62"/>
        <v>44826.4315213751</v>
      </c>
      <c r="U31" s="260">
        <f t="shared" si="63"/>
        <v>1066.86907020873</v>
      </c>
      <c r="V31" s="260"/>
      <c r="W31" s="270"/>
      <c r="X31" s="266"/>
      <c r="Y31" s="260">
        <f t="shared" si="64"/>
        <v>44826.4315213751</v>
      </c>
      <c r="Z31" s="234">
        <f t="shared" si="65"/>
        <v>1066.86907020873</v>
      </c>
      <c r="AA31" s="260">
        <f t="shared" si="66"/>
        <v>16386.5546218487</v>
      </c>
      <c r="AB31" s="278">
        <f t="shared" si="67"/>
        <v>0</v>
      </c>
      <c r="AC31" s="260">
        <f t="shared" si="68"/>
        <v>1382.4</v>
      </c>
      <c r="AD31" s="254">
        <f t="shared" si="69"/>
        <v>39.0681053392172</v>
      </c>
      <c r="AE31" s="279">
        <v>1</v>
      </c>
      <c r="AF31" s="280">
        <f t="shared" si="70"/>
        <v>32.90112</v>
      </c>
      <c r="AG31" s="292">
        <f t="shared" si="75"/>
        <v>44137</v>
      </c>
      <c r="AH31" s="292">
        <f t="shared" si="76"/>
        <v>0</v>
      </c>
      <c r="AI31" s="292">
        <f t="shared" si="77"/>
        <v>44176.0681053392</v>
      </c>
      <c r="AJ31" s="292" t="str">
        <f ca="1" t="shared" si="78"/>
        <v> </v>
      </c>
      <c r="AK31" s="292">
        <f t="shared" si="79"/>
        <v>44179.0681053392</v>
      </c>
      <c r="AL31" s="296"/>
      <c r="CZ31" s="193"/>
      <c r="DA31" s="193"/>
      <c r="DB31" s="193"/>
      <c r="DC31" s="193"/>
      <c r="DD31" s="193"/>
      <c r="DE31" s="193"/>
      <c r="DF31" s="193"/>
      <c r="DG31" s="193"/>
      <c r="DH31" s="193"/>
      <c r="DI31" s="193"/>
      <c r="DJ31" s="193"/>
      <c r="DK31" s="193"/>
      <c r="DL31" s="193"/>
      <c r="DM31" s="193"/>
      <c r="DN31" s="193"/>
      <c r="DO31" s="193"/>
      <c r="DP31" s="193"/>
      <c r="DQ31" s="193"/>
      <c r="DR31" s="193"/>
      <c r="DS31" s="193"/>
      <c r="DT31" s="193"/>
      <c r="DU31" s="193"/>
      <c r="DV31" s="193"/>
      <c r="DW31" s="193"/>
      <c r="DX31" s="193"/>
      <c r="DY31" s="193"/>
    </row>
    <row r="32" customHeight="1" spans="1:129">
      <c r="A32" s="230">
        <v>383</v>
      </c>
      <c r="B32" s="235"/>
      <c r="C32" s="234">
        <v>1</v>
      </c>
      <c r="D32" s="233">
        <f t="shared" si="71"/>
        <v>600</v>
      </c>
      <c r="E32" s="234" t="str">
        <f t="shared" si="72"/>
        <v>YT-4004MS</v>
      </c>
      <c r="F32" s="232">
        <f t="shared" si="73"/>
        <v>5020</v>
      </c>
      <c r="G32" s="234" t="e">
        <f>[1]问量!$F$307</f>
        <v>#REF!</v>
      </c>
      <c r="H32" s="234" t="s">
        <v>44</v>
      </c>
      <c r="I32" s="234"/>
      <c r="J32" s="252"/>
      <c r="K32" s="234"/>
      <c r="L32" s="234">
        <f t="shared" si="74"/>
        <v>6</v>
      </c>
      <c r="M32" s="234">
        <f t="shared" si="59"/>
        <v>0</v>
      </c>
      <c r="N32" s="253">
        <f t="shared" si="60"/>
        <v>0</v>
      </c>
      <c r="O32" s="234"/>
      <c r="P32" s="234"/>
      <c r="Q32" s="234"/>
      <c r="R32" s="234"/>
      <c r="S32" s="260">
        <f t="shared" si="61"/>
        <v>0</v>
      </c>
      <c r="T32" s="260" t="e">
        <f t="shared" si="62"/>
        <v>#DIV/0!</v>
      </c>
      <c r="U32" s="260">
        <f t="shared" si="63"/>
        <v>0</v>
      </c>
      <c r="V32" s="260"/>
      <c r="W32" s="270"/>
      <c r="X32" s="266"/>
      <c r="Y32" s="260" t="e">
        <f t="shared" si="64"/>
        <v>#DIV/0!</v>
      </c>
      <c r="Z32" s="234" t="e">
        <f t="shared" si="65"/>
        <v>#DIV/0!</v>
      </c>
      <c r="AA32" s="260" t="e">
        <f t="shared" si="66"/>
        <v>#DIV/0!</v>
      </c>
      <c r="AB32" s="278" t="e">
        <f t="shared" si="67"/>
        <v>#DIV/0!</v>
      </c>
      <c r="AC32" s="260">
        <f t="shared" si="68"/>
        <v>0</v>
      </c>
      <c r="AD32" s="254" t="e">
        <f t="shared" si="69"/>
        <v>#DIV/0!</v>
      </c>
      <c r="AE32" s="279">
        <v>1</v>
      </c>
      <c r="AF32" s="280">
        <f t="shared" si="70"/>
        <v>0</v>
      </c>
      <c r="AG32" s="292">
        <f t="shared" si="75"/>
        <v>44137</v>
      </c>
      <c r="AH32" s="292">
        <f t="shared" si="76"/>
        <v>0</v>
      </c>
      <c r="AI32" s="292">
        <f t="shared" si="77"/>
        <v>44176.0681053392</v>
      </c>
      <c r="AJ32" s="292" t="str">
        <f ca="1" t="shared" si="78"/>
        <v> </v>
      </c>
      <c r="AK32" s="292">
        <f t="shared" si="79"/>
        <v>44179.0681053392</v>
      </c>
      <c r="AL32" s="296"/>
      <c r="CZ32" s="193"/>
      <c r="DA32" s="193"/>
      <c r="DB32" s="193"/>
      <c r="DC32" s="193"/>
      <c r="DD32" s="193"/>
      <c r="DE32" s="193"/>
      <c r="DF32" s="193"/>
      <c r="DG32" s="193"/>
      <c r="DH32" s="193"/>
      <c r="DI32" s="193"/>
      <c r="DJ32" s="193"/>
      <c r="DK32" s="193"/>
      <c r="DL32" s="193"/>
      <c r="DM32" s="193"/>
      <c r="DN32" s="193"/>
      <c r="DO32" s="193"/>
      <c r="DP32" s="193"/>
      <c r="DQ32" s="193"/>
      <c r="DR32" s="193"/>
      <c r="DS32" s="193"/>
      <c r="DT32" s="193"/>
      <c r="DU32" s="193"/>
      <c r="DV32" s="193"/>
      <c r="DW32" s="193"/>
      <c r="DX32" s="193"/>
      <c r="DY32" s="193"/>
    </row>
    <row r="33" customHeight="1" spans="1:129">
      <c r="A33" s="230">
        <v>383</v>
      </c>
      <c r="B33" s="235"/>
      <c r="C33" s="234">
        <v>1</v>
      </c>
      <c r="D33" s="233">
        <f t="shared" si="71"/>
        <v>600</v>
      </c>
      <c r="E33" s="234" t="str">
        <f t="shared" si="72"/>
        <v>YT-4004MS</v>
      </c>
      <c r="F33" s="232">
        <f t="shared" si="73"/>
        <v>5020</v>
      </c>
      <c r="G33" s="234"/>
      <c r="H33" s="234" t="s">
        <v>45</v>
      </c>
      <c r="I33" s="234"/>
      <c r="J33" s="252"/>
      <c r="K33" s="234"/>
      <c r="L33" s="234">
        <f t="shared" si="74"/>
        <v>6</v>
      </c>
      <c r="M33" s="234">
        <f t="shared" si="59"/>
        <v>0</v>
      </c>
      <c r="N33" s="253">
        <f t="shared" si="60"/>
        <v>0</v>
      </c>
      <c r="O33" s="234"/>
      <c r="P33" s="234"/>
      <c r="Q33" s="234"/>
      <c r="R33" s="234"/>
      <c r="S33" s="260">
        <f t="shared" si="61"/>
        <v>0</v>
      </c>
      <c r="T33" s="260" t="e">
        <f t="shared" si="62"/>
        <v>#DIV/0!</v>
      </c>
      <c r="U33" s="260">
        <f t="shared" si="63"/>
        <v>0</v>
      </c>
      <c r="V33" s="260"/>
      <c r="W33" s="270"/>
      <c r="X33" s="266"/>
      <c r="Y33" s="260" t="e">
        <f t="shared" si="64"/>
        <v>#DIV/0!</v>
      </c>
      <c r="Z33" s="234" t="e">
        <f t="shared" si="65"/>
        <v>#DIV/0!</v>
      </c>
      <c r="AA33" s="260" t="e">
        <f t="shared" si="66"/>
        <v>#DIV/0!</v>
      </c>
      <c r="AB33" s="278" t="e">
        <f t="shared" si="67"/>
        <v>#DIV/0!</v>
      </c>
      <c r="AC33" s="260">
        <f t="shared" si="68"/>
        <v>0</v>
      </c>
      <c r="AD33" s="254" t="e">
        <f t="shared" si="69"/>
        <v>#DIV/0!</v>
      </c>
      <c r="AE33" s="279">
        <v>1</v>
      </c>
      <c r="AF33" s="280">
        <f t="shared" si="70"/>
        <v>0</v>
      </c>
      <c r="AG33" s="292">
        <f t="shared" si="75"/>
        <v>44137</v>
      </c>
      <c r="AH33" s="292">
        <f t="shared" si="76"/>
        <v>0</v>
      </c>
      <c r="AI33" s="292">
        <f t="shared" si="77"/>
        <v>44176.0681053392</v>
      </c>
      <c r="AJ33" s="292" t="str">
        <f ca="1" t="shared" si="78"/>
        <v> </v>
      </c>
      <c r="AK33" s="292">
        <f t="shared" si="79"/>
        <v>44179.0681053392</v>
      </c>
      <c r="AL33" s="296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193"/>
      <c r="DK33" s="193"/>
      <c r="DL33" s="193"/>
      <c r="DM33" s="193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/>
    </row>
    <row r="34" customHeight="1" spans="1:129">
      <c r="A34" s="230">
        <v>383</v>
      </c>
      <c r="B34" s="235"/>
      <c r="C34" s="234">
        <v>1</v>
      </c>
      <c r="D34" s="233">
        <f t="shared" si="71"/>
        <v>600</v>
      </c>
      <c r="E34" s="234" t="str">
        <f t="shared" si="72"/>
        <v>YT-4004MS</v>
      </c>
      <c r="F34" s="232">
        <f t="shared" si="73"/>
        <v>5020</v>
      </c>
      <c r="G34" s="234"/>
      <c r="H34" s="234" t="s">
        <v>46</v>
      </c>
      <c r="I34" s="234"/>
      <c r="J34" s="252"/>
      <c r="K34" s="234"/>
      <c r="L34" s="234">
        <f t="shared" si="74"/>
        <v>6</v>
      </c>
      <c r="M34" s="234">
        <f t="shared" si="59"/>
        <v>0</v>
      </c>
      <c r="N34" s="253">
        <f t="shared" si="60"/>
        <v>0</v>
      </c>
      <c r="O34" s="234"/>
      <c r="P34" s="234"/>
      <c r="Q34" s="234"/>
      <c r="R34" s="234"/>
      <c r="S34" s="260">
        <f t="shared" si="61"/>
        <v>0</v>
      </c>
      <c r="T34" s="260" t="e">
        <f t="shared" si="62"/>
        <v>#DIV/0!</v>
      </c>
      <c r="U34" s="260">
        <f t="shared" si="63"/>
        <v>0</v>
      </c>
      <c r="V34" s="260"/>
      <c r="W34" s="270"/>
      <c r="X34" s="266"/>
      <c r="Y34" s="260" t="e">
        <f t="shared" si="64"/>
        <v>#DIV/0!</v>
      </c>
      <c r="Z34" s="234" t="e">
        <f t="shared" si="65"/>
        <v>#DIV/0!</v>
      </c>
      <c r="AA34" s="260" t="e">
        <f t="shared" si="66"/>
        <v>#DIV/0!</v>
      </c>
      <c r="AB34" s="278" t="e">
        <f t="shared" si="67"/>
        <v>#DIV/0!</v>
      </c>
      <c r="AC34" s="260">
        <f t="shared" si="68"/>
        <v>0</v>
      </c>
      <c r="AD34" s="254" t="e">
        <f t="shared" si="69"/>
        <v>#DIV/0!</v>
      </c>
      <c r="AE34" s="279">
        <v>1</v>
      </c>
      <c r="AF34" s="280">
        <f t="shared" si="70"/>
        <v>0</v>
      </c>
      <c r="AG34" s="292">
        <f t="shared" si="75"/>
        <v>44137</v>
      </c>
      <c r="AH34" s="292">
        <f t="shared" si="76"/>
        <v>0</v>
      </c>
      <c r="AI34" s="292">
        <f t="shared" si="77"/>
        <v>44176.0681053392</v>
      </c>
      <c r="AJ34" s="292" t="str">
        <f ca="1" t="shared" si="78"/>
        <v> </v>
      </c>
      <c r="AK34" s="292">
        <f t="shared" si="79"/>
        <v>44179.0681053392</v>
      </c>
      <c r="AL34" s="296"/>
      <c r="CZ34" s="193"/>
      <c r="DA34" s="193"/>
      <c r="DB34" s="193"/>
      <c r="DC34" s="193"/>
      <c r="DD34" s="193"/>
      <c r="DE34" s="193"/>
      <c r="DF34" s="193"/>
      <c r="DG34" s="193"/>
      <c r="DH34" s="193"/>
      <c r="DI34" s="193"/>
      <c r="DJ34" s="193"/>
      <c r="DK34" s="193"/>
      <c r="DL34" s="193"/>
      <c r="DM34" s="193"/>
      <c r="DN34" s="193"/>
      <c r="DO34" s="193"/>
      <c r="DP34" s="193"/>
      <c r="DQ34" s="193"/>
      <c r="DR34" s="193"/>
      <c r="DS34" s="193"/>
      <c r="DT34" s="193"/>
      <c r="DU34" s="193"/>
      <c r="DV34" s="193"/>
      <c r="DW34" s="193"/>
      <c r="DX34" s="193"/>
      <c r="DY34" s="193"/>
    </row>
    <row r="35" s="192" customFormat="1" customHeight="1" spans="1:129">
      <c r="A35" s="244"/>
      <c r="B35" s="237"/>
      <c r="C35" s="240"/>
      <c r="D35" s="239"/>
      <c r="E35" s="240"/>
      <c r="F35" s="238"/>
      <c r="G35" s="240"/>
      <c r="H35" s="240"/>
      <c r="I35" s="240"/>
      <c r="J35" s="256"/>
      <c r="K35" s="240"/>
      <c r="L35" s="240"/>
      <c r="M35" s="240"/>
      <c r="N35" s="257"/>
      <c r="O35" s="240"/>
      <c r="P35" s="240"/>
      <c r="Q35" s="240"/>
      <c r="R35" s="240"/>
      <c r="S35" s="267"/>
      <c r="T35" s="267"/>
      <c r="U35" s="267"/>
      <c r="V35" s="267"/>
      <c r="W35" s="272"/>
      <c r="X35" s="269"/>
      <c r="Y35" s="267"/>
      <c r="Z35" s="240"/>
      <c r="AA35" s="267"/>
      <c r="AB35" s="281"/>
      <c r="AC35" s="267"/>
      <c r="AD35" s="258"/>
      <c r="AE35" s="282"/>
      <c r="AF35" s="283"/>
      <c r="AG35" s="297"/>
      <c r="AH35" s="297"/>
      <c r="AI35" s="297"/>
      <c r="AJ35" s="297"/>
      <c r="AK35" s="297"/>
      <c r="AL35" s="298"/>
      <c r="AM35" s="301"/>
      <c r="AN35" s="218"/>
      <c r="AO35" s="218"/>
      <c r="AP35" s="218"/>
      <c r="AQ35" s="218"/>
      <c r="AR35" s="218"/>
      <c r="AS35" s="218"/>
      <c r="AT35" s="218"/>
      <c r="AU35" s="218"/>
      <c r="AV35" s="218"/>
      <c r="AW35" s="218"/>
      <c r="AX35" s="218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17"/>
      <c r="BY35" s="217"/>
      <c r="BZ35" s="217"/>
      <c r="CA35" s="217"/>
      <c r="CB35" s="217"/>
      <c r="CC35" s="217"/>
      <c r="CD35" s="217"/>
      <c r="CE35" s="217"/>
      <c r="CF35" s="217"/>
      <c r="CG35" s="217"/>
      <c r="CH35" s="217"/>
      <c r="CI35" s="217"/>
      <c r="CJ35" s="217"/>
      <c r="CK35" s="217"/>
      <c r="CL35" s="217"/>
      <c r="CM35" s="217"/>
      <c r="CN35" s="217"/>
      <c r="CO35" s="217"/>
      <c r="CP35" s="217"/>
      <c r="CQ35" s="217"/>
      <c r="CR35" s="217"/>
      <c r="CS35" s="217"/>
      <c r="CT35" s="217"/>
      <c r="CU35" s="217"/>
      <c r="CV35" s="217"/>
      <c r="CW35" s="217"/>
      <c r="CX35" s="217"/>
      <c r="CY35" s="217"/>
      <c r="CZ35" s="306"/>
      <c r="DA35" s="306"/>
      <c r="DB35" s="306"/>
      <c r="DC35" s="306"/>
      <c r="DD35" s="306"/>
      <c r="DE35" s="306"/>
      <c r="DF35" s="306"/>
      <c r="DG35" s="306"/>
      <c r="DH35" s="306"/>
      <c r="DI35" s="306"/>
      <c r="DJ35" s="306"/>
      <c r="DK35" s="306"/>
      <c r="DL35" s="306"/>
      <c r="DM35" s="306"/>
      <c r="DN35" s="306"/>
      <c r="DO35" s="306"/>
      <c r="DP35" s="306"/>
      <c r="DQ35" s="306"/>
      <c r="DR35" s="306"/>
      <c r="DS35" s="306"/>
      <c r="DT35" s="306"/>
      <c r="DU35" s="306"/>
      <c r="DV35" s="306"/>
      <c r="DW35" s="306"/>
      <c r="DX35" s="306"/>
      <c r="DY35" s="306"/>
    </row>
    <row r="36" s="190" customFormat="1" customHeight="1" spans="1:129">
      <c r="A36" s="243">
        <v>384</v>
      </c>
      <c r="B36" s="235">
        <v>1004</v>
      </c>
      <c r="C36" s="234">
        <v>1</v>
      </c>
      <c r="D36" s="233">
        <v>550</v>
      </c>
      <c r="E36" s="234" t="s">
        <v>47</v>
      </c>
      <c r="F36" s="232">
        <v>5020</v>
      </c>
      <c r="G36" s="234"/>
      <c r="H36" s="234" t="s">
        <v>15</v>
      </c>
      <c r="I36" s="234">
        <v>75</v>
      </c>
      <c r="J36" s="259" t="s">
        <v>48</v>
      </c>
      <c r="K36" s="234">
        <v>357</v>
      </c>
      <c r="L36" s="234">
        <v>6</v>
      </c>
      <c r="M36" s="234">
        <f t="shared" ref="M36:M42" si="80">O36*K36*I36</f>
        <v>93712.5</v>
      </c>
      <c r="N36" s="253">
        <f t="shared" ref="N36:N42" si="81">M36/SUM($M$36:$M$42)</f>
        <v>0.173267326732673</v>
      </c>
      <c r="O36" s="234">
        <v>3.5</v>
      </c>
      <c r="P36" s="234"/>
      <c r="Q36" s="234"/>
      <c r="R36" s="234"/>
      <c r="S36" s="260">
        <f t="shared" ref="S36:S42" si="82">R36*Q36*P36/1000</f>
        <v>0</v>
      </c>
      <c r="T36" s="260">
        <f t="shared" ref="T36:T42" si="83">F36*N36*1000/L36/K36*9000/I36</f>
        <v>48728.4022519899</v>
      </c>
      <c r="U36" s="260">
        <f t="shared" ref="U36:U42" si="84">F36*N36</f>
        <v>869.80198019802</v>
      </c>
      <c r="V36" s="260"/>
      <c r="W36" s="270"/>
      <c r="X36" s="266">
        <v>4000</v>
      </c>
      <c r="Y36" s="260">
        <f t="shared" ref="Y36:Y43" si="85">T36-X36</f>
        <v>44728.4022519899</v>
      </c>
      <c r="Z36" s="234">
        <f t="shared" ref="Z36:Z43" si="86">Y36*I36/9000*L36*K36/1000</f>
        <v>798.40198019802</v>
      </c>
      <c r="AA36" s="260">
        <f t="shared" ref="AA36:AA43" si="87">65*1000/K36*9000/I36</f>
        <v>21848.7394957983</v>
      </c>
      <c r="AB36" s="278">
        <f t="shared" ref="AB36:AB43" si="88">Q36*R36*P36*N36/K36/L36*9000/I36</f>
        <v>0</v>
      </c>
      <c r="AC36" s="260">
        <f t="shared" ref="AC36:AC43" si="89">D36/2*O36*60*24/1000</f>
        <v>1386</v>
      </c>
      <c r="AD36" s="254">
        <f t="shared" ref="AD36:AD42" si="90">T36/AC36/0.83/AE36</f>
        <v>42.3585269667326</v>
      </c>
      <c r="AE36" s="279">
        <v>1</v>
      </c>
      <c r="AF36" s="280">
        <f t="shared" ref="AF36:AF43" si="91">IF(LEN(C36)&gt;0,AC36*I36/9000/1000*K36*L36,"")</f>
        <v>24.7401</v>
      </c>
      <c r="AG36" s="292">
        <v>44138</v>
      </c>
      <c r="AH36" s="294"/>
      <c r="AI36" s="294">
        <f>AG36+AD36</f>
        <v>44180.3585269667</v>
      </c>
      <c r="AJ36" s="295" t="str">
        <f ca="1">IF(NOW()-AG36-AD36&gt;=-2,"跟踪"," ")</f>
        <v> </v>
      </c>
      <c r="AK36" s="295">
        <f>AI36+3</f>
        <v>44183.3585269667</v>
      </c>
      <c r="AL36" s="296">
        <f>SUM(AF36:AF42)</f>
        <v>142.78572</v>
      </c>
      <c r="AM36" s="300"/>
      <c r="AN36" s="218"/>
      <c r="AO36" s="218"/>
      <c r="AP36" s="218"/>
      <c r="AQ36" s="218"/>
      <c r="AR36" s="218"/>
      <c r="AS36" s="218"/>
      <c r="AT36" s="218"/>
      <c r="AU36" s="218"/>
      <c r="AV36" s="218"/>
      <c r="AW36" s="218"/>
      <c r="AX36" s="218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17"/>
      <c r="BY36" s="217"/>
      <c r="BZ36" s="217"/>
      <c r="CA36" s="217"/>
      <c r="CB36" s="217"/>
      <c r="CC36" s="217"/>
      <c r="CD36" s="217"/>
      <c r="CE36" s="217"/>
      <c r="CF36" s="217"/>
      <c r="CG36" s="217"/>
      <c r="CH36" s="217"/>
      <c r="CI36" s="217"/>
      <c r="CJ36" s="217"/>
      <c r="CK36" s="217"/>
      <c r="CL36" s="217"/>
      <c r="CM36" s="217"/>
      <c r="CN36" s="217"/>
      <c r="CO36" s="217"/>
      <c r="CP36" s="217"/>
      <c r="CQ36" s="217"/>
      <c r="CR36" s="217"/>
      <c r="CS36" s="217"/>
      <c r="CT36" s="217"/>
      <c r="CU36" s="217"/>
      <c r="CV36" s="217"/>
      <c r="CW36" s="217"/>
      <c r="CX36" s="217"/>
      <c r="CY36" s="217"/>
      <c r="CZ36" s="193"/>
      <c r="DA36" s="193"/>
      <c r="DB36" s="193"/>
      <c r="DC36" s="193"/>
      <c r="DD36" s="193"/>
      <c r="DE36" s="193"/>
      <c r="DF36" s="193"/>
      <c r="DG36" s="193"/>
      <c r="DH36" s="193"/>
      <c r="DI36" s="193"/>
      <c r="DJ36" s="193"/>
      <c r="DK36" s="193"/>
      <c r="DL36" s="193"/>
      <c r="DM36" s="193"/>
      <c r="DN36" s="193"/>
      <c r="DO36" s="193"/>
      <c r="DP36" s="193"/>
      <c r="DQ36" s="193"/>
      <c r="DR36" s="193"/>
      <c r="DS36" s="193"/>
      <c r="DT36" s="193"/>
      <c r="DU36" s="193"/>
      <c r="DV36" s="193"/>
      <c r="DW36" s="193"/>
      <c r="DX36" s="193"/>
      <c r="DY36" s="193"/>
    </row>
    <row r="37" s="190" customFormat="1" customHeight="1" spans="1:129">
      <c r="A37" s="243">
        <v>384</v>
      </c>
      <c r="B37" s="235"/>
      <c r="C37" s="234">
        <v>1</v>
      </c>
      <c r="D37" s="233">
        <f t="shared" ref="D37:D42" si="92">D36</f>
        <v>550</v>
      </c>
      <c r="E37" s="234" t="str">
        <f t="shared" ref="E37:E42" si="93">E36</f>
        <v>YH-11991</v>
      </c>
      <c r="F37" s="232">
        <f t="shared" ref="F37:F42" si="94">F36</f>
        <v>5020</v>
      </c>
      <c r="G37" s="234"/>
      <c r="H37" s="234" t="s">
        <v>41</v>
      </c>
      <c r="I37" s="234">
        <v>75</v>
      </c>
      <c r="J37" s="259" t="s">
        <v>48</v>
      </c>
      <c r="K37" s="234">
        <v>357</v>
      </c>
      <c r="L37" s="234">
        <f t="shared" ref="L37:L42" si="95">L36</f>
        <v>6</v>
      </c>
      <c r="M37" s="234">
        <f t="shared" si="80"/>
        <v>93712.5</v>
      </c>
      <c r="N37" s="253">
        <f t="shared" si="81"/>
        <v>0.173267326732673</v>
      </c>
      <c r="O37" s="234">
        <v>3.5</v>
      </c>
      <c r="P37" s="234"/>
      <c r="Q37" s="234"/>
      <c r="R37" s="234"/>
      <c r="S37" s="260">
        <f t="shared" si="82"/>
        <v>0</v>
      </c>
      <c r="T37" s="260">
        <f t="shared" si="83"/>
        <v>48728.4022519899</v>
      </c>
      <c r="U37" s="260">
        <f t="shared" si="84"/>
        <v>869.80198019802</v>
      </c>
      <c r="V37" s="260"/>
      <c r="W37" s="270"/>
      <c r="X37" s="266">
        <v>20000</v>
      </c>
      <c r="Y37" s="260">
        <f t="shared" si="85"/>
        <v>28728.4022519899</v>
      </c>
      <c r="Z37" s="234">
        <f t="shared" si="86"/>
        <v>512.80198019802</v>
      </c>
      <c r="AA37" s="260">
        <f t="shared" si="87"/>
        <v>21848.7394957983</v>
      </c>
      <c r="AB37" s="278">
        <f t="shared" si="88"/>
        <v>0</v>
      </c>
      <c r="AC37" s="260">
        <f t="shared" si="89"/>
        <v>1386</v>
      </c>
      <c r="AD37" s="254">
        <f t="shared" si="90"/>
        <v>42.3585269667326</v>
      </c>
      <c r="AE37" s="279">
        <v>1</v>
      </c>
      <c r="AF37" s="280">
        <f t="shared" si="91"/>
        <v>24.7401</v>
      </c>
      <c r="AG37" s="292">
        <f t="shared" ref="AG37:AG42" si="96">AG36</f>
        <v>44138</v>
      </c>
      <c r="AH37" s="292">
        <f t="shared" ref="AH37:AH42" si="97">AH36</f>
        <v>0</v>
      </c>
      <c r="AI37" s="292">
        <f t="shared" ref="AI37:AI42" si="98">AI36</f>
        <v>44180.3585269667</v>
      </c>
      <c r="AJ37" s="292" t="str">
        <f ca="1" t="shared" ref="AJ37:AJ42" si="99">AJ36</f>
        <v> </v>
      </c>
      <c r="AK37" s="292">
        <f t="shared" ref="AK37:AK42" si="100">AK36</f>
        <v>44183.3585269667</v>
      </c>
      <c r="AL37" s="296"/>
      <c r="AM37" s="300"/>
      <c r="AN37" s="218"/>
      <c r="AO37" s="218"/>
      <c r="AP37" s="218"/>
      <c r="AQ37" s="218"/>
      <c r="AR37" s="218"/>
      <c r="AS37" s="218"/>
      <c r="AT37" s="218"/>
      <c r="AU37" s="218"/>
      <c r="AV37" s="218"/>
      <c r="AW37" s="218"/>
      <c r="AX37" s="218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17"/>
      <c r="BY37" s="217"/>
      <c r="BZ37" s="217"/>
      <c r="CA37" s="217"/>
      <c r="CB37" s="217"/>
      <c r="CC37" s="217"/>
      <c r="CD37" s="217"/>
      <c r="CE37" s="217"/>
      <c r="CF37" s="217"/>
      <c r="CG37" s="217"/>
      <c r="CH37" s="217"/>
      <c r="CI37" s="217"/>
      <c r="CJ37" s="217"/>
      <c r="CK37" s="217"/>
      <c r="CL37" s="217"/>
      <c r="CM37" s="217"/>
      <c r="CN37" s="217"/>
      <c r="CO37" s="217"/>
      <c r="CP37" s="217"/>
      <c r="CQ37" s="217"/>
      <c r="CR37" s="217"/>
      <c r="CS37" s="217"/>
      <c r="CT37" s="217"/>
      <c r="CU37" s="217"/>
      <c r="CV37" s="217"/>
      <c r="CW37" s="217"/>
      <c r="CX37" s="217"/>
      <c r="CY37" s="217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193"/>
      <c r="DK37" s="193"/>
      <c r="DL37" s="193"/>
      <c r="DM37" s="193"/>
      <c r="DN37" s="193"/>
      <c r="DO37" s="193"/>
      <c r="DP37" s="193"/>
      <c r="DQ37" s="193"/>
      <c r="DR37" s="193"/>
      <c r="DS37" s="193"/>
      <c r="DT37" s="193"/>
      <c r="DU37" s="193"/>
      <c r="DV37" s="193"/>
      <c r="DW37" s="193"/>
      <c r="DX37" s="193"/>
      <c r="DY37" s="193"/>
    </row>
    <row r="38" s="190" customFormat="1" customHeight="1" spans="1:129">
      <c r="A38" s="243">
        <v>384</v>
      </c>
      <c r="B38" s="235"/>
      <c r="C38" s="234">
        <v>1</v>
      </c>
      <c r="D38" s="233">
        <f t="shared" si="92"/>
        <v>550</v>
      </c>
      <c r="E38" s="234" t="str">
        <f t="shared" si="93"/>
        <v>YH-11991</v>
      </c>
      <c r="F38" s="232">
        <f t="shared" si="94"/>
        <v>5020</v>
      </c>
      <c r="G38" s="241" t="s">
        <v>49</v>
      </c>
      <c r="H38" s="234" t="s">
        <v>42</v>
      </c>
      <c r="I38" s="234">
        <v>30</v>
      </c>
      <c r="J38" s="259" t="s">
        <v>58</v>
      </c>
      <c r="K38" s="234">
        <v>476</v>
      </c>
      <c r="L38" s="234">
        <f t="shared" si="95"/>
        <v>6</v>
      </c>
      <c r="M38" s="234">
        <f t="shared" si="80"/>
        <v>242760</v>
      </c>
      <c r="N38" s="253">
        <f t="shared" si="81"/>
        <v>0.448844884488449</v>
      </c>
      <c r="O38" s="234">
        <v>17</v>
      </c>
      <c r="P38" s="234"/>
      <c r="Q38" s="234"/>
      <c r="R38" s="234"/>
      <c r="S38" s="260">
        <f t="shared" si="82"/>
        <v>0</v>
      </c>
      <c r="T38" s="260">
        <f t="shared" si="83"/>
        <v>236680.810938237</v>
      </c>
      <c r="U38" s="260">
        <f t="shared" si="84"/>
        <v>2253.20132013201</v>
      </c>
      <c r="V38" s="260"/>
      <c r="W38" s="270"/>
      <c r="X38" s="266"/>
      <c r="Y38" s="260">
        <f t="shared" si="85"/>
        <v>236680.810938237</v>
      </c>
      <c r="Z38" s="234">
        <f t="shared" si="86"/>
        <v>2253.20132013201</v>
      </c>
      <c r="AA38" s="260">
        <f t="shared" si="87"/>
        <v>40966.3865546218</v>
      </c>
      <c r="AB38" s="278">
        <f t="shared" si="88"/>
        <v>0</v>
      </c>
      <c r="AC38" s="260">
        <f t="shared" si="89"/>
        <v>6732</v>
      </c>
      <c r="AD38" s="254">
        <f t="shared" si="90"/>
        <v>42.3585269667326</v>
      </c>
      <c r="AE38" s="279">
        <v>1</v>
      </c>
      <c r="AF38" s="280">
        <f t="shared" si="91"/>
        <v>64.08864</v>
      </c>
      <c r="AG38" s="292">
        <f t="shared" si="96"/>
        <v>44138</v>
      </c>
      <c r="AH38" s="292">
        <f t="shared" si="97"/>
        <v>0</v>
      </c>
      <c r="AI38" s="292">
        <f t="shared" si="98"/>
        <v>44180.3585269667</v>
      </c>
      <c r="AJ38" s="292" t="str">
        <f ca="1" t="shared" si="99"/>
        <v> </v>
      </c>
      <c r="AK38" s="292">
        <f t="shared" si="100"/>
        <v>44183.3585269667</v>
      </c>
      <c r="AL38" s="296"/>
      <c r="AM38" s="300"/>
      <c r="AN38" s="218"/>
      <c r="AO38" s="218"/>
      <c r="AP38" s="218"/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17"/>
      <c r="BY38" s="217"/>
      <c r="BZ38" s="217"/>
      <c r="CA38" s="217"/>
      <c r="CB38" s="217"/>
      <c r="CC38" s="217"/>
      <c r="CD38" s="217"/>
      <c r="CE38" s="217"/>
      <c r="CF38" s="217"/>
      <c r="CG38" s="217"/>
      <c r="CH38" s="217"/>
      <c r="CI38" s="217"/>
      <c r="CJ38" s="217"/>
      <c r="CK38" s="217"/>
      <c r="CL38" s="217"/>
      <c r="CM38" s="217"/>
      <c r="CN38" s="217"/>
      <c r="CO38" s="217"/>
      <c r="CP38" s="217"/>
      <c r="CQ38" s="217"/>
      <c r="CR38" s="217"/>
      <c r="CS38" s="217"/>
      <c r="CT38" s="217"/>
      <c r="CU38" s="217"/>
      <c r="CV38" s="217"/>
      <c r="CW38" s="217"/>
      <c r="CX38" s="217"/>
      <c r="CY38" s="217"/>
      <c r="CZ38" s="193"/>
      <c r="DA38" s="193"/>
      <c r="DB38" s="193"/>
      <c r="DC38" s="193"/>
      <c r="DD38" s="193"/>
      <c r="DE38" s="193"/>
      <c r="DF38" s="193"/>
      <c r="DG38" s="193"/>
      <c r="DH38" s="193"/>
      <c r="DI38" s="193"/>
      <c r="DJ38" s="193"/>
      <c r="DK38" s="193"/>
      <c r="DL38" s="193"/>
      <c r="DM38" s="193"/>
      <c r="DN38" s="193"/>
      <c r="DO38" s="193"/>
      <c r="DP38" s="193"/>
      <c r="DQ38" s="193"/>
      <c r="DR38" s="193"/>
      <c r="DS38" s="193"/>
      <c r="DT38" s="193"/>
      <c r="DU38" s="193"/>
      <c r="DV38" s="193"/>
      <c r="DW38" s="193"/>
      <c r="DX38" s="193"/>
      <c r="DY38" s="193"/>
    </row>
    <row r="39" s="190" customFormat="1" customHeight="1" spans="1:129">
      <c r="A39" s="243">
        <v>384</v>
      </c>
      <c r="B39" s="235"/>
      <c r="C39" s="234">
        <v>1</v>
      </c>
      <c r="D39" s="233">
        <f t="shared" si="92"/>
        <v>550</v>
      </c>
      <c r="E39" s="234" t="str">
        <f t="shared" si="93"/>
        <v>YH-11991</v>
      </c>
      <c r="F39" s="232">
        <f t="shared" si="94"/>
        <v>5020</v>
      </c>
      <c r="G39" s="242"/>
      <c r="H39" s="234" t="s">
        <v>43</v>
      </c>
      <c r="I39" s="234">
        <v>75</v>
      </c>
      <c r="J39" s="259" t="s">
        <v>48</v>
      </c>
      <c r="K39" s="234">
        <v>476</v>
      </c>
      <c r="L39" s="234">
        <f t="shared" si="95"/>
        <v>6</v>
      </c>
      <c r="M39" s="234">
        <f t="shared" si="80"/>
        <v>110670</v>
      </c>
      <c r="N39" s="253">
        <f t="shared" si="81"/>
        <v>0.204620462046205</v>
      </c>
      <c r="O39" s="234">
        <v>3.1</v>
      </c>
      <c r="P39" s="234"/>
      <c r="Q39" s="234"/>
      <c r="R39" s="234"/>
      <c r="S39" s="260">
        <f t="shared" si="82"/>
        <v>0</v>
      </c>
      <c r="T39" s="260">
        <f t="shared" si="83"/>
        <v>43159.4419946196</v>
      </c>
      <c r="U39" s="260">
        <f t="shared" si="84"/>
        <v>1027.19471947195</v>
      </c>
      <c r="V39" s="260"/>
      <c r="W39" s="270"/>
      <c r="X39" s="266">
        <v>15450</v>
      </c>
      <c r="Y39" s="260">
        <f t="shared" si="85"/>
        <v>27709.4419946196</v>
      </c>
      <c r="Z39" s="234">
        <f t="shared" si="86"/>
        <v>659.484719471947</v>
      </c>
      <c r="AA39" s="260">
        <f t="shared" si="87"/>
        <v>16386.5546218487</v>
      </c>
      <c r="AB39" s="278">
        <f t="shared" si="88"/>
        <v>0</v>
      </c>
      <c r="AC39" s="260">
        <f t="shared" si="89"/>
        <v>1227.6</v>
      </c>
      <c r="AD39" s="254">
        <f t="shared" si="90"/>
        <v>42.3585269667326</v>
      </c>
      <c r="AE39" s="279">
        <v>1</v>
      </c>
      <c r="AF39" s="280">
        <f t="shared" si="91"/>
        <v>29.21688</v>
      </c>
      <c r="AG39" s="292">
        <f t="shared" si="96"/>
        <v>44138</v>
      </c>
      <c r="AH39" s="292">
        <f t="shared" si="97"/>
        <v>0</v>
      </c>
      <c r="AI39" s="292">
        <f t="shared" si="98"/>
        <v>44180.3585269667</v>
      </c>
      <c r="AJ39" s="292" t="str">
        <f ca="1" t="shared" si="99"/>
        <v> </v>
      </c>
      <c r="AK39" s="292">
        <f t="shared" si="100"/>
        <v>44183.3585269667</v>
      </c>
      <c r="AL39" s="296"/>
      <c r="AM39" s="300"/>
      <c r="AN39" s="218"/>
      <c r="AO39" s="218"/>
      <c r="AP39" s="218"/>
      <c r="AQ39" s="218"/>
      <c r="AR39" s="218"/>
      <c r="AS39" s="218"/>
      <c r="AT39" s="218"/>
      <c r="AU39" s="218"/>
      <c r="AV39" s="218"/>
      <c r="AW39" s="218"/>
      <c r="AX39" s="218"/>
      <c r="AY39" s="218"/>
      <c r="AZ39" s="218"/>
      <c r="BA39" s="218"/>
      <c r="BB39" s="218"/>
      <c r="BC39" s="218"/>
      <c r="BD39" s="218"/>
      <c r="BE39" s="218"/>
      <c r="BF39" s="218"/>
      <c r="BG39" s="218"/>
      <c r="BH39" s="218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17"/>
      <c r="BY39" s="217"/>
      <c r="BZ39" s="217"/>
      <c r="CA39" s="217"/>
      <c r="CB39" s="217"/>
      <c r="CC39" s="217"/>
      <c r="CD39" s="217"/>
      <c r="CE39" s="217"/>
      <c r="CF39" s="217"/>
      <c r="CG39" s="217"/>
      <c r="CH39" s="217"/>
      <c r="CI39" s="217"/>
      <c r="CJ39" s="217"/>
      <c r="CK39" s="217"/>
      <c r="CL39" s="217"/>
      <c r="CM39" s="217"/>
      <c r="CN39" s="217"/>
      <c r="CO39" s="217"/>
      <c r="CP39" s="217"/>
      <c r="CQ39" s="217"/>
      <c r="CR39" s="217"/>
      <c r="CS39" s="217"/>
      <c r="CT39" s="217"/>
      <c r="CU39" s="217"/>
      <c r="CV39" s="217"/>
      <c r="CW39" s="217"/>
      <c r="CX39" s="217"/>
      <c r="CY39" s="217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193"/>
      <c r="DK39" s="193"/>
      <c r="DL39" s="193"/>
      <c r="DM39" s="193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</row>
    <row r="40" s="190" customFormat="1" customHeight="1" spans="1:129">
      <c r="A40" s="243">
        <v>384</v>
      </c>
      <c r="B40" s="235"/>
      <c r="C40" s="234">
        <v>1</v>
      </c>
      <c r="D40" s="233">
        <f t="shared" si="92"/>
        <v>550</v>
      </c>
      <c r="E40" s="234" t="str">
        <f t="shared" si="93"/>
        <v>YH-11991</v>
      </c>
      <c r="F40" s="232">
        <f t="shared" si="94"/>
        <v>5020</v>
      </c>
      <c r="G40" s="234" t="e">
        <f>[1]问量!$F$308</f>
        <v>#REF!</v>
      </c>
      <c r="H40" s="234" t="s">
        <v>44</v>
      </c>
      <c r="I40" s="234"/>
      <c r="J40" s="252"/>
      <c r="K40" s="234"/>
      <c r="L40" s="234">
        <f t="shared" si="95"/>
        <v>6</v>
      </c>
      <c r="M40" s="234">
        <f t="shared" si="80"/>
        <v>0</v>
      </c>
      <c r="N40" s="253">
        <f t="shared" si="81"/>
        <v>0</v>
      </c>
      <c r="O40" s="234"/>
      <c r="P40" s="234"/>
      <c r="Q40" s="234"/>
      <c r="R40" s="234"/>
      <c r="S40" s="260">
        <f t="shared" si="82"/>
        <v>0</v>
      </c>
      <c r="T40" s="260" t="e">
        <f t="shared" si="83"/>
        <v>#DIV/0!</v>
      </c>
      <c r="U40" s="260">
        <f t="shared" si="84"/>
        <v>0</v>
      </c>
      <c r="V40" s="260"/>
      <c r="W40" s="270"/>
      <c r="X40" s="266"/>
      <c r="Y40" s="260" t="e">
        <f t="shared" si="85"/>
        <v>#DIV/0!</v>
      </c>
      <c r="Z40" s="234" t="e">
        <f t="shared" si="86"/>
        <v>#DIV/0!</v>
      </c>
      <c r="AA40" s="260" t="e">
        <f t="shared" si="87"/>
        <v>#DIV/0!</v>
      </c>
      <c r="AB40" s="278" t="e">
        <f t="shared" si="88"/>
        <v>#DIV/0!</v>
      </c>
      <c r="AC40" s="260">
        <f t="shared" si="89"/>
        <v>0</v>
      </c>
      <c r="AD40" s="254" t="e">
        <f t="shared" si="90"/>
        <v>#DIV/0!</v>
      </c>
      <c r="AE40" s="279">
        <v>1</v>
      </c>
      <c r="AF40" s="280">
        <f t="shared" si="91"/>
        <v>0</v>
      </c>
      <c r="AG40" s="292">
        <f t="shared" si="96"/>
        <v>44138</v>
      </c>
      <c r="AH40" s="292">
        <f t="shared" si="97"/>
        <v>0</v>
      </c>
      <c r="AI40" s="292">
        <f t="shared" si="98"/>
        <v>44180.3585269667</v>
      </c>
      <c r="AJ40" s="292" t="str">
        <f ca="1" t="shared" si="99"/>
        <v> </v>
      </c>
      <c r="AK40" s="292">
        <f t="shared" si="100"/>
        <v>44183.3585269667</v>
      </c>
      <c r="AL40" s="296"/>
      <c r="AM40" s="300"/>
      <c r="AN40" s="218"/>
      <c r="AO40" s="218"/>
      <c r="AP40" s="218"/>
      <c r="AQ40" s="218"/>
      <c r="AR40" s="218"/>
      <c r="AS40" s="218"/>
      <c r="AT40" s="218"/>
      <c r="AU40" s="218"/>
      <c r="AV40" s="218"/>
      <c r="AW40" s="218"/>
      <c r="AX40" s="218"/>
      <c r="AY40" s="218"/>
      <c r="AZ40" s="218"/>
      <c r="BA40" s="218"/>
      <c r="BB40" s="218"/>
      <c r="BC40" s="218"/>
      <c r="BD40" s="218"/>
      <c r="BE40" s="218"/>
      <c r="BF40" s="218"/>
      <c r="BG40" s="218"/>
      <c r="BH40" s="218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17"/>
      <c r="BY40" s="217"/>
      <c r="BZ40" s="217"/>
      <c r="CA40" s="217"/>
      <c r="CB40" s="217"/>
      <c r="CC40" s="217"/>
      <c r="CD40" s="217"/>
      <c r="CE40" s="217"/>
      <c r="CF40" s="217"/>
      <c r="CG40" s="217"/>
      <c r="CH40" s="217"/>
      <c r="CI40" s="217"/>
      <c r="CJ40" s="217"/>
      <c r="CK40" s="217"/>
      <c r="CL40" s="217"/>
      <c r="CM40" s="217"/>
      <c r="CN40" s="217"/>
      <c r="CO40" s="217"/>
      <c r="CP40" s="217"/>
      <c r="CQ40" s="217"/>
      <c r="CR40" s="217"/>
      <c r="CS40" s="217"/>
      <c r="CT40" s="217"/>
      <c r="CU40" s="217"/>
      <c r="CV40" s="217"/>
      <c r="CW40" s="217"/>
      <c r="CX40" s="217"/>
      <c r="CY40" s="217"/>
      <c r="CZ40" s="193"/>
      <c r="DA40" s="193"/>
      <c r="DB40" s="193"/>
      <c r="DC40" s="193"/>
      <c r="DD40" s="193"/>
      <c r="DE40" s="193"/>
      <c r="DF40" s="193"/>
      <c r="DG40" s="193"/>
      <c r="DH40" s="193"/>
      <c r="DI40" s="193"/>
      <c r="DJ40" s="193"/>
      <c r="DK40" s="193"/>
      <c r="DL40" s="193"/>
      <c r="DM40" s="193"/>
      <c r="DN40" s="193"/>
      <c r="DO40" s="193"/>
      <c r="DP40" s="193"/>
      <c r="DQ40" s="193"/>
      <c r="DR40" s="193"/>
      <c r="DS40" s="193"/>
      <c r="DT40" s="193"/>
      <c r="DU40" s="193"/>
      <c r="DV40" s="193"/>
      <c r="DW40" s="193"/>
      <c r="DX40" s="193"/>
      <c r="DY40" s="193"/>
    </row>
    <row r="41" s="190" customFormat="1" customHeight="1" spans="1:129">
      <c r="A41" s="243">
        <v>384</v>
      </c>
      <c r="B41" s="235"/>
      <c r="C41" s="234">
        <v>1</v>
      </c>
      <c r="D41" s="233">
        <f t="shared" si="92"/>
        <v>550</v>
      </c>
      <c r="E41" s="234" t="str">
        <f t="shared" si="93"/>
        <v>YH-11991</v>
      </c>
      <c r="F41" s="232">
        <f t="shared" si="94"/>
        <v>5020</v>
      </c>
      <c r="G41" s="234"/>
      <c r="H41" s="234" t="s">
        <v>45</v>
      </c>
      <c r="I41" s="234"/>
      <c r="J41" s="252"/>
      <c r="K41" s="234"/>
      <c r="L41" s="234">
        <f t="shared" si="95"/>
        <v>6</v>
      </c>
      <c r="M41" s="234">
        <f t="shared" si="80"/>
        <v>0</v>
      </c>
      <c r="N41" s="253">
        <f t="shared" si="81"/>
        <v>0</v>
      </c>
      <c r="O41" s="234"/>
      <c r="P41" s="234"/>
      <c r="Q41" s="234"/>
      <c r="R41" s="234"/>
      <c r="S41" s="260">
        <f t="shared" si="82"/>
        <v>0</v>
      </c>
      <c r="T41" s="260" t="e">
        <f t="shared" si="83"/>
        <v>#DIV/0!</v>
      </c>
      <c r="U41" s="260">
        <f t="shared" si="84"/>
        <v>0</v>
      </c>
      <c r="V41" s="260"/>
      <c r="W41" s="270"/>
      <c r="X41" s="266"/>
      <c r="Y41" s="260" t="e">
        <f t="shared" si="85"/>
        <v>#DIV/0!</v>
      </c>
      <c r="Z41" s="234" t="e">
        <f t="shared" si="86"/>
        <v>#DIV/0!</v>
      </c>
      <c r="AA41" s="260" t="e">
        <f t="shared" si="87"/>
        <v>#DIV/0!</v>
      </c>
      <c r="AB41" s="278" t="e">
        <f t="shared" si="88"/>
        <v>#DIV/0!</v>
      </c>
      <c r="AC41" s="260">
        <f t="shared" si="89"/>
        <v>0</v>
      </c>
      <c r="AD41" s="254" t="e">
        <f t="shared" si="90"/>
        <v>#DIV/0!</v>
      </c>
      <c r="AE41" s="279">
        <v>1</v>
      </c>
      <c r="AF41" s="280">
        <f t="shared" si="91"/>
        <v>0</v>
      </c>
      <c r="AG41" s="292">
        <f t="shared" si="96"/>
        <v>44138</v>
      </c>
      <c r="AH41" s="292">
        <f t="shared" si="97"/>
        <v>0</v>
      </c>
      <c r="AI41" s="292">
        <f t="shared" si="98"/>
        <v>44180.3585269667</v>
      </c>
      <c r="AJ41" s="292" t="str">
        <f ca="1" t="shared" si="99"/>
        <v> </v>
      </c>
      <c r="AK41" s="292">
        <f t="shared" si="100"/>
        <v>44183.3585269667</v>
      </c>
      <c r="AL41" s="296"/>
      <c r="AM41" s="300"/>
      <c r="AN41" s="218"/>
      <c r="AO41" s="218"/>
      <c r="AP41" s="218"/>
      <c r="AQ41" s="218"/>
      <c r="AR41" s="218"/>
      <c r="AS41" s="218"/>
      <c r="AT41" s="218"/>
      <c r="AU41" s="218"/>
      <c r="AV41" s="218"/>
      <c r="AW41" s="218"/>
      <c r="AX41" s="218"/>
      <c r="AY41" s="218"/>
      <c r="AZ41" s="218"/>
      <c r="BA41" s="218"/>
      <c r="BB41" s="218"/>
      <c r="BC41" s="218"/>
      <c r="BD41" s="218"/>
      <c r="BE41" s="218"/>
      <c r="BF41" s="218"/>
      <c r="BG41" s="218"/>
      <c r="BH41" s="218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17"/>
      <c r="BY41" s="217"/>
      <c r="BZ41" s="217"/>
      <c r="CA41" s="217"/>
      <c r="CB41" s="217"/>
      <c r="CC41" s="217"/>
      <c r="CD41" s="217"/>
      <c r="CE41" s="217"/>
      <c r="CF41" s="217"/>
      <c r="CG41" s="217"/>
      <c r="CH41" s="217"/>
      <c r="CI41" s="217"/>
      <c r="CJ41" s="217"/>
      <c r="CK41" s="217"/>
      <c r="CL41" s="217"/>
      <c r="CM41" s="217"/>
      <c r="CN41" s="217"/>
      <c r="CO41" s="217"/>
      <c r="CP41" s="217"/>
      <c r="CQ41" s="217"/>
      <c r="CR41" s="217"/>
      <c r="CS41" s="217"/>
      <c r="CT41" s="217"/>
      <c r="CU41" s="217"/>
      <c r="CV41" s="217"/>
      <c r="CW41" s="217"/>
      <c r="CX41" s="217"/>
      <c r="CY41" s="217"/>
      <c r="CZ41" s="193"/>
      <c r="DA41" s="193"/>
      <c r="DB41" s="193"/>
      <c r="DC41" s="193"/>
      <c r="DD41" s="193"/>
      <c r="DE41" s="193"/>
      <c r="DF41" s="193"/>
      <c r="DG41" s="193"/>
      <c r="DH41" s="193"/>
      <c r="DI41" s="193"/>
      <c r="DJ41" s="193"/>
      <c r="DK41" s="193"/>
      <c r="DL41" s="193"/>
      <c r="DM41" s="193"/>
      <c r="DN41" s="193"/>
      <c r="DO41" s="193"/>
      <c r="DP41" s="193"/>
      <c r="DQ41" s="193"/>
      <c r="DR41" s="193"/>
      <c r="DS41" s="193"/>
      <c r="DT41" s="193"/>
      <c r="DU41" s="193"/>
      <c r="DV41" s="193"/>
      <c r="DW41" s="193"/>
      <c r="DX41" s="193"/>
      <c r="DY41" s="193"/>
    </row>
    <row r="42" s="190" customFormat="1" customHeight="1" spans="1:129">
      <c r="A42" s="243">
        <v>384</v>
      </c>
      <c r="B42" s="235"/>
      <c r="C42" s="234">
        <v>1</v>
      </c>
      <c r="D42" s="233">
        <f t="shared" si="92"/>
        <v>550</v>
      </c>
      <c r="E42" s="234" t="str">
        <f t="shared" si="93"/>
        <v>YH-11991</v>
      </c>
      <c r="F42" s="232">
        <f t="shared" si="94"/>
        <v>5020</v>
      </c>
      <c r="G42" s="234"/>
      <c r="H42" s="234" t="s">
        <v>46</v>
      </c>
      <c r="I42" s="234"/>
      <c r="J42" s="252"/>
      <c r="K42" s="234"/>
      <c r="L42" s="234">
        <f t="shared" si="95"/>
        <v>6</v>
      </c>
      <c r="M42" s="234">
        <f t="shared" si="80"/>
        <v>0</v>
      </c>
      <c r="N42" s="253">
        <f t="shared" si="81"/>
        <v>0</v>
      </c>
      <c r="O42" s="234"/>
      <c r="P42" s="234"/>
      <c r="Q42" s="234"/>
      <c r="R42" s="234"/>
      <c r="S42" s="260">
        <f t="shared" si="82"/>
        <v>0</v>
      </c>
      <c r="T42" s="260" t="e">
        <f t="shared" si="83"/>
        <v>#DIV/0!</v>
      </c>
      <c r="U42" s="260">
        <f t="shared" si="84"/>
        <v>0</v>
      </c>
      <c r="V42" s="260"/>
      <c r="W42" s="270"/>
      <c r="X42" s="266"/>
      <c r="Y42" s="260" t="e">
        <f t="shared" si="85"/>
        <v>#DIV/0!</v>
      </c>
      <c r="Z42" s="234" t="e">
        <f t="shared" si="86"/>
        <v>#DIV/0!</v>
      </c>
      <c r="AA42" s="260" t="e">
        <f t="shared" si="87"/>
        <v>#DIV/0!</v>
      </c>
      <c r="AB42" s="278" t="e">
        <f t="shared" si="88"/>
        <v>#DIV/0!</v>
      </c>
      <c r="AC42" s="260">
        <f t="shared" si="89"/>
        <v>0</v>
      </c>
      <c r="AD42" s="254" t="e">
        <f t="shared" si="90"/>
        <v>#DIV/0!</v>
      </c>
      <c r="AE42" s="279">
        <v>1</v>
      </c>
      <c r="AF42" s="280">
        <f t="shared" si="91"/>
        <v>0</v>
      </c>
      <c r="AG42" s="292">
        <f t="shared" si="96"/>
        <v>44138</v>
      </c>
      <c r="AH42" s="292">
        <f t="shared" si="97"/>
        <v>0</v>
      </c>
      <c r="AI42" s="292">
        <f t="shared" si="98"/>
        <v>44180.3585269667</v>
      </c>
      <c r="AJ42" s="292" t="str">
        <f ca="1" t="shared" si="99"/>
        <v> </v>
      </c>
      <c r="AK42" s="292">
        <f t="shared" si="100"/>
        <v>44183.3585269667</v>
      </c>
      <c r="AL42" s="296"/>
      <c r="AM42" s="300"/>
      <c r="AN42" s="218"/>
      <c r="AO42" s="218"/>
      <c r="AP42" s="218"/>
      <c r="AQ42" s="218"/>
      <c r="AR42" s="218"/>
      <c r="AS42" s="218"/>
      <c r="AT42" s="218"/>
      <c r="AU42" s="218"/>
      <c r="AV42" s="218"/>
      <c r="AW42" s="218"/>
      <c r="AX42" s="218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17"/>
      <c r="BY42" s="217"/>
      <c r="BZ42" s="217"/>
      <c r="CA42" s="217"/>
      <c r="CB42" s="217"/>
      <c r="CC42" s="217"/>
      <c r="CD42" s="217"/>
      <c r="CE42" s="217"/>
      <c r="CF42" s="217"/>
      <c r="CG42" s="217"/>
      <c r="CH42" s="217"/>
      <c r="CI42" s="217"/>
      <c r="CJ42" s="217"/>
      <c r="CK42" s="217"/>
      <c r="CL42" s="217"/>
      <c r="CM42" s="217"/>
      <c r="CN42" s="217"/>
      <c r="CO42" s="217"/>
      <c r="CP42" s="217"/>
      <c r="CQ42" s="217"/>
      <c r="CR42" s="217"/>
      <c r="CS42" s="217"/>
      <c r="CT42" s="217"/>
      <c r="CU42" s="217"/>
      <c r="CV42" s="217"/>
      <c r="CW42" s="217"/>
      <c r="CX42" s="217"/>
      <c r="CY42" s="217"/>
      <c r="CZ42" s="193"/>
      <c r="DA42" s="193"/>
      <c r="DB42" s="193"/>
      <c r="DC42" s="193"/>
      <c r="DD42" s="193"/>
      <c r="DE42" s="193"/>
      <c r="DF42" s="193"/>
      <c r="DG42" s="193"/>
      <c r="DH42" s="193"/>
      <c r="DI42" s="193"/>
      <c r="DJ42" s="193"/>
      <c r="DK42" s="193"/>
      <c r="DL42" s="193"/>
      <c r="DM42" s="193"/>
      <c r="DN42" s="193"/>
      <c r="DO42" s="193"/>
      <c r="DP42" s="193"/>
      <c r="DQ42" s="193"/>
      <c r="DR42" s="193"/>
      <c r="DS42" s="193"/>
      <c r="DT42" s="193"/>
      <c r="DU42" s="193"/>
      <c r="DV42" s="193"/>
      <c r="DW42" s="193"/>
      <c r="DX42" s="193"/>
      <c r="DY42" s="193"/>
    </row>
    <row r="43" s="191" customFormat="1" customHeight="1" spans="1:129">
      <c r="A43" s="244"/>
      <c r="B43" s="237"/>
      <c r="C43" s="240"/>
      <c r="D43" s="239"/>
      <c r="E43" s="240"/>
      <c r="F43" s="238"/>
      <c r="G43" s="240"/>
      <c r="H43" s="240"/>
      <c r="I43" s="240"/>
      <c r="J43" s="256"/>
      <c r="K43" s="240"/>
      <c r="L43" s="240"/>
      <c r="M43" s="240"/>
      <c r="N43" s="257"/>
      <c r="O43" s="240"/>
      <c r="P43" s="240"/>
      <c r="Q43" s="240"/>
      <c r="R43" s="240"/>
      <c r="S43" s="267"/>
      <c r="T43" s="267"/>
      <c r="U43" s="267"/>
      <c r="V43" s="267"/>
      <c r="W43" s="272"/>
      <c r="X43" s="269"/>
      <c r="Y43" s="267"/>
      <c r="Z43" s="240"/>
      <c r="AA43" s="267"/>
      <c r="AB43" s="281"/>
      <c r="AC43" s="267"/>
      <c r="AD43" s="258"/>
      <c r="AE43" s="282"/>
      <c r="AF43" s="283"/>
      <c r="AG43" s="297"/>
      <c r="AH43" s="297"/>
      <c r="AI43" s="297"/>
      <c r="AJ43" s="297"/>
      <c r="AK43" s="297"/>
      <c r="AL43" s="298"/>
      <c r="AM43" s="301"/>
      <c r="AN43" s="218"/>
      <c r="AO43" s="218"/>
      <c r="AP43" s="218"/>
      <c r="AQ43" s="218"/>
      <c r="AR43" s="218"/>
      <c r="AS43" s="218"/>
      <c r="AT43" s="218"/>
      <c r="AU43" s="218"/>
      <c r="AV43" s="218"/>
      <c r="AW43" s="218"/>
      <c r="AX43" s="218"/>
      <c r="AY43" s="218"/>
      <c r="AZ43" s="218"/>
      <c r="BA43" s="218"/>
      <c r="BB43" s="218"/>
      <c r="BC43" s="218"/>
      <c r="BD43" s="218"/>
      <c r="BE43" s="218"/>
      <c r="BF43" s="218"/>
      <c r="BG43" s="218"/>
      <c r="BH43" s="218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17"/>
      <c r="BY43" s="217"/>
      <c r="BZ43" s="217"/>
      <c r="CA43" s="217"/>
      <c r="CB43" s="217"/>
      <c r="CC43" s="217"/>
      <c r="CD43" s="217"/>
      <c r="CE43" s="217"/>
      <c r="CF43" s="217"/>
      <c r="CG43" s="217"/>
      <c r="CH43" s="217"/>
      <c r="CI43" s="217"/>
      <c r="CJ43" s="217"/>
      <c r="CK43" s="217"/>
      <c r="CL43" s="217"/>
      <c r="CM43" s="217"/>
      <c r="CN43" s="217"/>
      <c r="CO43" s="217"/>
      <c r="CP43" s="217"/>
      <c r="CQ43" s="217"/>
      <c r="CR43" s="217"/>
      <c r="CS43" s="217"/>
      <c r="CT43" s="217"/>
      <c r="CU43" s="217"/>
      <c r="CV43" s="217"/>
      <c r="CW43" s="217"/>
      <c r="CX43" s="217"/>
      <c r="CY43" s="217"/>
      <c r="CZ43" s="193"/>
      <c r="DA43" s="193"/>
      <c r="DB43" s="193"/>
      <c r="DC43" s="193"/>
      <c r="DD43" s="193"/>
      <c r="DE43" s="193"/>
      <c r="DF43" s="193"/>
      <c r="DG43" s="193"/>
      <c r="DH43" s="193"/>
      <c r="DI43" s="193"/>
      <c r="DJ43" s="193"/>
      <c r="DK43" s="193"/>
      <c r="DL43" s="193"/>
      <c r="DM43" s="193"/>
      <c r="DN43" s="193"/>
      <c r="DO43" s="193"/>
      <c r="DP43" s="193"/>
      <c r="DQ43" s="193"/>
      <c r="DR43" s="193"/>
      <c r="DS43" s="193"/>
      <c r="DT43" s="193"/>
      <c r="DU43" s="193"/>
      <c r="DV43" s="193"/>
      <c r="DW43" s="193"/>
      <c r="DX43" s="193"/>
      <c r="DY43" s="193"/>
    </row>
    <row r="44" customHeight="1" spans="1:129">
      <c r="A44" s="230">
        <v>301</v>
      </c>
      <c r="B44" s="235">
        <v>1005</v>
      </c>
      <c r="C44" s="234">
        <v>1</v>
      </c>
      <c r="D44" s="233">
        <v>590</v>
      </c>
      <c r="E44" s="234" t="s">
        <v>59</v>
      </c>
      <c r="F44" s="232">
        <v>5020</v>
      </c>
      <c r="G44" s="245">
        <f>[2]Sheet1!$E$229*1000</f>
        <v>26500</v>
      </c>
      <c r="H44" s="234" t="s">
        <v>15</v>
      </c>
      <c r="I44" s="234">
        <v>200</v>
      </c>
      <c r="J44" s="252" t="s">
        <v>60</v>
      </c>
      <c r="K44" s="234">
        <v>476</v>
      </c>
      <c r="L44" s="234">
        <v>6</v>
      </c>
      <c r="M44" s="234">
        <f t="shared" ref="M44:M57" si="101">O44*K44*I44</f>
        <v>399840</v>
      </c>
      <c r="N44" s="253">
        <f t="shared" ref="N44:N50" si="102">M44/SUM($M$44:$M$50)</f>
        <v>0.447284345047923</v>
      </c>
      <c r="O44" s="234">
        <v>4.2</v>
      </c>
      <c r="P44" s="234"/>
      <c r="Q44" s="234"/>
      <c r="R44" s="234"/>
      <c r="S44" s="260">
        <f t="shared" ref="S44:S50" si="103">R44*Q44*P44/1000</f>
        <v>0</v>
      </c>
      <c r="T44" s="260">
        <f t="shared" ref="T44:T50" si="104">F44*N44*1000/L44/K44*9000/I44</f>
        <v>35378.6882165007</v>
      </c>
      <c r="U44" s="260">
        <f t="shared" ref="U44:U50" si="105">F44*N44</f>
        <v>2245.36741214058</v>
      </c>
      <c r="V44" s="260"/>
      <c r="W44" s="270"/>
      <c r="X44" s="266"/>
      <c r="Y44" s="260">
        <f t="shared" ref="Y44:Y50" si="106">T44-X44</f>
        <v>35378.6882165007</v>
      </c>
      <c r="Z44" s="234">
        <f t="shared" ref="Z44:Z50" si="107">Y44*I44/9000*L44*K44/1000</f>
        <v>2245.36741214058</v>
      </c>
      <c r="AA44" s="260">
        <f t="shared" ref="AA44:AA50" si="108">65*1000/K44*9000/I44</f>
        <v>6144.95798319328</v>
      </c>
      <c r="AB44" s="278">
        <f t="shared" ref="AB44:AB50" si="109">Q44*R44*P44*N44/K44/L44*9000/I44</f>
        <v>0</v>
      </c>
      <c r="AC44" s="260">
        <f t="shared" ref="AC44:AC50" si="110">D44/2*O44*60*24/1000</f>
        <v>1784.16</v>
      </c>
      <c r="AD44" s="254">
        <f t="shared" ref="AD44:AD50" si="111">T44/AC44/0.83/AE44</f>
        <v>23.8907528260072</v>
      </c>
      <c r="AE44" s="279">
        <v>1</v>
      </c>
      <c r="AF44" s="280">
        <f t="shared" ref="AF44:AF50" si="112">IF(LEN(C44)&gt;0,AC44*I44/9000/1000*K44*L44,"")</f>
        <v>113.234688</v>
      </c>
      <c r="AG44" s="292">
        <v>44148</v>
      </c>
      <c r="AH44" s="294"/>
      <c r="AI44" s="294">
        <f>AD44+AG44</f>
        <v>44171.890752826</v>
      </c>
      <c r="AJ44" s="295" t="str">
        <f ca="1">IF(NOW()-AG44-AD44&gt;=-2,"跟踪"," ")</f>
        <v> </v>
      </c>
      <c r="AK44" s="295">
        <f>AI44+2</f>
        <v>44173.890752826</v>
      </c>
      <c r="AL44" s="296">
        <f>SUM(AF44:AF50)</f>
        <v>253.1604096</v>
      </c>
      <c r="CZ44" s="193"/>
      <c r="DA44" s="193"/>
      <c r="DB44" s="193"/>
      <c r="DC44" s="193"/>
      <c r="DD44" s="193"/>
      <c r="DE44" s="193"/>
      <c r="DF44" s="193"/>
      <c r="DG44" s="193"/>
      <c r="DH44" s="193"/>
      <c r="DI44" s="193"/>
      <c r="DJ44" s="193"/>
      <c r="DK44" s="193"/>
      <c r="DL44" s="193"/>
      <c r="DM44" s="193"/>
      <c r="DN44" s="193"/>
      <c r="DO44" s="193"/>
      <c r="DP44" s="193"/>
      <c r="DQ44" s="193"/>
      <c r="DR44" s="193"/>
      <c r="DS44" s="193"/>
      <c r="DT44" s="193"/>
      <c r="DU44" s="193"/>
      <c r="DV44" s="193"/>
      <c r="DW44" s="193"/>
      <c r="DX44" s="193"/>
      <c r="DY44" s="193"/>
    </row>
    <row r="45" customHeight="1" spans="1:129">
      <c r="A45" s="230">
        <v>301</v>
      </c>
      <c r="B45" s="235"/>
      <c r="C45" s="234">
        <v>1</v>
      </c>
      <c r="D45" s="233">
        <f t="shared" ref="D45:D50" si="113">D44</f>
        <v>590</v>
      </c>
      <c r="E45" s="234" t="str">
        <f t="shared" ref="E45:E50" si="114">E44</f>
        <v>YT-0812MS</v>
      </c>
      <c r="F45" s="232">
        <f t="shared" ref="F45:F50" si="115">F44</f>
        <v>5020</v>
      </c>
      <c r="G45" s="234"/>
      <c r="H45" s="234" t="s">
        <v>41</v>
      </c>
      <c r="I45" s="234">
        <v>200</v>
      </c>
      <c r="J45" s="252" t="s">
        <v>60</v>
      </c>
      <c r="K45" s="234"/>
      <c r="L45" s="234">
        <f t="shared" ref="L45:L50" si="116">L44</f>
        <v>6</v>
      </c>
      <c r="M45" s="234">
        <f t="shared" si="101"/>
        <v>0</v>
      </c>
      <c r="N45" s="253">
        <f t="shared" si="102"/>
        <v>0</v>
      </c>
      <c r="O45" s="234">
        <v>4.2</v>
      </c>
      <c r="P45" s="234"/>
      <c r="Q45" s="234"/>
      <c r="R45" s="234"/>
      <c r="S45" s="260">
        <f t="shared" si="103"/>
        <v>0</v>
      </c>
      <c r="T45" s="260" t="e">
        <f t="shared" si="104"/>
        <v>#DIV/0!</v>
      </c>
      <c r="U45" s="260">
        <f t="shared" si="105"/>
        <v>0</v>
      </c>
      <c r="V45" s="260"/>
      <c r="W45" s="270"/>
      <c r="X45" s="266"/>
      <c r="Y45" s="260" t="e">
        <f t="shared" si="106"/>
        <v>#DIV/0!</v>
      </c>
      <c r="Z45" s="234" t="e">
        <f t="shared" si="107"/>
        <v>#DIV/0!</v>
      </c>
      <c r="AA45" s="260" t="e">
        <f t="shared" si="108"/>
        <v>#DIV/0!</v>
      </c>
      <c r="AB45" s="278" t="e">
        <f t="shared" si="109"/>
        <v>#DIV/0!</v>
      </c>
      <c r="AC45" s="260">
        <f t="shared" si="110"/>
        <v>1784.16</v>
      </c>
      <c r="AD45" s="254" t="e">
        <f t="shared" si="111"/>
        <v>#DIV/0!</v>
      </c>
      <c r="AE45" s="279">
        <v>1</v>
      </c>
      <c r="AF45" s="280">
        <f t="shared" si="112"/>
        <v>0</v>
      </c>
      <c r="AG45" s="292">
        <f t="shared" ref="AG45:AG50" si="117">AG44</f>
        <v>44148</v>
      </c>
      <c r="AH45" s="292">
        <f t="shared" ref="AH45:AH50" si="118">AH44</f>
        <v>0</v>
      </c>
      <c r="AI45" s="292">
        <f t="shared" ref="AI45:AI50" si="119">AI44</f>
        <v>44171.890752826</v>
      </c>
      <c r="AJ45" s="292" t="str">
        <f ca="1" t="shared" ref="AJ45:AJ50" si="120">AJ44</f>
        <v> </v>
      </c>
      <c r="AK45" s="292">
        <f t="shared" ref="AK45:AK50" si="121">AK44</f>
        <v>44173.890752826</v>
      </c>
      <c r="AL45" s="296"/>
      <c r="CZ45" s="193"/>
      <c r="DA45" s="193"/>
      <c r="DB45" s="193"/>
      <c r="DC45" s="193"/>
      <c r="DD45" s="193"/>
      <c r="DE45" s="193"/>
      <c r="DF45" s="193"/>
      <c r="DG45" s="193"/>
      <c r="DH45" s="193"/>
      <c r="DI45" s="193"/>
      <c r="DJ45" s="193"/>
      <c r="DK45" s="193"/>
      <c r="DL45" s="193"/>
      <c r="DM45" s="193"/>
      <c r="DN45" s="193"/>
      <c r="DO45" s="193"/>
      <c r="DP45" s="193"/>
      <c r="DQ45" s="193"/>
      <c r="DR45" s="193"/>
      <c r="DS45" s="193"/>
      <c r="DT45" s="193"/>
      <c r="DU45" s="193"/>
      <c r="DV45" s="193"/>
      <c r="DW45" s="193"/>
      <c r="DX45" s="193"/>
      <c r="DY45" s="193"/>
    </row>
    <row r="46" customHeight="1" spans="1:129">
      <c r="A46" s="230">
        <v>301</v>
      </c>
      <c r="B46" s="235"/>
      <c r="C46" s="234">
        <v>1</v>
      </c>
      <c r="D46" s="233">
        <f t="shared" si="113"/>
        <v>590</v>
      </c>
      <c r="E46" s="234" t="str">
        <f t="shared" si="114"/>
        <v>YT-0812MS</v>
      </c>
      <c r="F46" s="232">
        <f t="shared" si="115"/>
        <v>5020</v>
      </c>
      <c r="G46" s="241" t="s">
        <v>49</v>
      </c>
      <c r="H46" s="234" t="s">
        <v>42</v>
      </c>
      <c r="I46" s="234">
        <v>30</v>
      </c>
      <c r="J46" s="252" t="s">
        <v>57</v>
      </c>
      <c r="K46" s="234">
        <v>476</v>
      </c>
      <c r="L46" s="234">
        <f t="shared" si="116"/>
        <v>6</v>
      </c>
      <c r="M46" s="234">
        <f t="shared" si="101"/>
        <v>251328</v>
      </c>
      <c r="N46" s="253">
        <f t="shared" si="102"/>
        <v>0.281150159744409</v>
      </c>
      <c r="O46" s="234">
        <v>17.6</v>
      </c>
      <c r="P46" s="234"/>
      <c r="Q46" s="234"/>
      <c r="R46" s="234"/>
      <c r="S46" s="260">
        <f t="shared" si="103"/>
        <v>0</v>
      </c>
      <c r="T46" s="260">
        <f t="shared" si="104"/>
        <v>148253.550621527</v>
      </c>
      <c r="U46" s="260">
        <f t="shared" si="105"/>
        <v>1411.37380191693</v>
      </c>
      <c r="V46" s="260"/>
      <c r="W46" s="270"/>
      <c r="X46" s="266"/>
      <c r="Y46" s="260">
        <f t="shared" si="106"/>
        <v>148253.550621527</v>
      </c>
      <c r="Z46" s="234">
        <f t="shared" si="107"/>
        <v>1411.37380191693</v>
      </c>
      <c r="AA46" s="260">
        <f t="shared" si="108"/>
        <v>40966.3865546218</v>
      </c>
      <c r="AB46" s="278">
        <f t="shared" si="109"/>
        <v>0</v>
      </c>
      <c r="AC46" s="260">
        <f t="shared" si="110"/>
        <v>7476.48</v>
      </c>
      <c r="AD46" s="254">
        <f t="shared" si="111"/>
        <v>23.8907528260072</v>
      </c>
      <c r="AE46" s="279">
        <v>1</v>
      </c>
      <c r="AF46" s="280">
        <f t="shared" si="112"/>
        <v>71.1760896</v>
      </c>
      <c r="AG46" s="292">
        <f t="shared" si="117"/>
        <v>44148</v>
      </c>
      <c r="AH46" s="292">
        <f t="shared" si="118"/>
        <v>0</v>
      </c>
      <c r="AI46" s="292">
        <f t="shared" si="119"/>
        <v>44171.890752826</v>
      </c>
      <c r="AJ46" s="292" t="str">
        <f ca="1" t="shared" si="120"/>
        <v> </v>
      </c>
      <c r="AK46" s="292">
        <f t="shared" si="121"/>
        <v>44173.890752826</v>
      </c>
      <c r="AL46" s="296"/>
      <c r="CZ46" s="193"/>
      <c r="DA46" s="193"/>
      <c r="DB46" s="193"/>
      <c r="DC46" s="193"/>
      <c r="DD46" s="193"/>
      <c r="DE46" s="193"/>
      <c r="DF46" s="193"/>
      <c r="DG46" s="193"/>
      <c r="DH46" s="193"/>
      <c r="DI46" s="193"/>
      <c r="DJ46" s="193"/>
      <c r="DK46" s="193"/>
      <c r="DL46" s="193"/>
      <c r="DM46" s="193"/>
      <c r="DN46" s="193"/>
      <c r="DO46" s="193"/>
      <c r="DP46" s="193"/>
      <c r="DQ46" s="193"/>
      <c r="DR46" s="193"/>
      <c r="DS46" s="193"/>
      <c r="DT46" s="193"/>
      <c r="DU46" s="193"/>
      <c r="DV46" s="193"/>
      <c r="DW46" s="193"/>
      <c r="DX46" s="193"/>
      <c r="DY46" s="193"/>
    </row>
    <row r="47" customHeight="1" spans="1:129">
      <c r="A47" s="230">
        <v>301</v>
      </c>
      <c r="B47" s="235"/>
      <c r="C47" s="234">
        <v>1</v>
      </c>
      <c r="D47" s="233">
        <f t="shared" si="113"/>
        <v>590</v>
      </c>
      <c r="E47" s="234" t="str">
        <f t="shared" si="114"/>
        <v>YT-0812MS</v>
      </c>
      <c r="F47" s="232">
        <f t="shared" si="115"/>
        <v>5020</v>
      </c>
      <c r="G47" s="242"/>
      <c r="H47" s="234" t="s">
        <v>43</v>
      </c>
      <c r="I47" s="234">
        <v>75</v>
      </c>
      <c r="J47" s="252" t="s">
        <v>56</v>
      </c>
      <c r="K47" s="234">
        <v>476</v>
      </c>
      <c r="L47" s="234">
        <f t="shared" si="116"/>
        <v>6</v>
      </c>
      <c r="M47" s="234">
        <f t="shared" si="101"/>
        <v>117810</v>
      </c>
      <c r="N47" s="253">
        <f t="shared" si="102"/>
        <v>0.131789137380192</v>
      </c>
      <c r="O47" s="234">
        <v>3.3</v>
      </c>
      <c r="P47" s="234"/>
      <c r="Q47" s="234"/>
      <c r="R47" s="234"/>
      <c r="S47" s="260">
        <f t="shared" si="103"/>
        <v>0</v>
      </c>
      <c r="T47" s="260">
        <f t="shared" si="104"/>
        <v>27797.5407415362</v>
      </c>
      <c r="U47" s="260">
        <f t="shared" si="105"/>
        <v>661.581469648562</v>
      </c>
      <c r="V47" s="260"/>
      <c r="W47" s="270"/>
      <c r="X47" s="266"/>
      <c r="Y47" s="260">
        <f t="shared" si="106"/>
        <v>27797.5407415362</v>
      </c>
      <c r="Z47" s="234">
        <f t="shared" si="107"/>
        <v>661.581469648562</v>
      </c>
      <c r="AA47" s="260">
        <f t="shared" si="108"/>
        <v>16386.5546218487</v>
      </c>
      <c r="AB47" s="278">
        <f t="shared" si="109"/>
        <v>0</v>
      </c>
      <c r="AC47" s="260">
        <f t="shared" si="110"/>
        <v>1401.84</v>
      </c>
      <c r="AD47" s="254">
        <f t="shared" si="111"/>
        <v>23.8907528260072</v>
      </c>
      <c r="AE47" s="279">
        <v>1</v>
      </c>
      <c r="AF47" s="280">
        <f t="shared" si="112"/>
        <v>33.363792</v>
      </c>
      <c r="AG47" s="292">
        <f t="shared" si="117"/>
        <v>44148</v>
      </c>
      <c r="AH47" s="292">
        <f t="shared" si="118"/>
        <v>0</v>
      </c>
      <c r="AI47" s="292">
        <f t="shared" si="119"/>
        <v>44171.890752826</v>
      </c>
      <c r="AJ47" s="292" t="str">
        <f ca="1" t="shared" si="120"/>
        <v> </v>
      </c>
      <c r="AK47" s="292">
        <f t="shared" si="121"/>
        <v>44173.890752826</v>
      </c>
      <c r="AL47" s="296"/>
      <c r="CZ47" s="193"/>
      <c r="DA47" s="193"/>
      <c r="DB47" s="193"/>
      <c r="DC47" s="193"/>
      <c r="DD47" s="193"/>
      <c r="DE47" s="193"/>
      <c r="DF47" s="193"/>
      <c r="DG47" s="193"/>
      <c r="DH47" s="193"/>
      <c r="DI47" s="193"/>
      <c r="DJ47" s="193"/>
      <c r="DK47" s="193"/>
      <c r="DL47" s="193"/>
      <c r="DM47" s="193"/>
      <c r="DN47" s="193"/>
      <c r="DO47" s="193"/>
      <c r="DP47" s="193"/>
      <c r="DQ47" s="193"/>
      <c r="DR47" s="193"/>
      <c r="DS47" s="193"/>
      <c r="DT47" s="193"/>
      <c r="DU47" s="193"/>
      <c r="DV47" s="193"/>
      <c r="DW47" s="193"/>
      <c r="DX47" s="193"/>
      <c r="DY47" s="193"/>
    </row>
    <row r="48" customHeight="1" spans="1:129">
      <c r="A48" s="230">
        <v>301</v>
      </c>
      <c r="B48" s="235"/>
      <c r="C48" s="234">
        <v>1</v>
      </c>
      <c r="D48" s="233">
        <f t="shared" si="113"/>
        <v>590</v>
      </c>
      <c r="E48" s="234" t="str">
        <f t="shared" si="114"/>
        <v>YT-0812MS</v>
      </c>
      <c r="F48" s="232">
        <f t="shared" si="115"/>
        <v>5020</v>
      </c>
      <c r="G48" s="234">
        <f>[3]Sheet1!$C$229</f>
        <v>4133</v>
      </c>
      <c r="H48" s="234" t="s">
        <v>44</v>
      </c>
      <c r="I48" s="234">
        <v>75</v>
      </c>
      <c r="J48" s="252" t="s">
        <v>56</v>
      </c>
      <c r="K48" s="234">
        <v>476</v>
      </c>
      <c r="L48" s="234">
        <f t="shared" si="116"/>
        <v>6</v>
      </c>
      <c r="M48" s="234">
        <f t="shared" si="101"/>
        <v>124950</v>
      </c>
      <c r="N48" s="253">
        <f t="shared" si="102"/>
        <v>0.139776357827476</v>
      </c>
      <c r="O48" s="234">
        <v>3.5</v>
      </c>
      <c r="P48" s="234"/>
      <c r="Q48" s="234"/>
      <c r="R48" s="234"/>
      <c r="S48" s="260">
        <f t="shared" si="103"/>
        <v>0</v>
      </c>
      <c r="T48" s="260">
        <f t="shared" si="104"/>
        <v>29482.2401804172</v>
      </c>
      <c r="U48" s="260">
        <f t="shared" si="105"/>
        <v>701.67731629393</v>
      </c>
      <c r="V48" s="260"/>
      <c r="W48" s="270"/>
      <c r="X48" s="266"/>
      <c r="Y48" s="260">
        <f t="shared" si="106"/>
        <v>29482.2401804172</v>
      </c>
      <c r="Z48" s="234">
        <f t="shared" si="107"/>
        <v>701.67731629393</v>
      </c>
      <c r="AA48" s="260">
        <f t="shared" si="108"/>
        <v>16386.5546218487</v>
      </c>
      <c r="AB48" s="278">
        <f t="shared" si="109"/>
        <v>0</v>
      </c>
      <c r="AC48" s="260">
        <f t="shared" si="110"/>
        <v>1486.8</v>
      </c>
      <c r="AD48" s="254">
        <f t="shared" si="111"/>
        <v>23.8907528260072</v>
      </c>
      <c r="AE48" s="279">
        <v>1</v>
      </c>
      <c r="AF48" s="280">
        <f t="shared" si="112"/>
        <v>35.38584</v>
      </c>
      <c r="AG48" s="292">
        <f t="shared" si="117"/>
        <v>44148</v>
      </c>
      <c r="AH48" s="292">
        <f t="shared" si="118"/>
        <v>0</v>
      </c>
      <c r="AI48" s="292">
        <f t="shared" si="119"/>
        <v>44171.890752826</v>
      </c>
      <c r="AJ48" s="292" t="str">
        <f ca="1" t="shared" si="120"/>
        <v> </v>
      </c>
      <c r="AK48" s="292">
        <f t="shared" si="121"/>
        <v>44173.890752826</v>
      </c>
      <c r="AL48" s="296"/>
      <c r="CZ48" s="193"/>
      <c r="DA48" s="193"/>
      <c r="DB48" s="193"/>
      <c r="DC48" s="193"/>
      <c r="DD48" s="193"/>
      <c r="DE48" s="193"/>
      <c r="DF48" s="193"/>
      <c r="DG48" s="193"/>
      <c r="DH48" s="193"/>
      <c r="DI48" s="193"/>
      <c r="DJ48" s="193"/>
      <c r="DK48" s="193"/>
      <c r="DL48" s="193"/>
      <c r="DM48" s="193"/>
      <c r="DN48" s="193"/>
      <c r="DO48" s="193"/>
      <c r="DP48" s="193"/>
      <c r="DQ48" s="193"/>
      <c r="DR48" s="193"/>
      <c r="DS48" s="193"/>
      <c r="DT48" s="193"/>
      <c r="DU48" s="193"/>
      <c r="DV48" s="193"/>
      <c r="DW48" s="193"/>
      <c r="DX48" s="193"/>
      <c r="DY48" s="193"/>
    </row>
    <row r="49" customHeight="1" spans="1:129">
      <c r="A49" s="230">
        <v>301</v>
      </c>
      <c r="B49" s="235"/>
      <c r="C49" s="234">
        <v>1</v>
      </c>
      <c r="D49" s="233">
        <f t="shared" si="113"/>
        <v>590</v>
      </c>
      <c r="E49" s="234" t="str">
        <f t="shared" si="114"/>
        <v>YT-0812MS</v>
      </c>
      <c r="F49" s="232">
        <f t="shared" si="115"/>
        <v>5020</v>
      </c>
      <c r="G49" s="234"/>
      <c r="H49" s="234" t="s">
        <v>45</v>
      </c>
      <c r="I49" s="234"/>
      <c r="J49" s="252"/>
      <c r="K49" s="234"/>
      <c r="L49" s="234">
        <f t="shared" si="116"/>
        <v>6</v>
      </c>
      <c r="M49" s="234">
        <f t="shared" si="101"/>
        <v>0</v>
      </c>
      <c r="N49" s="253">
        <f t="shared" si="102"/>
        <v>0</v>
      </c>
      <c r="O49" s="234"/>
      <c r="P49" s="234"/>
      <c r="Q49" s="234"/>
      <c r="R49" s="234"/>
      <c r="S49" s="260">
        <f t="shared" si="103"/>
        <v>0</v>
      </c>
      <c r="T49" s="260" t="e">
        <f t="shared" si="104"/>
        <v>#DIV/0!</v>
      </c>
      <c r="U49" s="260">
        <f t="shared" si="105"/>
        <v>0</v>
      </c>
      <c r="V49" s="260"/>
      <c r="W49" s="270"/>
      <c r="X49" s="266"/>
      <c r="Y49" s="260" t="e">
        <f t="shared" si="106"/>
        <v>#DIV/0!</v>
      </c>
      <c r="Z49" s="234" t="e">
        <f t="shared" si="107"/>
        <v>#DIV/0!</v>
      </c>
      <c r="AA49" s="260" t="e">
        <f t="shared" si="108"/>
        <v>#DIV/0!</v>
      </c>
      <c r="AB49" s="278" t="e">
        <f t="shared" si="109"/>
        <v>#DIV/0!</v>
      </c>
      <c r="AC49" s="260">
        <f t="shared" si="110"/>
        <v>0</v>
      </c>
      <c r="AD49" s="254" t="e">
        <f t="shared" si="111"/>
        <v>#DIV/0!</v>
      </c>
      <c r="AE49" s="279">
        <v>1</v>
      </c>
      <c r="AF49" s="280">
        <f t="shared" si="112"/>
        <v>0</v>
      </c>
      <c r="AG49" s="292">
        <f t="shared" si="117"/>
        <v>44148</v>
      </c>
      <c r="AH49" s="292">
        <f t="shared" si="118"/>
        <v>0</v>
      </c>
      <c r="AI49" s="292">
        <f t="shared" si="119"/>
        <v>44171.890752826</v>
      </c>
      <c r="AJ49" s="292" t="str">
        <f ca="1" t="shared" si="120"/>
        <v> </v>
      </c>
      <c r="AK49" s="292">
        <f t="shared" si="121"/>
        <v>44173.890752826</v>
      </c>
      <c r="AL49" s="296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</row>
    <row r="50" customHeight="1" spans="1:129">
      <c r="A50" s="230">
        <v>301</v>
      </c>
      <c r="B50" s="235"/>
      <c r="C50" s="234">
        <v>1</v>
      </c>
      <c r="D50" s="233">
        <f t="shared" si="113"/>
        <v>590</v>
      </c>
      <c r="E50" s="234" t="str">
        <f t="shared" si="114"/>
        <v>YT-0812MS</v>
      </c>
      <c r="F50" s="232">
        <f t="shared" si="115"/>
        <v>5020</v>
      </c>
      <c r="G50" s="234"/>
      <c r="H50" s="234" t="s">
        <v>46</v>
      </c>
      <c r="I50" s="234"/>
      <c r="J50" s="252"/>
      <c r="K50" s="234"/>
      <c r="L50" s="234">
        <f t="shared" si="116"/>
        <v>6</v>
      </c>
      <c r="M50" s="234">
        <f t="shared" si="101"/>
        <v>0</v>
      </c>
      <c r="N50" s="253">
        <f t="shared" si="102"/>
        <v>0</v>
      </c>
      <c r="O50" s="234"/>
      <c r="P50" s="234"/>
      <c r="Q50" s="234"/>
      <c r="R50" s="234"/>
      <c r="S50" s="260">
        <f t="shared" si="103"/>
        <v>0</v>
      </c>
      <c r="T50" s="260" t="e">
        <f t="shared" si="104"/>
        <v>#DIV/0!</v>
      </c>
      <c r="U50" s="260">
        <f t="shared" si="105"/>
        <v>0</v>
      </c>
      <c r="V50" s="260"/>
      <c r="W50" s="270"/>
      <c r="X50" s="273"/>
      <c r="Y50" s="260" t="e">
        <f t="shared" si="106"/>
        <v>#DIV/0!</v>
      </c>
      <c r="Z50" s="234" t="e">
        <f t="shared" si="107"/>
        <v>#DIV/0!</v>
      </c>
      <c r="AA50" s="260" t="e">
        <f t="shared" si="108"/>
        <v>#DIV/0!</v>
      </c>
      <c r="AB50" s="278" t="e">
        <f t="shared" si="109"/>
        <v>#DIV/0!</v>
      </c>
      <c r="AC50" s="260">
        <f t="shared" si="110"/>
        <v>0</v>
      </c>
      <c r="AD50" s="254" t="e">
        <f t="shared" si="111"/>
        <v>#DIV/0!</v>
      </c>
      <c r="AE50" s="279">
        <v>1</v>
      </c>
      <c r="AF50" s="280">
        <f t="shared" si="112"/>
        <v>0</v>
      </c>
      <c r="AG50" s="292">
        <f t="shared" si="117"/>
        <v>44148</v>
      </c>
      <c r="AH50" s="292">
        <f t="shared" si="118"/>
        <v>0</v>
      </c>
      <c r="AI50" s="292">
        <f t="shared" si="119"/>
        <v>44171.890752826</v>
      </c>
      <c r="AJ50" s="292" t="str">
        <f ca="1" t="shared" si="120"/>
        <v> </v>
      </c>
      <c r="AK50" s="292">
        <f t="shared" si="121"/>
        <v>44173.890752826</v>
      </c>
      <c r="AL50" s="296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</row>
    <row r="51" s="192" customFormat="1" customHeight="1" spans="1:129">
      <c r="A51" s="244"/>
      <c r="B51" s="237"/>
      <c r="C51" s="240"/>
      <c r="D51" s="239"/>
      <c r="E51" s="240"/>
      <c r="F51" s="238"/>
      <c r="G51" s="240"/>
      <c r="H51" s="240"/>
      <c r="I51" s="240"/>
      <c r="J51" s="256"/>
      <c r="K51" s="240"/>
      <c r="L51" s="240"/>
      <c r="M51" s="240"/>
      <c r="N51" s="257"/>
      <c r="O51" s="240"/>
      <c r="P51" s="240"/>
      <c r="Q51" s="240"/>
      <c r="R51" s="240"/>
      <c r="S51" s="267"/>
      <c r="T51" s="267"/>
      <c r="U51" s="267"/>
      <c r="V51" s="267"/>
      <c r="W51" s="272"/>
      <c r="X51" s="274"/>
      <c r="Y51" s="267"/>
      <c r="Z51" s="240"/>
      <c r="AA51" s="267"/>
      <c r="AB51" s="281"/>
      <c r="AC51" s="267"/>
      <c r="AD51" s="258"/>
      <c r="AE51" s="282"/>
      <c r="AF51" s="283"/>
      <c r="AG51" s="297"/>
      <c r="AH51" s="297"/>
      <c r="AI51" s="297"/>
      <c r="AJ51" s="297"/>
      <c r="AK51" s="297"/>
      <c r="AL51" s="298"/>
      <c r="AM51" s="301"/>
      <c r="AN51" s="218"/>
      <c r="AO51" s="218"/>
      <c r="AP51" s="218"/>
      <c r="AQ51" s="218"/>
      <c r="AR51" s="218"/>
      <c r="AS51" s="218"/>
      <c r="AT51" s="218"/>
      <c r="AU51" s="218"/>
      <c r="AV51" s="218"/>
      <c r="AW51" s="218"/>
      <c r="AX51" s="218"/>
      <c r="AY51" s="218"/>
      <c r="AZ51" s="218"/>
      <c r="BA51" s="218"/>
      <c r="BB51" s="218"/>
      <c r="BC51" s="218"/>
      <c r="BD51" s="218"/>
      <c r="BE51" s="218"/>
      <c r="BF51" s="218"/>
      <c r="BG51" s="218"/>
      <c r="BH51" s="218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17"/>
      <c r="BY51" s="217"/>
      <c r="BZ51" s="217"/>
      <c r="CA51" s="217"/>
      <c r="CB51" s="217"/>
      <c r="CC51" s="217"/>
      <c r="CD51" s="217"/>
      <c r="CE51" s="217"/>
      <c r="CF51" s="217"/>
      <c r="CG51" s="217"/>
      <c r="CH51" s="217"/>
      <c r="CI51" s="217"/>
      <c r="CJ51" s="217"/>
      <c r="CK51" s="217"/>
      <c r="CL51" s="217"/>
      <c r="CM51" s="217"/>
      <c r="CN51" s="217"/>
      <c r="CO51" s="217"/>
      <c r="CP51" s="217"/>
      <c r="CQ51" s="217"/>
      <c r="CR51" s="217"/>
      <c r="CS51" s="217"/>
      <c r="CT51" s="217"/>
      <c r="CU51" s="217"/>
      <c r="CV51" s="217"/>
      <c r="CW51" s="217"/>
      <c r="CX51" s="217"/>
      <c r="CY51" s="217"/>
      <c r="CZ51" s="306"/>
      <c r="DA51" s="306"/>
      <c r="DB51" s="306"/>
      <c r="DC51" s="306"/>
      <c r="DD51" s="306"/>
      <c r="DE51" s="306"/>
      <c r="DF51" s="306"/>
      <c r="DG51" s="306"/>
      <c r="DH51" s="306"/>
      <c r="DI51" s="306"/>
      <c r="DJ51" s="306"/>
      <c r="DK51" s="306"/>
      <c r="DL51" s="306"/>
      <c r="DM51" s="306"/>
      <c r="DN51" s="306"/>
      <c r="DO51" s="306"/>
      <c r="DP51" s="306"/>
      <c r="DQ51" s="306"/>
      <c r="DR51" s="306"/>
      <c r="DS51" s="306"/>
      <c r="DT51" s="306"/>
      <c r="DU51" s="306"/>
      <c r="DV51" s="306"/>
      <c r="DW51" s="306"/>
      <c r="DX51" s="306"/>
      <c r="DY51" s="306"/>
    </row>
    <row r="52" s="190" customFormat="1" customHeight="1" spans="1:129">
      <c r="A52" s="243">
        <v>302</v>
      </c>
      <c r="B52" s="235">
        <v>1006</v>
      </c>
      <c r="C52" s="234">
        <v>1</v>
      </c>
      <c r="D52" s="233">
        <v>550</v>
      </c>
      <c r="E52" s="234" t="s">
        <v>59</v>
      </c>
      <c r="F52" s="232">
        <v>5020</v>
      </c>
      <c r="G52" s="234">
        <v>1000</v>
      </c>
      <c r="H52" s="234" t="s">
        <v>15</v>
      </c>
      <c r="I52" s="234">
        <v>300</v>
      </c>
      <c r="J52" s="252" t="s">
        <v>61</v>
      </c>
      <c r="K52" s="234">
        <v>230</v>
      </c>
      <c r="L52" s="234">
        <v>6</v>
      </c>
      <c r="M52" s="234">
        <f t="shared" ref="M52:M58" si="122">O52*K52*I52</f>
        <v>310500</v>
      </c>
      <c r="N52" s="253">
        <f t="shared" ref="N52:N58" si="123">M52/SUM($M$52:$M$58)</f>
        <v>0.276412776412776</v>
      </c>
      <c r="O52" s="234">
        <v>4.5</v>
      </c>
      <c r="P52" s="234"/>
      <c r="Q52" s="234"/>
      <c r="R52" s="234"/>
      <c r="S52" s="260">
        <f t="shared" ref="S52:S58" si="124">R52*Q52*P52/1000</f>
        <v>0</v>
      </c>
      <c r="T52" s="260">
        <f t="shared" ref="T52:T58" si="125">F52*N52*1000/L52/K52*9000/I52</f>
        <v>30165.0464693943</v>
      </c>
      <c r="U52" s="260">
        <f t="shared" ref="U52:U58" si="126">F52*N52</f>
        <v>1387.59213759214</v>
      </c>
      <c r="V52" s="260"/>
      <c r="W52" s="270"/>
      <c r="X52" s="266">
        <v>16000</v>
      </c>
      <c r="Y52" s="260">
        <f t="shared" ref="Y52:Y58" si="127">T52-X52</f>
        <v>14165.0464693943</v>
      </c>
      <c r="Z52" s="234">
        <f t="shared" ref="Z52:Z58" si="128">Y52*I52/9000*L52*K52/1000</f>
        <v>651.592137592138</v>
      </c>
      <c r="AA52" s="260">
        <f t="shared" ref="AA52:AA58" si="129">65*1000/K52*9000/I52</f>
        <v>8478.26086956522</v>
      </c>
      <c r="AB52" s="278">
        <f t="shared" ref="AB52:AB58" si="130">Q52*R52*P52*N52/K52/L52*9000/I52</f>
        <v>0</v>
      </c>
      <c r="AC52" s="260">
        <f t="shared" ref="AC52:AC58" si="131">D52/2*O52*60*24/1000</f>
        <v>1782</v>
      </c>
      <c r="AD52" s="254">
        <f t="shared" ref="AD52:AD58" si="132">T52/AC52/0.83/AE52</f>
        <v>20.3947415719405</v>
      </c>
      <c r="AE52" s="279">
        <v>1</v>
      </c>
      <c r="AF52" s="280">
        <f t="shared" ref="AF52:AF58" si="133">IF(LEN(C52)&gt;0,AC52*I52/9000/1000*K52*L52,"")</f>
        <v>81.972</v>
      </c>
      <c r="AG52" s="292">
        <v>44166</v>
      </c>
      <c r="AH52" s="294"/>
      <c r="AI52" s="294">
        <f>AD52+AG52</f>
        <v>44186.3947415719</v>
      </c>
      <c r="AJ52" s="295" t="str">
        <f ca="1">IF(NOW()-AG52-AD52&gt;=-2,"跟踪"," ")</f>
        <v> </v>
      </c>
      <c r="AK52" s="295">
        <f>AI52+3</f>
        <v>44189.3947415719</v>
      </c>
      <c r="AL52" s="296">
        <f>SUM(AF52:AF58)</f>
        <v>296.55648</v>
      </c>
      <c r="AM52" s="300"/>
      <c r="AN52" s="218"/>
      <c r="AO52" s="218"/>
      <c r="AP52" s="218"/>
      <c r="AQ52" s="218"/>
      <c r="AR52" s="218"/>
      <c r="AS52" s="218"/>
      <c r="AT52" s="218"/>
      <c r="AU52" s="218"/>
      <c r="AV52" s="218"/>
      <c r="AW52" s="218"/>
      <c r="AX52" s="218"/>
      <c r="AY52" s="218"/>
      <c r="AZ52" s="218"/>
      <c r="BA52" s="218"/>
      <c r="BB52" s="218"/>
      <c r="BC52" s="218"/>
      <c r="BD52" s="218"/>
      <c r="BE52" s="218"/>
      <c r="BF52" s="218"/>
      <c r="BG52" s="218"/>
      <c r="BH52" s="218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17"/>
      <c r="BY52" s="217"/>
      <c r="BZ52" s="217"/>
      <c r="CA52" s="217"/>
      <c r="CB52" s="217"/>
      <c r="CC52" s="217"/>
      <c r="CD52" s="217"/>
      <c r="CE52" s="217"/>
      <c r="CF52" s="217"/>
      <c r="CG52" s="217"/>
      <c r="CH52" s="217"/>
      <c r="CI52" s="217"/>
      <c r="CJ52" s="217"/>
      <c r="CK52" s="217"/>
      <c r="CL52" s="217"/>
      <c r="CM52" s="217"/>
      <c r="CN52" s="217"/>
      <c r="CO52" s="217"/>
      <c r="CP52" s="217"/>
      <c r="CQ52" s="217"/>
      <c r="CR52" s="217"/>
      <c r="CS52" s="217"/>
      <c r="CT52" s="217"/>
      <c r="CU52" s="217"/>
      <c r="CV52" s="217"/>
      <c r="CW52" s="217"/>
      <c r="CX52" s="217"/>
      <c r="CY52" s="217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</row>
    <row r="53" s="190" customFormat="1" customHeight="1" spans="1:129">
      <c r="A53" s="243">
        <v>302</v>
      </c>
      <c r="B53" s="235"/>
      <c r="C53" s="234">
        <v>1</v>
      </c>
      <c r="D53" s="233">
        <f t="shared" ref="D53:D58" si="134">D52</f>
        <v>550</v>
      </c>
      <c r="E53" s="234" t="str">
        <f t="shared" ref="E53:E58" si="135">E52</f>
        <v>YT-0812MS</v>
      </c>
      <c r="F53" s="232">
        <f t="shared" ref="F53:F58" si="136">F52</f>
        <v>5020</v>
      </c>
      <c r="G53" s="234"/>
      <c r="H53" s="234" t="s">
        <v>41</v>
      </c>
      <c r="I53" s="234">
        <v>300</v>
      </c>
      <c r="J53" s="252" t="s">
        <v>61</v>
      </c>
      <c r="K53" s="234">
        <v>230</v>
      </c>
      <c r="L53" s="234">
        <f t="shared" ref="L53:L58" si="137">L52</f>
        <v>6</v>
      </c>
      <c r="M53" s="234">
        <f t="shared" si="122"/>
        <v>310500</v>
      </c>
      <c r="N53" s="253">
        <f t="shared" si="123"/>
        <v>0.276412776412776</v>
      </c>
      <c r="O53" s="234">
        <v>4.5</v>
      </c>
      <c r="P53" s="234"/>
      <c r="Q53" s="234"/>
      <c r="R53" s="234"/>
      <c r="S53" s="260">
        <f t="shared" si="124"/>
        <v>0</v>
      </c>
      <c r="T53" s="260">
        <f t="shared" si="125"/>
        <v>30165.0464693943</v>
      </c>
      <c r="U53" s="260">
        <f t="shared" si="126"/>
        <v>1387.59213759214</v>
      </c>
      <c r="V53" s="260"/>
      <c r="W53" s="270"/>
      <c r="X53" s="266"/>
      <c r="Y53" s="260">
        <f t="shared" si="127"/>
        <v>30165.0464693943</v>
      </c>
      <c r="Z53" s="234">
        <f t="shared" si="128"/>
        <v>1387.59213759214</v>
      </c>
      <c r="AA53" s="260">
        <f t="shared" si="129"/>
        <v>8478.26086956522</v>
      </c>
      <c r="AB53" s="278">
        <f t="shared" si="130"/>
        <v>0</v>
      </c>
      <c r="AC53" s="260">
        <f t="shared" si="131"/>
        <v>1782</v>
      </c>
      <c r="AD53" s="254">
        <f t="shared" si="132"/>
        <v>20.3947415719405</v>
      </c>
      <c r="AE53" s="279">
        <v>1</v>
      </c>
      <c r="AF53" s="280">
        <f t="shared" si="133"/>
        <v>81.972</v>
      </c>
      <c r="AG53" s="292">
        <f>AG52</f>
        <v>44166</v>
      </c>
      <c r="AH53" s="292">
        <f t="shared" ref="AH53:AH58" si="138">AH52</f>
        <v>0</v>
      </c>
      <c r="AI53" s="292">
        <f t="shared" ref="AI53:AI58" si="139">AI52</f>
        <v>44186.3947415719</v>
      </c>
      <c r="AJ53" s="292" t="str">
        <f ca="1" t="shared" ref="AJ53:AJ58" si="140">AJ52</f>
        <v> </v>
      </c>
      <c r="AK53" s="292">
        <f t="shared" ref="AK53:AK58" si="141">AK52</f>
        <v>44189.3947415719</v>
      </c>
      <c r="AL53" s="296"/>
      <c r="AM53" s="300"/>
      <c r="AN53" s="218"/>
      <c r="AO53" s="218"/>
      <c r="AP53" s="218"/>
      <c r="AQ53" s="218"/>
      <c r="AR53" s="218"/>
      <c r="AS53" s="218"/>
      <c r="AT53" s="218"/>
      <c r="AU53" s="218"/>
      <c r="AV53" s="218"/>
      <c r="AW53" s="218"/>
      <c r="AX53" s="218"/>
      <c r="AY53" s="218"/>
      <c r="AZ53" s="218"/>
      <c r="BA53" s="218"/>
      <c r="BB53" s="218"/>
      <c r="BC53" s="218"/>
      <c r="BD53" s="218"/>
      <c r="BE53" s="218"/>
      <c r="BF53" s="218"/>
      <c r="BG53" s="218"/>
      <c r="BH53" s="218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17"/>
      <c r="BY53" s="217"/>
      <c r="BZ53" s="217"/>
      <c r="CA53" s="217"/>
      <c r="CB53" s="217"/>
      <c r="CC53" s="217"/>
      <c r="CD53" s="217"/>
      <c r="CE53" s="217"/>
      <c r="CF53" s="217"/>
      <c r="CG53" s="217"/>
      <c r="CH53" s="217"/>
      <c r="CI53" s="217"/>
      <c r="CJ53" s="217"/>
      <c r="CK53" s="217"/>
      <c r="CL53" s="217"/>
      <c r="CM53" s="217"/>
      <c r="CN53" s="217"/>
      <c r="CO53" s="217"/>
      <c r="CP53" s="217"/>
      <c r="CQ53" s="217"/>
      <c r="CR53" s="217"/>
      <c r="CS53" s="217"/>
      <c r="CT53" s="217"/>
      <c r="CU53" s="217"/>
      <c r="CV53" s="217"/>
      <c r="CW53" s="217"/>
      <c r="CX53" s="217"/>
      <c r="CY53" s="217"/>
      <c r="CZ53" s="193"/>
      <c r="DA53" s="193"/>
      <c r="DB53" s="193"/>
      <c r="DC53" s="193"/>
      <c r="DD53" s="193"/>
      <c r="DE53" s="193"/>
      <c r="DF53" s="193"/>
      <c r="DG53" s="193"/>
      <c r="DH53" s="193"/>
      <c r="DI53" s="193"/>
      <c r="DJ53" s="193"/>
      <c r="DK53" s="193"/>
      <c r="DL53" s="193"/>
      <c r="DM53" s="193"/>
      <c r="DN53" s="193"/>
      <c r="DO53" s="193"/>
      <c r="DP53" s="193"/>
      <c r="DQ53" s="193"/>
      <c r="DR53" s="193"/>
      <c r="DS53" s="193"/>
      <c r="DT53" s="193"/>
      <c r="DU53" s="193"/>
      <c r="DV53" s="193"/>
      <c r="DW53" s="193"/>
      <c r="DX53" s="193"/>
      <c r="DY53" s="193"/>
    </row>
    <row r="54" s="190" customFormat="1" customHeight="1" spans="1:129">
      <c r="A54" s="243">
        <v>302</v>
      </c>
      <c r="B54" s="235"/>
      <c r="C54" s="234">
        <v>1</v>
      </c>
      <c r="D54" s="233">
        <f t="shared" si="134"/>
        <v>550</v>
      </c>
      <c r="E54" s="234" t="str">
        <f t="shared" si="135"/>
        <v>YT-0812MS</v>
      </c>
      <c r="F54" s="232">
        <f t="shared" si="136"/>
        <v>5020</v>
      </c>
      <c r="G54" s="241" t="s">
        <v>49</v>
      </c>
      <c r="H54" s="234" t="s">
        <v>42</v>
      </c>
      <c r="I54" s="234">
        <v>30</v>
      </c>
      <c r="J54" s="252" t="s">
        <v>62</v>
      </c>
      <c r="K54" s="234">
        <v>460</v>
      </c>
      <c r="L54" s="234">
        <f t="shared" si="137"/>
        <v>6</v>
      </c>
      <c r="M54" s="234">
        <f t="shared" si="122"/>
        <v>226320</v>
      </c>
      <c r="N54" s="253">
        <f t="shared" si="123"/>
        <v>0.201474201474201</v>
      </c>
      <c r="O54" s="234">
        <v>16.4</v>
      </c>
      <c r="P54" s="234"/>
      <c r="Q54" s="234"/>
      <c r="R54" s="234"/>
      <c r="S54" s="260">
        <f t="shared" si="124"/>
        <v>0</v>
      </c>
      <c r="T54" s="260">
        <f t="shared" si="125"/>
        <v>109934.836021793</v>
      </c>
      <c r="U54" s="260">
        <f t="shared" si="126"/>
        <v>1011.40049140049</v>
      </c>
      <c r="V54" s="260"/>
      <c r="W54" s="270"/>
      <c r="X54" s="266"/>
      <c r="Y54" s="260">
        <f t="shared" si="127"/>
        <v>109934.836021793</v>
      </c>
      <c r="Z54" s="234">
        <f t="shared" si="128"/>
        <v>1011.40049140049</v>
      </c>
      <c r="AA54" s="260">
        <f t="shared" si="129"/>
        <v>42391.3043478261</v>
      </c>
      <c r="AB54" s="278">
        <f t="shared" si="130"/>
        <v>0</v>
      </c>
      <c r="AC54" s="260">
        <f t="shared" si="131"/>
        <v>6494.4</v>
      </c>
      <c r="AD54" s="254">
        <f t="shared" si="132"/>
        <v>20.3947415719405</v>
      </c>
      <c r="AE54" s="279">
        <v>1</v>
      </c>
      <c r="AF54" s="280">
        <f t="shared" si="133"/>
        <v>59.74848</v>
      </c>
      <c r="AG54" s="292">
        <f>AG53</f>
        <v>44166</v>
      </c>
      <c r="AH54" s="292">
        <f t="shared" si="138"/>
        <v>0</v>
      </c>
      <c r="AI54" s="292">
        <f t="shared" si="139"/>
        <v>44186.3947415719</v>
      </c>
      <c r="AJ54" s="292" t="str">
        <f ca="1" t="shared" si="140"/>
        <v> </v>
      </c>
      <c r="AK54" s="292">
        <f t="shared" si="141"/>
        <v>44189.3947415719</v>
      </c>
      <c r="AL54" s="296"/>
      <c r="AM54" s="300"/>
      <c r="AN54" s="218"/>
      <c r="AO54" s="218"/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18"/>
      <c r="BB54" s="218"/>
      <c r="BC54" s="218"/>
      <c r="BD54" s="218"/>
      <c r="BE54" s="218"/>
      <c r="BF54" s="218"/>
      <c r="BG54" s="218"/>
      <c r="BH54" s="218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17"/>
      <c r="BY54" s="217"/>
      <c r="BZ54" s="217"/>
      <c r="CA54" s="217"/>
      <c r="CB54" s="217"/>
      <c r="CC54" s="217"/>
      <c r="CD54" s="217"/>
      <c r="CE54" s="217"/>
      <c r="CF54" s="217"/>
      <c r="CG54" s="217"/>
      <c r="CH54" s="217"/>
      <c r="CI54" s="217"/>
      <c r="CJ54" s="217"/>
      <c r="CK54" s="217"/>
      <c r="CL54" s="217"/>
      <c r="CM54" s="217"/>
      <c r="CN54" s="217"/>
      <c r="CO54" s="217"/>
      <c r="CP54" s="217"/>
      <c r="CQ54" s="217"/>
      <c r="CR54" s="217"/>
      <c r="CS54" s="217"/>
      <c r="CT54" s="217"/>
      <c r="CU54" s="217"/>
      <c r="CV54" s="217"/>
      <c r="CW54" s="217"/>
      <c r="CX54" s="217"/>
      <c r="CY54" s="217"/>
      <c r="CZ54" s="193"/>
      <c r="DA54" s="193"/>
      <c r="DB54" s="193"/>
      <c r="DC54" s="193"/>
      <c r="DD54" s="193"/>
      <c r="DE54" s="193"/>
      <c r="DF54" s="193"/>
      <c r="DG54" s="193"/>
      <c r="DH54" s="193"/>
      <c r="DI54" s="193"/>
      <c r="DJ54" s="193"/>
      <c r="DK54" s="193"/>
      <c r="DL54" s="193"/>
      <c r="DM54" s="193"/>
      <c r="DN54" s="193"/>
      <c r="DO54" s="193"/>
      <c r="DP54" s="193"/>
      <c r="DQ54" s="193"/>
      <c r="DR54" s="193"/>
      <c r="DS54" s="193"/>
      <c r="DT54" s="193"/>
      <c r="DU54" s="193"/>
      <c r="DV54" s="193"/>
      <c r="DW54" s="193"/>
      <c r="DX54" s="193"/>
      <c r="DY54" s="193"/>
    </row>
    <row r="55" s="190" customFormat="1" customHeight="1" spans="1:129">
      <c r="A55" s="243">
        <v>302</v>
      </c>
      <c r="B55" s="235"/>
      <c r="C55" s="234">
        <v>1</v>
      </c>
      <c r="D55" s="233">
        <f t="shared" si="134"/>
        <v>550</v>
      </c>
      <c r="E55" s="234" t="str">
        <f t="shared" si="135"/>
        <v>YT-0812MS</v>
      </c>
      <c r="F55" s="232">
        <f t="shared" si="136"/>
        <v>5020</v>
      </c>
      <c r="G55" s="242"/>
      <c r="H55" s="234" t="s">
        <v>43</v>
      </c>
      <c r="I55" s="234">
        <v>75</v>
      </c>
      <c r="J55" s="252" t="s">
        <v>63</v>
      </c>
      <c r="K55" s="234">
        <v>460</v>
      </c>
      <c r="L55" s="234">
        <f t="shared" si="137"/>
        <v>6</v>
      </c>
      <c r="M55" s="234">
        <f t="shared" si="122"/>
        <v>117300</v>
      </c>
      <c r="N55" s="253">
        <f t="shared" si="123"/>
        <v>0.104422604422604</v>
      </c>
      <c r="O55" s="234">
        <v>3.4</v>
      </c>
      <c r="P55" s="234"/>
      <c r="Q55" s="234"/>
      <c r="R55" s="234"/>
      <c r="S55" s="260">
        <f t="shared" si="124"/>
        <v>0</v>
      </c>
      <c r="T55" s="260">
        <f t="shared" si="125"/>
        <v>22791.3684435424</v>
      </c>
      <c r="U55" s="260">
        <f t="shared" si="126"/>
        <v>524.201474201474</v>
      </c>
      <c r="V55" s="260"/>
      <c r="W55" s="270"/>
      <c r="X55" s="266">
        <v>22900</v>
      </c>
      <c r="Y55" s="260">
        <f t="shared" si="127"/>
        <v>-108.631556457643</v>
      </c>
      <c r="Z55" s="234">
        <f t="shared" si="128"/>
        <v>-2.4985257985258</v>
      </c>
      <c r="AA55" s="260">
        <f t="shared" si="129"/>
        <v>16956.5217391304</v>
      </c>
      <c r="AB55" s="278">
        <f t="shared" si="130"/>
        <v>0</v>
      </c>
      <c r="AC55" s="260">
        <f t="shared" si="131"/>
        <v>1346.4</v>
      </c>
      <c r="AD55" s="254">
        <f t="shared" si="132"/>
        <v>20.3947415719405</v>
      </c>
      <c r="AE55" s="279">
        <v>1</v>
      </c>
      <c r="AF55" s="280">
        <f t="shared" si="133"/>
        <v>30.9672</v>
      </c>
      <c r="AG55" s="292">
        <f>AG54</f>
        <v>44166</v>
      </c>
      <c r="AH55" s="292">
        <f t="shared" si="138"/>
        <v>0</v>
      </c>
      <c r="AI55" s="292">
        <f t="shared" si="139"/>
        <v>44186.3947415719</v>
      </c>
      <c r="AJ55" s="292" t="str">
        <f ca="1" t="shared" si="140"/>
        <v> </v>
      </c>
      <c r="AK55" s="292">
        <f t="shared" si="141"/>
        <v>44189.3947415719</v>
      </c>
      <c r="AL55" s="296"/>
      <c r="AM55" s="300"/>
      <c r="AN55" s="218"/>
      <c r="AO55" s="218"/>
      <c r="AP55" s="218"/>
      <c r="AQ55" s="218"/>
      <c r="AR55" s="218"/>
      <c r="AS55" s="218"/>
      <c r="AT55" s="218"/>
      <c r="AU55" s="218"/>
      <c r="AV55" s="218"/>
      <c r="AW55" s="218"/>
      <c r="AX55" s="218"/>
      <c r="AY55" s="218"/>
      <c r="AZ55" s="218"/>
      <c r="BA55" s="218"/>
      <c r="BB55" s="218"/>
      <c r="BC55" s="218"/>
      <c r="BD55" s="218"/>
      <c r="BE55" s="218"/>
      <c r="BF55" s="218"/>
      <c r="BG55" s="218"/>
      <c r="BH55" s="218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17"/>
      <c r="BY55" s="217"/>
      <c r="BZ55" s="217"/>
      <c r="CA55" s="217"/>
      <c r="CB55" s="217"/>
      <c r="CC55" s="217"/>
      <c r="CD55" s="217"/>
      <c r="CE55" s="217"/>
      <c r="CF55" s="217"/>
      <c r="CG55" s="217"/>
      <c r="CH55" s="217"/>
      <c r="CI55" s="217"/>
      <c r="CJ55" s="217"/>
      <c r="CK55" s="217"/>
      <c r="CL55" s="217"/>
      <c r="CM55" s="217"/>
      <c r="CN55" s="217"/>
      <c r="CO55" s="217"/>
      <c r="CP55" s="217"/>
      <c r="CQ55" s="217"/>
      <c r="CR55" s="217"/>
      <c r="CS55" s="217"/>
      <c r="CT55" s="217"/>
      <c r="CU55" s="217"/>
      <c r="CV55" s="217"/>
      <c r="CW55" s="217"/>
      <c r="CX55" s="217"/>
      <c r="CY55" s="217"/>
      <c r="CZ55" s="193"/>
      <c r="DA55" s="193"/>
      <c r="DB55" s="193"/>
      <c r="DC55" s="193"/>
      <c r="DD55" s="193"/>
      <c r="DE55" s="193"/>
      <c r="DF55" s="193"/>
      <c r="DG55" s="193"/>
      <c r="DH55" s="193"/>
      <c r="DI55" s="193"/>
      <c r="DJ55" s="193"/>
      <c r="DK55" s="193"/>
      <c r="DL55" s="193"/>
      <c r="DM55" s="193"/>
      <c r="DN55" s="193"/>
      <c r="DO55" s="193"/>
      <c r="DP55" s="193"/>
      <c r="DQ55" s="193"/>
      <c r="DR55" s="193"/>
      <c r="DS55" s="193"/>
      <c r="DT55" s="193"/>
      <c r="DU55" s="193"/>
      <c r="DV55" s="193"/>
      <c r="DW55" s="193"/>
      <c r="DX55" s="193"/>
      <c r="DY55" s="193"/>
    </row>
    <row r="56" s="190" customFormat="1" customHeight="1" spans="1:129">
      <c r="A56" s="243">
        <v>302</v>
      </c>
      <c r="B56" s="235"/>
      <c r="C56" s="234">
        <v>1</v>
      </c>
      <c r="D56" s="233">
        <f t="shared" si="134"/>
        <v>550</v>
      </c>
      <c r="E56" s="234" t="str">
        <f t="shared" si="135"/>
        <v>YT-0812MS</v>
      </c>
      <c r="F56" s="232">
        <f t="shared" si="136"/>
        <v>5020</v>
      </c>
      <c r="G56" s="234">
        <f>[3]Sheet1!$C$230</f>
        <v>6388.75</v>
      </c>
      <c r="H56" s="234" t="s">
        <v>44</v>
      </c>
      <c r="I56" s="234">
        <v>75</v>
      </c>
      <c r="J56" s="252" t="s">
        <v>63</v>
      </c>
      <c r="K56" s="234">
        <v>460</v>
      </c>
      <c r="L56" s="234">
        <f t="shared" si="137"/>
        <v>6</v>
      </c>
      <c r="M56" s="234">
        <f t="shared" si="122"/>
        <v>158700</v>
      </c>
      <c r="N56" s="253">
        <f t="shared" si="123"/>
        <v>0.141277641277641</v>
      </c>
      <c r="O56" s="234">
        <v>4.6</v>
      </c>
      <c r="P56" s="234"/>
      <c r="Q56" s="234"/>
      <c r="R56" s="234"/>
      <c r="S56" s="260">
        <f t="shared" si="124"/>
        <v>0</v>
      </c>
      <c r="T56" s="260">
        <f t="shared" si="125"/>
        <v>30835.3808353808</v>
      </c>
      <c r="U56" s="260">
        <f t="shared" si="126"/>
        <v>709.213759213759</v>
      </c>
      <c r="V56" s="260"/>
      <c r="W56" s="270"/>
      <c r="X56" s="266">
        <v>20000</v>
      </c>
      <c r="Y56" s="260">
        <f t="shared" si="127"/>
        <v>10835.3808353808</v>
      </c>
      <c r="Z56" s="234">
        <f t="shared" si="128"/>
        <v>249.213759213759</v>
      </c>
      <c r="AA56" s="260">
        <f t="shared" si="129"/>
        <v>16956.5217391304</v>
      </c>
      <c r="AB56" s="278">
        <f t="shared" si="130"/>
        <v>0</v>
      </c>
      <c r="AC56" s="260">
        <f t="shared" si="131"/>
        <v>1821.6</v>
      </c>
      <c r="AD56" s="254">
        <f t="shared" si="132"/>
        <v>20.3947415719405</v>
      </c>
      <c r="AE56" s="279">
        <v>1</v>
      </c>
      <c r="AF56" s="280">
        <f t="shared" si="133"/>
        <v>41.8968</v>
      </c>
      <c r="AG56" s="292">
        <f>AG55</f>
        <v>44166</v>
      </c>
      <c r="AH56" s="292">
        <f t="shared" si="138"/>
        <v>0</v>
      </c>
      <c r="AI56" s="292">
        <f t="shared" si="139"/>
        <v>44186.3947415719</v>
      </c>
      <c r="AJ56" s="292" t="str">
        <f ca="1" t="shared" si="140"/>
        <v> </v>
      </c>
      <c r="AK56" s="292">
        <f t="shared" si="141"/>
        <v>44189.3947415719</v>
      </c>
      <c r="AL56" s="296"/>
      <c r="AM56" s="300"/>
      <c r="AN56" s="218"/>
      <c r="AO56" s="218"/>
      <c r="AP56" s="218"/>
      <c r="AQ56" s="218"/>
      <c r="AR56" s="218"/>
      <c r="AS56" s="218"/>
      <c r="AT56" s="218"/>
      <c r="AU56" s="218"/>
      <c r="AV56" s="218"/>
      <c r="AW56" s="218"/>
      <c r="AX56" s="218"/>
      <c r="AY56" s="218"/>
      <c r="AZ56" s="218"/>
      <c r="BA56" s="218"/>
      <c r="BB56" s="218"/>
      <c r="BC56" s="218"/>
      <c r="BD56" s="218"/>
      <c r="BE56" s="218"/>
      <c r="BF56" s="218"/>
      <c r="BG56" s="218"/>
      <c r="BH56" s="218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17"/>
      <c r="BY56" s="217"/>
      <c r="BZ56" s="217"/>
      <c r="CA56" s="217"/>
      <c r="CB56" s="217"/>
      <c r="CC56" s="217"/>
      <c r="CD56" s="217"/>
      <c r="CE56" s="217"/>
      <c r="CF56" s="217"/>
      <c r="CG56" s="217"/>
      <c r="CH56" s="217"/>
      <c r="CI56" s="217"/>
      <c r="CJ56" s="217"/>
      <c r="CK56" s="217"/>
      <c r="CL56" s="217"/>
      <c r="CM56" s="217"/>
      <c r="CN56" s="217"/>
      <c r="CO56" s="217"/>
      <c r="CP56" s="217"/>
      <c r="CQ56" s="217"/>
      <c r="CR56" s="217"/>
      <c r="CS56" s="217"/>
      <c r="CT56" s="217"/>
      <c r="CU56" s="217"/>
      <c r="CV56" s="217"/>
      <c r="CW56" s="217"/>
      <c r="CX56" s="217"/>
      <c r="CY56" s="217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</row>
    <row r="57" s="190" customFormat="1" customHeight="1" spans="1:129">
      <c r="A57" s="243">
        <v>302</v>
      </c>
      <c r="B57" s="235"/>
      <c r="C57" s="234">
        <v>1</v>
      </c>
      <c r="D57" s="233">
        <f t="shared" si="134"/>
        <v>550</v>
      </c>
      <c r="E57" s="234" t="str">
        <f t="shared" si="135"/>
        <v>YT-0812MS</v>
      </c>
      <c r="F57" s="232">
        <f t="shared" si="136"/>
        <v>5020</v>
      </c>
      <c r="G57" s="234"/>
      <c r="H57" s="234" t="s">
        <v>45</v>
      </c>
      <c r="I57" s="234"/>
      <c r="J57" s="252"/>
      <c r="K57" s="234"/>
      <c r="L57" s="234">
        <f t="shared" si="137"/>
        <v>6</v>
      </c>
      <c r="M57" s="234">
        <f t="shared" si="122"/>
        <v>0</v>
      </c>
      <c r="N57" s="253">
        <f t="shared" si="123"/>
        <v>0</v>
      </c>
      <c r="O57" s="234"/>
      <c r="P57" s="234"/>
      <c r="Q57" s="234"/>
      <c r="R57" s="234"/>
      <c r="S57" s="260">
        <f t="shared" si="124"/>
        <v>0</v>
      </c>
      <c r="T57" s="260" t="e">
        <f t="shared" si="125"/>
        <v>#DIV/0!</v>
      </c>
      <c r="U57" s="260">
        <f t="shared" si="126"/>
        <v>0</v>
      </c>
      <c r="V57" s="260"/>
      <c r="W57" s="270"/>
      <c r="X57" s="266"/>
      <c r="Y57" s="260" t="e">
        <f t="shared" si="127"/>
        <v>#DIV/0!</v>
      </c>
      <c r="Z57" s="234" t="e">
        <f t="shared" si="128"/>
        <v>#DIV/0!</v>
      </c>
      <c r="AA57" s="260" t="e">
        <f t="shared" si="129"/>
        <v>#DIV/0!</v>
      </c>
      <c r="AB57" s="278" t="e">
        <f t="shared" si="130"/>
        <v>#DIV/0!</v>
      </c>
      <c r="AC57" s="260">
        <f t="shared" si="131"/>
        <v>0</v>
      </c>
      <c r="AD57" s="254" t="e">
        <f t="shared" si="132"/>
        <v>#DIV/0!</v>
      </c>
      <c r="AE57" s="279">
        <v>1</v>
      </c>
      <c r="AF57" s="280">
        <f t="shared" si="133"/>
        <v>0</v>
      </c>
      <c r="AG57" s="292">
        <f>AG56</f>
        <v>44166</v>
      </c>
      <c r="AH57" s="292">
        <f t="shared" si="138"/>
        <v>0</v>
      </c>
      <c r="AI57" s="292">
        <f t="shared" si="139"/>
        <v>44186.3947415719</v>
      </c>
      <c r="AJ57" s="292" t="str">
        <f ca="1" t="shared" si="140"/>
        <v> </v>
      </c>
      <c r="AK57" s="292">
        <f t="shared" si="141"/>
        <v>44189.3947415719</v>
      </c>
      <c r="AL57" s="296"/>
      <c r="AM57" s="300"/>
      <c r="AN57" s="218"/>
      <c r="AO57" s="218"/>
      <c r="AP57" s="218"/>
      <c r="AQ57" s="218"/>
      <c r="AR57" s="218"/>
      <c r="AS57" s="218"/>
      <c r="AT57" s="218"/>
      <c r="AU57" s="218"/>
      <c r="AV57" s="218"/>
      <c r="AW57" s="218"/>
      <c r="AX57" s="218"/>
      <c r="AY57" s="218"/>
      <c r="AZ57" s="218"/>
      <c r="BA57" s="218"/>
      <c r="BB57" s="218"/>
      <c r="BC57" s="218"/>
      <c r="BD57" s="218"/>
      <c r="BE57" s="218"/>
      <c r="BF57" s="218"/>
      <c r="BG57" s="218"/>
      <c r="BH57" s="218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17"/>
      <c r="BY57" s="217"/>
      <c r="BZ57" s="217"/>
      <c r="CA57" s="217"/>
      <c r="CB57" s="217"/>
      <c r="CC57" s="217"/>
      <c r="CD57" s="217"/>
      <c r="CE57" s="217"/>
      <c r="CF57" s="217"/>
      <c r="CG57" s="217"/>
      <c r="CH57" s="217"/>
      <c r="CI57" s="217"/>
      <c r="CJ57" s="217"/>
      <c r="CK57" s="217"/>
      <c r="CL57" s="217"/>
      <c r="CM57" s="217"/>
      <c r="CN57" s="217"/>
      <c r="CO57" s="217"/>
      <c r="CP57" s="217"/>
      <c r="CQ57" s="217"/>
      <c r="CR57" s="217"/>
      <c r="CS57" s="217"/>
      <c r="CT57" s="217"/>
      <c r="CU57" s="217"/>
      <c r="CV57" s="217"/>
      <c r="CW57" s="217"/>
      <c r="CX57" s="217"/>
      <c r="CY57" s="217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</row>
    <row r="58" s="190" customFormat="1" customHeight="1" spans="1:129">
      <c r="A58" s="243">
        <v>302</v>
      </c>
      <c r="B58" s="235"/>
      <c r="C58" s="234">
        <v>1</v>
      </c>
      <c r="D58" s="233">
        <f t="shared" si="134"/>
        <v>550</v>
      </c>
      <c r="E58" s="234" t="str">
        <f t="shared" si="135"/>
        <v>YT-0812MS</v>
      </c>
      <c r="F58" s="232">
        <f t="shared" si="136"/>
        <v>5020</v>
      </c>
      <c r="G58" s="234"/>
      <c r="H58" s="234" t="s">
        <v>46</v>
      </c>
      <c r="I58" s="234"/>
      <c r="J58" s="252"/>
      <c r="K58" s="234"/>
      <c r="L58" s="234">
        <f t="shared" si="137"/>
        <v>6</v>
      </c>
      <c r="M58" s="234">
        <f t="shared" si="122"/>
        <v>0</v>
      </c>
      <c r="N58" s="253">
        <f t="shared" si="123"/>
        <v>0</v>
      </c>
      <c r="O58" s="234"/>
      <c r="P58" s="234"/>
      <c r="Q58" s="234"/>
      <c r="R58" s="234"/>
      <c r="S58" s="260">
        <f t="shared" si="124"/>
        <v>0</v>
      </c>
      <c r="T58" s="260" t="e">
        <f t="shared" si="125"/>
        <v>#DIV/0!</v>
      </c>
      <c r="U58" s="260">
        <f t="shared" si="126"/>
        <v>0</v>
      </c>
      <c r="V58" s="260"/>
      <c r="W58" s="270"/>
      <c r="X58" s="266"/>
      <c r="Y58" s="260" t="e">
        <f t="shared" si="127"/>
        <v>#DIV/0!</v>
      </c>
      <c r="Z58" s="234" t="e">
        <f t="shared" si="128"/>
        <v>#DIV/0!</v>
      </c>
      <c r="AA58" s="260" t="e">
        <f t="shared" si="129"/>
        <v>#DIV/0!</v>
      </c>
      <c r="AB58" s="278" t="e">
        <f t="shared" si="130"/>
        <v>#DIV/0!</v>
      </c>
      <c r="AC58" s="260">
        <f t="shared" si="131"/>
        <v>0</v>
      </c>
      <c r="AD58" s="254" t="e">
        <f t="shared" si="132"/>
        <v>#DIV/0!</v>
      </c>
      <c r="AE58" s="279">
        <v>1</v>
      </c>
      <c r="AF58" s="280">
        <f t="shared" si="133"/>
        <v>0</v>
      </c>
      <c r="AG58" s="292">
        <v>43924</v>
      </c>
      <c r="AH58" s="292">
        <f t="shared" si="138"/>
        <v>0</v>
      </c>
      <c r="AI58" s="292">
        <f t="shared" si="139"/>
        <v>44186.3947415719</v>
      </c>
      <c r="AJ58" s="292" t="str">
        <f ca="1" t="shared" si="140"/>
        <v> </v>
      </c>
      <c r="AK58" s="292">
        <f t="shared" si="141"/>
        <v>44189.3947415719</v>
      </c>
      <c r="AL58" s="296"/>
      <c r="AM58" s="300"/>
      <c r="AN58" s="218"/>
      <c r="AO58" s="218"/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18"/>
      <c r="BB58" s="218"/>
      <c r="BC58" s="218"/>
      <c r="BD58" s="218"/>
      <c r="BE58" s="218"/>
      <c r="BF58" s="218"/>
      <c r="BG58" s="218"/>
      <c r="BH58" s="218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17"/>
      <c r="BY58" s="217"/>
      <c r="BZ58" s="217"/>
      <c r="CA58" s="217"/>
      <c r="CB58" s="217"/>
      <c r="CC58" s="217"/>
      <c r="CD58" s="217"/>
      <c r="CE58" s="217"/>
      <c r="CF58" s="217"/>
      <c r="CG58" s="217"/>
      <c r="CH58" s="217"/>
      <c r="CI58" s="217"/>
      <c r="CJ58" s="217"/>
      <c r="CK58" s="217"/>
      <c r="CL58" s="217"/>
      <c r="CM58" s="217"/>
      <c r="CN58" s="217"/>
      <c r="CO58" s="217"/>
      <c r="CP58" s="217"/>
      <c r="CQ58" s="217"/>
      <c r="CR58" s="217"/>
      <c r="CS58" s="217"/>
      <c r="CT58" s="217"/>
      <c r="CU58" s="217"/>
      <c r="CV58" s="217"/>
      <c r="CW58" s="217"/>
      <c r="CX58" s="217"/>
      <c r="CY58" s="217"/>
      <c r="CZ58" s="193"/>
      <c r="DA58" s="193"/>
      <c r="DB58" s="193"/>
      <c r="DC58" s="193"/>
      <c r="DD58" s="193"/>
      <c r="DE58" s="193"/>
      <c r="DF58" s="193"/>
      <c r="DG58" s="193"/>
      <c r="DH58" s="193"/>
      <c r="DI58" s="193"/>
      <c r="DJ58" s="193"/>
      <c r="DK58" s="193"/>
      <c r="DL58" s="193"/>
      <c r="DM58" s="193"/>
      <c r="DN58" s="193"/>
      <c r="DO58" s="193"/>
      <c r="DP58" s="193"/>
      <c r="DQ58" s="193"/>
      <c r="DR58" s="193"/>
      <c r="DS58" s="193"/>
      <c r="DT58" s="193"/>
      <c r="DU58" s="193"/>
      <c r="DV58" s="193"/>
      <c r="DW58" s="193"/>
      <c r="DX58" s="193"/>
      <c r="DY58" s="193"/>
    </row>
    <row r="59" s="191" customFormat="1" customHeight="1" spans="1:129">
      <c r="A59" s="244"/>
      <c r="B59" s="237"/>
      <c r="C59" s="240"/>
      <c r="D59" s="239"/>
      <c r="E59" s="240"/>
      <c r="F59" s="238"/>
      <c r="G59" s="240"/>
      <c r="H59" s="240"/>
      <c r="I59" s="240"/>
      <c r="J59" s="256"/>
      <c r="K59" s="240"/>
      <c r="L59" s="240"/>
      <c r="M59" s="240"/>
      <c r="N59" s="257"/>
      <c r="O59" s="240"/>
      <c r="P59" s="240"/>
      <c r="Q59" s="240"/>
      <c r="R59" s="240"/>
      <c r="S59" s="267"/>
      <c r="T59" s="267"/>
      <c r="U59" s="267"/>
      <c r="V59" s="267"/>
      <c r="W59" s="272"/>
      <c r="X59" s="269"/>
      <c r="Y59" s="267"/>
      <c r="Z59" s="240"/>
      <c r="AA59" s="267"/>
      <c r="AB59" s="281"/>
      <c r="AC59" s="267"/>
      <c r="AD59" s="258"/>
      <c r="AE59" s="282"/>
      <c r="AF59" s="283"/>
      <c r="AG59" s="297"/>
      <c r="AH59" s="297"/>
      <c r="AI59" s="297"/>
      <c r="AJ59" s="297"/>
      <c r="AK59" s="297"/>
      <c r="AL59" s="298"/>
      <c r="AM59" s="301"/>
      <c r="AN59" s="218"/>
      <c r="AO59" s="218"/>
      <c r="AP59" s="218"/>
      <c r="AQ59" s="218"/>
      <c r="AR59" s="218"/>
      <c r="AS59" s="218"/>
      <c r="AT59" s="218"/>
      <c r="AU59" s="218"/>
      <c r="AV59" s="218"/>
      <c r="AW59" s="218"/>
      <c r="AX59" s="218"/>
      <c r="AY59" s="218"/>
      <c r="AZ59" s="218"/>
      <c r="BA59" s="218"/>
      <c r="BB59" s="218"/>
      <c r="BC59" s="218"/>
      <c r="BD59" s="218"/>
      <c r="BE59" s="218"/>
      <c r="BF59" s="218"/>
      <c r="BG59" s="218"/>
      <c r="BH59" s="218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7"/>
      <c r="CJ59" s="217"/>
      <c r="CK59" s="217"/>
      <c r="CL59" s="217"/>
      <c r="CM59" s="217"/>
      <c r="CN59" s="217"/>
      <c r="CO59" s="217"/>
      <c r="CP59" s="217"/>
      <c r="CQ59" s="217"/>
      <c r="CR59" s="217"/>
      <c r="CS59" s="217"/>
      <c r="CT59" s="217"/>
      <c r="CU59" s="217"/>
      <c r="CV59" s="217"/>
      <c r="CW59" s="217"/>
      <c r="CX59" s="217"/>
      <c r="CY59" s="217"/>
      <c r="CZ59" s="193"/>
      <c r="DA59" s="193"/>
      <c r="DB59" s="193"/>
      <c r="DC59" s="193"/>
      <c r="DD59" s="193"/>
      <c r="DE59" s="193"/>
      <c r="DF59" s="193"/>
      <c r="DG59" s="193"/>
      <c r="DH59" s="193"/>
      <c r="DI59" s="193"/>
      <c r="DJ59" s="193"/>
      <c r="DK59" s="193"/>
      <c r="DL59" s="193"/>
      <c r="DM59" s="193"/>
      <c r="DN59" s="193"/>
      <c r="DO59" s="193"/>
      <c r="DP59" s="193"/>
      <c r="DQ59" s="193"/>
      <c r="DR59" s="193"/>
      <c r="DS59" s="193"/>
      <c r="DT59" s="193"/>
      <c r="DU59" s="193"/>
      <c r="DV59" s="193"/>
      <c r="DW59" s="193"/>
      <c r="DX59" s="193"/>
      <c r="DY59" s="193"/>
    </row>
    <row r="60" customHeight="1" spans="1:129">
      <c r="A60" s="230">
        <v>303</v>
      </c>
      <c r="B60" s="235">
        <v>1007</v>
      </c>
      <c r="C60" s="234">
        <v>1</v>
      </c>
      <c r="D60" s="233">
        <v>550</v>
      </c>
      <c r="E60" s="234" t="s">
        <v>47</v>
      </c>
      <c r="F60" s="232">
        <v>5020</v>
      </c>
      <c r="G60" s="234"/>
      <c r="H60" s="234" t="s">
        <v>15</v>
      </c>
      <c r="I60" s="234">
        <v>75</v>
      </c>
      <c r="J60" s="259" t="s">
        <v>48</v>
      </c>
      <c r="K60" s="234">
        <v>357</v>
      </c>
      <c r="L60" s="234">
        <v>6</v>
      </c>
      <c r="M60" s="234">
        <f t="shared" ref="M60:M66" si="142">O60*K60*I60</f>
        <v>93712.5</v>
      </c>
      <c r="N60" s="253">
        <f>M60/SUM($M$60:$M$66)</f>
        <v>0.173267326732673</v>
      </c>
      <c r="O60" s="234">
        <v>3.5</v>
      </c>
      <c r="P60" s="234"/>
      <c r="Q60" s="234"/>
      <c r="R60" s="234"/>
      <c r="S60" s="260">
        <f t="shared" ref="S60:S66" si="143">R60*Q60*P60/1000</f>
        <v>0</v>
      </c>
      <c r="T60" s="260">
        <f t="shared" ref="T60:T66" si="144">F60*N60*1000/L60/K60*9000/I60</f>
        <v>48728.4022519899</v>
      </c>
      <c r="U60" s="260">
        <f t="shared" ref="U60:U67" si="145">F60*N60</f>
        <v>869.80198019802</v>
      </c>
      <c r="V60" s="260"/>
      <c r="W60" s="270"/>
      <c r="X60" s="266"/>
      <c r="Y60" s="260">
        <f t="shared" ref="Y60:Y66" si="146">T60-X60</f>
        <v>48728.4022519899</v>
      </c>
      <c r="Z60" s="234">
        <f t="shared" ref="Z60:Z66" si="147">Y60*I60/9000*L60*K60/1000</f>
        <v>869.80198019802</v>
      </c>
      <c r="AA60" s="260">
        <f t="shared" ref="AA60:AA66" si="148">65*1000/K60*9000/I60</f>
        <v>21848.7394957983</v>
      </c>
      <c r="AB60" s="278">
        <f t="shared" ref="AB60:AB66" si="149">Q60*R60*P60*N60/K60/L60*9000/I60</f>
        <v>0</v>
      </c>
      <c r="AC60" s="260">
        <f t="shared" ref="AC60:AC66" si="150">D60/2*O60*60*24/1000</f>
        <v>1386</v>
      </c>
      <c r="AD60" s="254">
        <f t="shared" ref="AD60:AD66" si="151">T60/AC60/0.83/AE60</f>
        <v>42.3585269667326</v>
      </c>
      <c r="AE60" s="279">
        <v>1</v>
      </c>
      <c r="AF60" s="280">
        <f t="shared" ref="AF60:AF66" si="152">IF(LEN(C60)&gt;0,AC60*I60/9000/1000*K60*L60,"")</f>
        <v>24.7401</v>
      </c>
      <c r="AG60" s="292">
        <v>44139</v>
      </c>
      <c r="AH60" s="294"/>
      <c r="AI60" s="294">
        <f>AD60+AG60</f>
        <v>44181.3585269667</v>
      </c>
      <c r="AJ60" s="295" t="str">
        <f ca="1">IF(NOW()-AG60-AD60&gt;=-2,"跟踪"," ")</f>
        <v> </v>
      </c>
      <c r="AK60" s="295">
        <v>43820</v>
      </c>
      <c r="AL60" s="296">
        <f>SUM(AF60:AF66)</f>
        <v>142.78572</v>
      </c>
      <c r="CZ60" s="193"/>
      <c r="DA60" s="193"/>
      <c r="DB60" s="193"/>
      <c r="DC60" s="193"/>
      <c r="DD60" s="193"/>
      <c r="DE60" s="193"/>
      <c r="DF60" s="193"/>
      <c r="DG60" s="193"/>
      <c r="DH60" s="193"/>
      <c r="DI60" s="193"/>
      <c r="DJ60" s="193"/>
      <c r="DK60" s="193"/>
      <c r="DL60" s="193"/>
      <c r="DM60" s="193"/>
      <c r="DN60" s="193"/>
      <c r="DO60" s="193"/>
      <c r="DP60" s="193"/>
      <c r="DQ60" s="193"/>
      <c r="DR60" s="193"/>
      <c r="DS60" s="193"/>
      <c r="DT60" s="193"/>
      <c r="DU60" s="193"/>
      <c r="DV60" s="193"/>
      <c r="DW60" s="193"/>
      <c r="DX60" s="193"/>
      <c r="DY60" s="193"/>
    </row>
    <row r="61" customHeight="1" spans="1:129">
      <c r="A61" s="230">
        <v>303</v>
      </c>
      <c r="B61" s="235"/>
      <c r="C61" s="234">
        <v>1</v>
      </c>
      <c r="D61" s="233">
        <f t="shared" ref="D61:D66" si="153">D60</f>
        <v>550</v>
      </c>
      <c r="E61" s="234" t="str">
        <f t="shared" ref="E61:E66" si="154">E60</f>
        <v>YH-11991</v>
      </c>
      <c r="F61" s="232">
        <f t="shared" ref="F61:F66" si="155">F60</f>
        <v>5020</v>
      </c>
      <c r="G61" s="234"/>
      <c r="H61" s="234" t="s">
        <v>41</v>
      </c>
      <c r="I61" s="234">
        <v>75</v>
      </c>
      <c r="J61" s="259" t="s">
        <v>48</v>
      </c>
      <c r="K61" s="234">
        <v>357</v>
      </c>
      <c r="L61" s="234">
        <f t="shared" ref="L61:L66" si="156">L60</f>
        <v>6</v>
      </c>
      <c r="M61" s="234">
        <f t="shared" si="142"/>
        <v>93712.5</v>
      </c>
      <c r="N61" s="253">
        <f t="shared" ref="N61:N66" si="157">M61/SUM($M$60:$M$66)</f>
        <v>0.173267326732673</v>
      </c>
      <c r="O61" s="234">
        <v>3.5</v>
      </c>
      <c r="P61" s="260"/>
      <c r="Q61" s="260"/>
      <c r="R61" s="260"/>
      <c r="S61" s="260">
        <f t="shared" si="143"/>
        <v>0</v>
      </c>
      <c r="T61" s="260">
        <f t="shared" si="144"/>
        <v>48728.4022519899</v>
      </c>
      <c r="U61" s="260">
        <f t="shared" si="145"/>
        <v>869.80198019802</v>
      </c>
      <c r="V61" s="260"/>
      <c r="W61" s="270"/>
      <c r="X61" s="266"/>
      <c r="Y61" s="260">
        <f t="shared" si="146"/>
        <v>48728.4022519899</v>
      </c>
      <c r="Z61" s="234">
        <f t="shared" si="147"/>
        <v>869.80198019802</v>
      </c>
      <c r="AA61" s="260">
        <f t="shared" si="148"/>
        <v>21848.7394957983</v>
      </c>
      <c r="AB61" s="278">
        <f t="shared" si="149"/>
        <v>0</v>
      </c>
      <c r="AC61" s="260">
        <f t="shared" si="150"/>
        <v>1386</v>
      </c>
      <c r="AD61" s="254">
        <f t="shared" si="151"/>
        <v>42.3585269667326</v>
      </c>
      <c r="AE61" s="279">
        <v>1</v>
      </c>
      <c r="AF61" s="280">
        <f t="shared" si="152"/>
        <v>24.7401</v>
      </c>
      <c r="AG61" s="292">
        <f t="shared" ref="AG61:AG66" si="158">AG60</f>
        <v>44139</v>
      </c>
      <c r="AH61" s="292">
        <f t="shared" ref="AH61:AH66" si="159">AH60</f>
        <v>0</v>
      </c>
      <c r="AI61" s="292">
        <f t="shared" ref="AI61:AI66" si="160">AI60</f>
        <v>44181.3585269667</v>
      </c>
      <c r="AJ61" s="292" t="str">
        <f ca="1" t="shared" ref="AJ61:AJ66" si="161">AJ60</f>
        <v> </v>
      </c>
      <c r="AK61" s="292">
        <f t="shared" ref="AK61:AK66" si="162">AK60</f>
        <v>43820</v>
      </c>
      <c r="AL61" s="296"/>
      <c r="CZ61" s="193"/>
      <c r="DA61" s="193"/>
      <c r="DB61" s="193"/>
      <c r="DC61" s="193"/>
      <c r="DD61" s="193"/>
      <c r="DE61" s="193"/>
      <c r="DF61" s="193"/>
      <c r="DG61" s="193"/>
      <c r="DH61" s="193"/>
      <c r="DI61" s="193"/>
      <c r="DJ61" s="193"/>
      <c r="DK61" s="193"/>
      <c r="DL61" s="193"/>
      <c r="DM61" s="193"/>
      <c r="DN61" s="193"/>
      <c r="DO61" s="193"/>
      <c r="DP61" s="193"/>
      <c r="DQ61" s="193"/>
      <c r="DR61" s="193"/>
      <c r="DS61" s="193"/>
      <c r="DT61" s="193"/>
      <c r="DU61" s="193"/>
      <c r="DV61" s="193"/>
      <c r="DW61" s="193"/>
      <c r="DX61" s="193"/>
      <c r="DY61" s="193"/>
    </row>
    <row r="62" customHeight="1" spans="1:129">
      <c r="A62" s="230">
        <v>303</v>
      </c>
      <c r="B62" s="235"/>
      <c r="C62" s="234">
        <v>1</v>
      </c>
      <c r="D62" s="233">
        <f t="shared" si="153"/>
        <v>550</v>
      </c>
      <c r="E62" s="234" t="str">
        <f t="shared" si="154"/>
        <v>YH-11991</v>
      </c>
      <c r="F62" s="232">
        <f t="shared" si="155"/>
        <v>5020</v>
      </c>
      <c r="G62" s="241" t="s">
        <v>49</v>
      </c>
      <c r="H62" s="234" t="s">
        <v>42</v>
      </c>
      <c r="I62" s="234">
        <v>30</v>
      </c>
      <c r="J62" s="259" t="s">
        <v>58</v>
      </c>
      <c r="K62" s="234">
        <v>476</v>
      </c>
      <c r="L62" s="234">
        <f t="shared" si="156"/>
        <v>6</v>
      </c>
      <c r="M62" s="234">
        <f t="shared" si="142"/>
        <v>242760</v>
      </c>
      <c r="N62" s="253">
        <f t="shared" si="157"/>
        <v>0.448844884488449</v>
      </c>
      <c r="O62" s="234">
        <v>17</v>
      </c>
      <c r="P62" s="234"/>
      <c r="Q62" s="234"/>
      <c r="R62" s="234"/>
      <c r="S62" s="260">
        <f t="shared" si="143"/>
        <v>0</v>
      </c>
      <c r="T62" s="260">
        <f t="shared" si="144"/>
        <v>236680.810938237</v>
      </c>
      <c r="U62" s="260">
        <f t="shared" si="145"/>
        <v>2253.20132013201</v>
      </c>
      <c r="V62" s="260"/>
      <c r="W62" s="270"/>
      <c r="X62" s="266"/>
      <c r="Y62" s="260">
        <f t="shared" si="146"/>
        <v>236680.810938237</v>
      </c>
      <c r="Z62" s="234">
        <f t="shared" si="147"/>
        <v>2253.20132013201</v>
      </c>
      <c r="AA62" s="260">
        <f t="shared" si="148"/>
        <v>40966.3865546218</v>
      </c>
      <c r="AB62" s="278">
        <f t="shared" si="149"/>
        <v>0</v>
      </c>
      <c r="AC62" s="260">
        <f t="shared" si="150"/>
        <v>6732</v>
      </c>
      <c r="AD62" s="254">
        <f t="shared" si="151"/>
        <v>42.3585269667326</v>
      </c>
      <c r="AE62" s="279">
        <v>1</v>
      </c>
      <c r="AF62" s="280">
        <f t="shared" si="152"/>
        <v>64.08864</v>
      </c>
      <c r="AG62" s="292">
        <f t="shared" si="158"/>
        <v>44139</v>
      </c>
      <c r="AH62" s="292">
        <f t="shared" si="159"/>
        <v>0</v>
      </c>
      <c r="AI62" s="292">
        <f t="shared" si="160"/>
        <v>44181.3585269667</v>
      </c>
      <c r="AJ62" s="292" t="str">
        <f ca="1" t="shared" si="161"/>
        <v> </v>
      </c>
      <c r="AK62" s="292">
        <f t="shared" si="162"/>
        <v>43820</v>
      </c>
      <c r="AL62" s="296"/>
      <c r="CZ62" s="193"/>
      <c r="DA62" s="193"/>
      <c r="DB62" s="193"/>
      <c r="DC62" s="193"/>
      <c r="DD62" s="193"/>
      <c r="DE62" s="193"/>
      <c r="DF62" s="193"/>
      <c r="DG62" s="193"/>
      <c r="DH62" s="193"/>
      <c r="DI62" s="193"/>
      <c r="DJ62" s="193"/>
      <c r="DK62" s="193"/>
      <c r="DL62" s="193"/>
      <c r="DM62" s="193"/>
      <c r="DN62" s="193"/>
      <c r="DO62" s="193"/>
      <c r="DP62" s="193"/>
      <c r="DQ62" s="193"/>
      <c r="DR62" s="193"/>
      <c r="DS62" s="193"/>
      <c r="DT62" s="193"/>
      <c r="DU62" s="193"/>
      <c r="DV62" s="193"/>
      <c r="DW62" s="193"/>
      <c r="DX62" s="193"/>
      <c r="DY62" s="193"/>
    </row>
    <row r="63" customHeight="1" spans="1:129">
      <c r="A63" s="230">
        <v>303</v>
      </c>
      <c r="B63" s="235"/>
      <c r="C63" s="234">
        <v>1</v>
      </c>
      <c r="D63" s="233">
        <f t="shared" si="153"/>
        <v>550</v>
      </c>
      <c r="E63" s="234" t="str">
        <f t="shared" si="154"/>
        <v>YH-11991</v>
      </c>
      <c r="F63" s="232">
        <f t="shared" si="155"/>
        <v>5020</v>
      </c>
      <c r="G63" s="242"/>
      <c r="H63" s="234" t="s">
        <v>43</v>
      </c>
      <c r="I63" s="234">
        <v>75</v>
      </c>
      <c r="J63" s="259" t="s">
        <v>48</v>
      </c>
      <c r="K63" s="234">
        <v>476</v>
      </c>
      <c r="L63" s="234">
        <f t="shared" si="156"/>
        <v>6</v>
      </c>
      <c r="M63" s="234">
        <f t="shared" si="142"/>
        <v>110670</v>
      </c>
      <c r="N63" s="253">
        <f t="shared" si="157"/>
        <v>0.204620462046205</v>
      </c>
      <c r="O63" s="234">
        <v>3.1</v>
      </c>
      <c r="P63" s="234"/>
      <c r="Q63" s="234"/>
      <c r="R63" s="234"/>
      <c r="S63" s="260">
        <f t="shared" si="143"/>
        <v>0</v>
      </c>
      <c r="T63" s="260">
        <f t="shared" si="144"/>
        <v>43159.4419946196</v>
      </c>
      <c r="U63" s="260">
        <f t="shared" si="145"/>
        <v>1027.19471947195</v>
      </c>
      <c r="V63" s="260"/>
      <c r="W63" s="270"/>
      <c r="X63" s="266"/>
      <c r="Y63" s="260">
        <f t="shared" si="146"/>
        <v>43159.4419946196</v>
      </c>
      <c r="Z63" s="234">
        <f t="shared" si="147"/>
        <v>1027.19471947195</v>
      </c>
      <c r="AA63" s="260">
        <f t="shared" si="148"/>
        <v>16386.5546218487</v>
      </c>
      <c r="AB63" s="278">
        <f t="shared" si="149"/>
        <v>0</v>
      </c>
      <c r="AC63" s="260">
        <f t="shared" si="150"/>
        <v>1227.6</v>
      </c>
      <c r="AD63" s="254">
        <f t="shared" si="151"/>
        <v>42.3585269667326</v>
      </c>
      <c r="AE63" s="279">
        <v>1</v>
      </c>
      <c r="AF63" s="280">
        <f t="shared" si="152"/>
        <v>29.21688</v>
      </c>
      <c r="AG63" s="292">
        <f t="shared" si="158"/>
        <v>44139</v>
      </c>
      <c r="AH63" s="292">
        <f t="shared" si="159"/>
        <v>0</v>
      </c>
      <c r="AI63" s="292">
        <f t="shared" si="160"/>
        <v>44181.3585269667</v>
      </c>
      <c r="AJ63" s="292" t="str">
        <f ca="1" t="shared" si="161"/>
        <v> </v>
      </c>
      <c r="AK63" s="292">
        <f t="shared" si="162"/>
        <v>43820</v>
      </c>
      <c r="AL63" s="296"/>
      <c r="CZ63" s="193"/>
      <c r="DA63" s="193"/>
      <c r="DB63" s="193"/>
      <c r="DC63" s="193"/>
      <c r="DD63" s="193"/>
      <c r="DE63" s="193"/>
      <c r="DF63" s="193"/>
      <c r="DG63" s="193"/>
      <c r="DH63" s="193"/>
      <c r="DI63" s="193"/>
      <c r="DJ63" s="193"/>
      <c r="DK63" s="193"/>
      <c r="DL63" s="193"/>
      <c r="DM63" s="193"/>
      <c r="DN63" s="193"/>
      <c r="DO63" s="193"/>
      <c r="DP63" s="193"/>
      <c r="DQ63" s="193"/>
      <c r="DR63" s="193"/>
      <c r="DS63" s="193"/>
      <c r="DT63" s="193"/>
      <c r="DU63" s="193"/>
      <c r="DV63" s="193"/>
      <c r="DW63" s="193"/>
      <c r="DX63" s="193"/>
      <c r="DY63" s="193"/>
    </row>
    <row r="64" customHeight="1" spans="1:129">
      <c r="A64" s="230">
        <v>303</v>
      </c>
      <c r="B64" s="235"/>
      <c r="C64" s="234">
        <v>1</v>
      </c>
      <c r="D64" s="233">
        <f t="shared" si="153"/>
        <v>550</v>
      </c>
      <c r="E64" s="234" t="str">
        <f t="shared" si="154"/>
        <v>YH-11991</v>
      </c>
      <c r="F64" s="232">
        <f t="shared" si="155"/>
        <v>5020</v>
      </c>
      <c r="G64" s="234"/>
      <c r="H64" s="234" t="s">
        <v>44</v>
      </c>
      <c r="I64" s="234"/>
      <c r="J64" s="252"/>
      <c r="K64" s="234"/>
      <c r="L64" s="234">
        <f t="shared" si="156"/>
        <v>6</v>
      </c>
      <c r="M64" s="234">
        <f t="shared" si="142"/>
        <v>0</v>
      </c>
      <c r="N64" s="253">
        <f t="shared" si="157"/>
        <v>0</v>
      </c>
      <c r="O64" s="234"/>
      <c r="P64" s="234"/>
      <c r="Q64" s="234"/>
      <c r="R64" s="234"/>
      <c r="S64" s="260">
        <f t="shared" si="143"/>
        <v>0</v>
      </c>
      <c r="T64" s="260" t="e">
        <f t="shared" si="144"/>
        <v>#DIV/0!</v>
      </c>
      <c r="U64" s="260">
        <f t="shared" si="145"/>
        <v>0</v>
      </c>
      <c r="V64" s="260"/>
      <c r="W64" s="270"/>
      <c r="X64" s="266"/>
      <c r="Y64" s="260" t="e">
        <f t="shared" si="146"/>
        <v>#DIV/0!</v>
      </c>
      <c r="Z64" s="234" t="e">
        <f t="shared" si="147"/>
        <v>#DIV/0!</v>
      </c>
      <c r="AA64" s="260" t="e">
        <f t="shared" si="148"/>
        <v>#DIV/0!</v>
      </c>
      <c r="AB64" s="278" t="e">
        <f t="shared" si="149"/>
        <v>#DIV/0!</v>
      </c>
      <c r="AC64" s="260">
        <f t="shared" si="150"/>
        <v>0</v>
      </c>
      <c r="AD64" s="254" t="e">
        <f t="shared" si="151"/>
        <v>#DIV/0!</v>
      </c>
      <c r="AE64" s="279">
        <v>1</v>
      </c>
      <c r="AF64" s="280">
        <f t="shared" si="152"/>
        <v>0</v>
      </c>
      <c r="AG64" s="292">
        <f t="shared" si="158"/>
        <v>44139</v>
      </c>
      <c r="AH64" s="292">
        <f t="shared" si="159"/>
        <v>0</v>
      </c>
      <c r="AI64" s="292">
        <f t="shared" si="160"/>
        <v>44181.3585269667</v>
      </c>
      <c r="AJ64" s="292" t="str">
        <f ca="1" t="shared" si="161"/>
        <v> </v>
      </c>
      <c r="AK64" s="292">
        <f t="shared" si="162"/>
        <v>43820</v>
      </c>
      <c r="AL64" s="296"/>
      <c r="CZ64" s="193"/>
      <c r="DA64" s="193"/>
      <c r="DB64" s="193"/>
      <c r="DC64" s="193"/>
      <c r="DD64" s="193"/>
      <c r="DE64" s="193"/>
      <c r="DF64" s="193"/>
      <c r="DG64" s="193"/>
      <c r="DH64" s="193"/>
      <c r="DI64" s="193"/>
      <c r="DJ64" s="193"/>
      <c r="DK64" s="193"/>
      <c r="DL64" s="193"/>
      <c r="DM64" s="193"/>
      <c r="DN64" s="193"/>
      <c r="DO64" s="193"/>
      <c r="DP64" s="193"/>
      <c r="DQ64" s="193"/>
      <c r="DR64" s="193"/>
      <c r="DS64" s="193"/>
      <c r="DT64" s="193"/>
      <c r="DU64" s="193"/>
      <c r="DV64" s="193"/>
      <c r="DW64" s="193"/>
      <c r="DX64" s="193"/>
      <c r="DY64" s="193"/>
    </row>
    <row r="65" customHeight="1" spans="1:129">
      <c r="A65" s="230">
        <v>303</v>
      </c>
      <c r="B65" s="235"/>
      <c r="C65" s="234">
        <v>1</v>
      </c>
      <c r="D65" s="233">
        <f t="shared" si="153"/>
        <v>550</v>
      </c>
      <c r="E65" s="234" t="str">
        <f t="shared" si="154"/>
        <v>YH-11991</v>
      </c>
      <c r="F65" s="232">
        <f t="shared" si="155"/>
        <v>5020</v>
      </c>
      <c r="G65" s="234"/>
      <c r="H65" s="234" t="s">
        <v>45</v>
      </c>
      <c r="I65" s="234"/>
      <c r="J65" s="252"/>
      <c r="K65" s="234"/>
      <c r="L65" s="234">
        <f t="shared" si="156"/>
        <v>6</v>
      </c>
      <c r="M65" s="234">
        <f t="shared" si="142"/>
        <v>0</v>
      </c>
      <c r="N65" s="253">
        <f t="shared" si="157"/>
        <v>0</v>
      </c>
      <c r="O65" s="234"/>
      <c r="P65" s="234"/>
      <c r="Q65" s="234"/>
      <c r="R65" s="234"/>
      <c r="S65" s="260">
        <f t="shared" si="143"/>
        <v>0</v>
      </c>
      <c r="T65" s="260" t="e">
        <f t="shared" si="144"/>
        <v>#DIV/0!</v>
      </c>
      <c r="U65" s="260">
        <f t="shared" si="145"/>
        <v>0</v>
      </c>
      <c r="V65" s="260"/>
      <c r="W65" s="270"/>
      <c r="X65" s="266"/>
      <c r="Y65" s="260" t="e">
        <f t="shared" si="146"/>
        <v>#DIV/0!</v>
      </c>
      <c r="Z65" s="234" t="e">
        <f t="shared" si="147"/>
        <v>#DIV/0!</v>
      </c>
      <c r="AA65" s="260" t="e">
        <f t="shared" si="148"/>
        <v>#DIV/0!</v>
      </c>
      <c r="AB65" s="278" t="e">
        <f t="shared" si="149"/>
        <v>#DIV/0!</v>
      </c>
      <c r="AC65" s="260">
        <f t="shared" si="150"/>
        <v>0</v>
      </c>
      <c r="AD65" s="254" t="e">
        <f t="shared" si="151"/>
        <v>#DIV/0!</v>
      </c>
      <c r="AE65" s="279">
        <v>1</v>
      </c>
      <c r="AF65" s="280">
        <f t="shared" si="152"/>
        <v>0</v>
      </c>
      <c r="AG65" s="292">
        <f t="shared" si="158"/>
        <v>44139</v>
      </c>
      <c r="AH65" s="292">
        <f t="shared" si="159"/>
        <v>0</v>
      </c>
      <c r="AI65" s="292">
        <f t="shared" si="160"/>
        <v>44181.3585269667</v>
      </c>
      <c r="AJ65" s="292" t="str">
        <f ca="1" t="shared" si="161"/>
        <v> </v>
      </c>
      <c r="AK65" s="292">
        <f t="shared" si="162"/>
        <v>43820</v>
      </c>
      <c r="AL65" s="296"/>
      <c r="CZ65" s="193"/>
      <c r="DA65" s="193"/>
      <c r="DB65" s="193"/>
      <c r="DC65" s="193"/>
      <c r="DD65" s="193"/>
      <c r="DE65" s="193"/>
      <c r="DF65" s="193"/>
      <c r="DG65" s="193"/>
      <c r="DH65" s="193"/>
      <c r="DI65" s="193"/>
      <c r="DJ65" s="193"/>
      <c r="DK65" s="193"/>
      <c r="DL65" s="193"/>
      <c r="DM65" s="193"/>
      <c r="DN65" s="193"/>
      <c r="DO65" s="193"/>
      <c r="DP65" s="193"/>
      <c r="DQ65" s="193"/>
      <c r="DR65" s="193"/>
      <c r="DS65" s="193"/>
      <c r="DT65" s="193"/>
      <c r="DU65" s="193"/>
      <c r="DV65" s="193"/>
      <c r="DW65" s="193"/>
      <c r="DX65" s="193"/>
      <c r="DY65" s="193"/>
    </row>
    <row r="66" customHeight="1" spans="1:129">
      <c r="A66" s="230">
        <v>303</v>
      </c>
      <c r="B66" s="235"/>
      <c r="C66" s="234">
        <v>1</v>
      </c>
      <c r="D66" s="233">
        <f t="shared" si="153"/>
        <v>550</v>
      </c>
      <c r="E66" s="234" t="str">
        <f t="shared" si="154"/>
        <v>YH-11991</v>
      </c>
      <c r="F66" s="232">
        <f t="shared" si="155"/>
        <v>5020</v>
      </c>
      <c r="G66" s="234"/>
      <c r="H66" s="234" t="s">
        <v>46</v>
      </c>
      <c r="I66" s="234"/>
      <c r="J66" s="252"/>
      <c r="K66" s="234"/>
      <c r="L66" s="234">
        <f t="shared" si="156"/>
        <v>6</v>
      </c>
      <c r="M66" s="234">
        <f t="shared" si="142"/>
        <v>0</v>
      </c>
      <c r="N66" s="253">
        <f t="shared" si="157"/>
        <v>0</v>
      </c>
      <c r="O66" s="234"/>
      <c r="P66" s="234"/>
      <c r="Q66" s="234"/>
      <c r="R66" s="234"/>
      <c r="S66" s="260">
        <f t="shared" si="143"/>
        <v>0</v>
      </c>
      <c r="T66" s="260" t="e">
        <f t="shared" si="144"/>
        <v>#DIV/0!</v>
      </c>
      <c r="U66" s="260">
        <f t="shared" si="145"/>
        <v>0</v>
      </c>
      <c r="V66" s="260"/>
      <c r="W66" s="270"/>
      <c r="X66" s="266"/>
      <c r="Y66" s="260" t="e">
        <f t="shared" si="146"/>
        <v>#DIV/0!</v>
      </c>
      <c r="Z66" s="234" t="e">
        <f t="shared" si="147"/>
        <v>#DIV/0!</v>
      </c>
      <c r="AA66" s="260" t="e">
        <f t="shared" si="148"/>
        <v>#DIV/0!</v>
      </c>
      <c r="AB66" s="278" t="e">
        <f t="shared" si="149"/>
        <v>#DIV/0!</v>
      </c>
      <c r="AC66" s="260">
        <f t="shared" si="150"/>
        <v>0</v>
      </c>
      <c r="AD66" s="254" t="e">
        <f t="shared" si="151"/>
        <v>#DIV/0!</v>
      </c>
      <c r="AE66" s="279">
        <v>1</v>
      </c>
      <c r="AF66" s="280">
        <f t="shared" si="152"/>
        <v>0</v>
      </c>
      <c r="AG66" s="292">
        <f t="shared" si="158"/>
        <v>44139</v>
      </c>
      <c r="AH66" s="292">
        <f t="shared" si="159"/>
        <v>0</v>
      </c>
      <c r="AI66" s="292">
        <f t="shared" si="160"/>
        <v>44181.3585269667</v>
      </c>
      <c r="AJ66" s="292" t="str">
        <f ca="1" t="shared" si="161"/>
        <v> </v>
      </c>
      <c r="AK66" s="292">
        <f t="shared" si="162"/>
        <v>43820</v>
      </c>
      <c r="AL66" s="296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</row>
    <row r="67" s="192" customFormat="1" customHeight="1" spans="1:129">
      <c r="A67" s="244"/>
      <c r="B67" s="237"/>
      <c r="C67" s="240"/>
      <c r="D67" s="239"/>
      <c r="E67" s="240"/>
      <c r="F67" s="238"/>
      <c r="G67" s="240"/>
      <c r="H67" s="240"/>
      <c r="I67" s="240"/>
      <c r="J67" s="256"/>
      <c r="K67" s="240"/>
      <c r="L67" s="240"/>
      <c r="M67" s="240"/>
      <c r="N67" s="257"/>
      <c r="O67" s="240"/>
      <c r="P67" s="240"/>
      <c r="Q67" s="240"/>
      <c r="R67" s="240"/>
      <c r="S67" s="267"/>
      <c r="T67" s="267"/>
      <c r="U67" s="267"/>
      <c r="V67" s="267"/>
      <c r="W67" s="272"/>
      <c r="X67" s="269"/>
      <c r="Y67" s="267"/>
      <c r="Z67" s="240"/>
      <c r="AA67" s="267"/>
      <c r="AB67" s="281"/>
      <c r="AC67" s="267"/>
      <c r="AD67" s="258"/>
      <c r="AE67" s="282"/>
      <c r="AF67" s="283"/>
      <c r="AG67" s="297"/>
      <c r="AH67" s="297"/>
      <c r="AI67" s="297"/>
      <c r="AJ67" s="297"/>
      <c r="AK67" s="297"/>
      <c r="AL67" s="298"/>
      <c r="AM67" s="301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218"/>
      <c r="BD67" s="218"/>
      <c r="BE67" s="218"/>
      <c r="BF67" s="218"/>
      <c r="BG67" s="218"/>
      <c r="BH67" s="218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17"/>
      <c r="BY67" s="217"/>
      <c r="BZ67" s="217"/>
      <c r="CA67" s="217"/>
      <c r="CB67" s="217"/>
      <c r="CC67" s="217"/>
      <c r="CD67" s="217"/>
      <c r="CE67" s="217"/>
      <c r="CF67" s="217"/>
      <c r="CG67" s="217"/>
      <c r="CH67" s="217"/>
      <c r="CI67" s="217"/>
      <c r="CJ67" s="217"/>
      <c r="CK67" s="217"/>
      <c r="CL67" s="217"/>
      <c r="CM67" s="217"/>
      <c r="CN67" s="217"/>
      <c r="CO67" s="217"/>
      <c r="CP67" s="217"/>
      <c r="CQ67" s="217"/>
      <c r="CR67" s="217"/>
      <c r="CS67" s="217"/>
      <c r="CT67" s="217"/>
      <c r="CU67" s="217"/>
      <c r="CV67" s="217"/>
      <c r="CW67" s="217"/>
      <c r="CX67" s="217"/>
      <c r="CY67" s="217"/>
      <c r="CZ67" s="306"/>
      <c r="DA67" s="306"/>
      <c r="DB67" s="306"/>
      <c r="DC67" s="306"/>
      <c r="DD67" s="306"/>
      <c r="DE67" s="306"/>
      <c r="DF67" s="306"/>
      <c r="DG67" s="306"/>
      <c r="DH67" s="306"/>
      <c r="DI67" s="306"/>
      <c r="DJ67" s="306"/>
      <c r="DK67" s="306"/>
      <c r="DL67" s="306"/>
      <c r="DM67" s="306"/>
      <c r="DN67" s="306"/>
      <c r="DO67" s="306"/>
      <c r="DP67" s="306"/>
      <c r="DQ67" s="306"/>
      <c r="DR67" s="306"/>
      <c r="DS67" s="306"/>
      <c r="DT67" s="306"/>
      <c r="DU67" s="306"/>
      <c r="DV67" s="306"/>
      <c r="DW67" s="306"/>
      <c r="DX67" s="306"/>
      <c r="DY67" s="306"/>
    </row>
    <row r="68" s="190" customFormat="1" customHeight="1" spans="1:129">
      <c r="A68" s="243">
        <v>304</v>
      </c>
      <c r="B68" s="235">
        <v>1008</v>
      </c>
      <c r="C68" s="234">
        <v>1</v>
      </c>
      <c r="D68" s="233">
        <v>450</v>
      </c>
      <c r="E68" s="234" t="s">
        <v>64</v>
      </c>
      <c r="F68" s="232">
        <v>5020</v>
      </c>
      <c r="G68" s="234"/>
      <c r="H68" s="234" t="s">
        <v>15</v>
      </c>
      <c r="I68" s="234">
        <v>75</v>
      </c>
      <c r="J68" s="252" t="s">
        <v>56</v>
      </c>
      <c r="K68" s="234">
        <v>448</v>
      </c>
      <c r="L68" s="234">
        <v>6</v>
      </c>
      <c r="M68" s="234">
        <f t="shared" ref="M68:M74" si="163">O68*K68*I68</f>
        <v>100800</v>
      </c>
      <c r="N68" s="253">
        <f t="shared" ref="N68:N74" si="164">M68/SUM($M$68:$M$74)</f>
        <v>0.173153034300792</v>
      </c>
      <c r="O68" s="234">
        <v>3</v>
      </c>
      <c r="P68" s="234"/>
      <c r="Q68" s="234"/>
      <c r="R68" s="234"/>
      <c r="S68" s="260">
        <f t="shared" ref="S68:S74" si="165">R68*Q68*P68/1000</f>
        <v>0</v>
      </c>
      <c r="T68" s="260">
        <f t="shared" ref="T68:T74" si="166">F68*N68*1000/L68/K68*9000/I68</f>
        <v>38804.8317941953</v>
      </c>
      <c r="U68" s="260">
        <f t="shared" ref="U68:U74" si="167">F68*N68</f>
        <v>869.228232189974</v>
      </c>
      <c r="V68" s="260"/>
      <c r="W68" s="270"/>
      <c r="X68" s="266">
        <v>20000</v>
      </c>
      <c r="Y68" s="260">
        <f t="shared" ref="Y68:Y74" si="168">T68-X68</f>
        <v>18804.8317941953</v>
      </c>
      <c r="Z68" s="234">
        <f t="shared" ref="Z68:Z74" si="169">Y68*I68/9000*L68*K68/1000</f>
        <v>421.228232189974</v>
      </c>
      <c r="AA68" s="260">
        <f t="shared" ref="AA68:AA74" si="170">65*1000/K68*9000/I68</f>
        <v>17410.7142857143</v>
      </c>
      <c r="AB68" s="278">
        <f t="shared" ref="AB68:AB74" si="171">Q68*R68*P68*N68/K68/L68*9000/I68</f>
        <v>0</v>
      </c>
      <c r="AC68" s="260">
        <f t="shared" ref="AC68:AC74" si="172">D68/2*O68*60*24/1000</f>
        <v>972</v>
      </c>
      <c r="AD68" s="254">
        <f t="shared" ref="AD68:AD76" si="173">T68/AC68/0.83/AE68</f>
        <v>48.099598138474</v>
      </c>
      <c r="AE68" s="279">
        <v>1</v>
      </c>
      <c r="AF68" s="280">
        <f t="shared" ref="AF68:AF74" si="174">IF(LEN(C68)&gt;0,AC68*I68/9000/1000*K68*L68,"")</f>
        <v>21.7728</v>
      </c>
      <c r="AG68" s="292">
        <v>44122</v>
      </c>
      <c r="AH68" s="294"/>
      <c r="AI68" s="294">
        <f>AD68+AG68</f>
        <v>44170.0995981385</v>
      </c>
      <c r="AJ68" s="295" t="str">
        <f ca="1">IF(NOW()-AG68-AD68&gt;=-2,"跟踪"," ")</f>
        <v> </v>
      </c>
      <c r="AK68" s="295">
        <v>43497</v>
      </c>
      <c r="AL68" s="296">
        <f>SUM(AF68:AF74)</f>
        <v>125.743104</v>
      </c>
      <c r="AM68" s="300"/>
      <c r="AN68" s="218"/>
      <c r="AO68" s="218"/>
      <c r="AP68" s="218"/>
      <c r="AQ68" s="218"/>
      <c r="AR68" s="218"/>
      <c r="AS68" s="218"/>
      <c r="AT68" s="218"/>
      <c r="AU68" s="218"/>
      <c r="AV68" s="218"/>
      <c r="AW68" s="218"/>
      <c r="AX68" s="218"/>
      <c r="AY68" s="218"/>
      <c r="AZ68" s="218"/>
      <c r="BA68" s="218"/>
      <c r="BB68" s="218"/>
      <c r="BC68" s="218"/>
      <c r="BD68" s="218"/>
      <c r="BE68" s="218"/>
      <c r="BF68" s="218"/>
      <c r="BG68" s="218"/>
      <c r="BH68" s="218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17"/>
      <c r="BY68" s="217"/>
      <c r="BZ68" s="217"/>
      <c r="CA68" s="217"/>
      <c r="CB68" s="217"/>
      <c r="CC68" s="217"/>
      <c r="CD68" s="217"/>
      <c r="CE68" s="217"/>
      <c r="CF68" s="217"/>
      <c r="CG68" s="217"/>
      <c r="CH68" s="217"/>
      <c r="CI68" s="217"/>
      <c r="CJ68" s="217"/>
      <c r="CK68" s="217"/>
      <c r="CL68" s="217"/>
      <c r="CM68" s="217"/>
      <c r="CN68" s="217"/>
      <c r="CO68" s="217"/>
      <c r="CP68" s="217"/>
      <c r="CQ68" s="217"/>
      <c r="CR68" s="217"/>
      <c r="CS68" s="217"/>
      <c r="CT68" s="217"/>
      <c r="CU68" s="217"/>
      <c r="CV68" s="217"/>
      <c r="CW68" s="217"/>
      <c r="CX68" s="217"/>
      <c r="CY68" s="217"/>
      <c r="CZ68" s="193"/>
      <c r="DA68" s="193"/>
      <c r="DB68" s="193"/>
      <c r="DC68" s="193"/>
      <c r="DD68" s="193"/>
      <c r="DE68" s="193"/>
      <c r="DF68" s="193"/>
      <c r="DG68" s="193"/>
      <c r="DH68" s="193"/>
      <c r="DI68" s="193"/>
      <c r="DJ68" s="193"/>
      <c r="DK68" s="193"/>
      <c r="DL68" s="193"/>
      <c r="DM68" s="193"/>
      <c r="DN68" s="193"/>
      <c r="DO68" s="193"/>
      <c r="DP68" s="193"/>
      <c r="DQ68" s="193"/>
      <c r="DR68" s="193"/>
      <c r="DS68" s="193"/>
      <c r="DT68" s="193"/>
      <c r="DU68" s="193"/>
      <c r="DV68" s="193"/>
      <c r="DW68" s="193"/>
      <c r="DX68" s="193"/>
      <c r="DY68" s="193"/>
    </row>
    <row r="69" s="190" customFormat="1" customHeight="1" spans="1:129">
      <c r="A69" s="243">
        <v>304</v>
      </c>
      <c r="B69" s="235"/>
      <c r="C69" s="234">
        <v>1</v>
      </c>
      <c r="D69" s="233">
        <f t="shared" ref="D69:D74" si="175">D68</f>
        <v>450</v>
      </c>
      <c r="E69" s="234" t="str">
        <f t="shared" ref="E69:E74" si="176">E68</f>
        <v>YT-12870-26E</v>
      </c>
      <c r="F69" s="232">
        <f t="shared" ref="F69:F74" si="177">F68</f>
        <v>5020</v>
      </c>
      <c r="G69" s="234"/>
      <c r="H69" s="234" t="s">
        <v>41</v>
      </c>
      <c r="I69" s="234">
        <v>75</v>
      </c>
      <c r="J69" s="252" t="s">
        <v>56</v>
      </c>
      <c r="K69" s="234">
        <v>448</v>
      </c>
      <c r="L69" s="234">
        <f t="shared" ref="L69:L74" si="178">L68</f>
        <v>6</v>
      </c>
      <c r="M69" s="234">
        <f t="shared" si="163"/>
        <v>100800</v>
      </c>
      <c r="N69" s="253">
        <f t="shared" si="164"/>
        <v>0.173153034300792</v>
      </c>
      <c r="O69" s="234">
        <v>3</v>
      </c>
      <c r="P69" s="234"/>
      <c r="Q69" s="234"/>
      <c r="R69" s="234"/>
      <c r="S69" s="260">
        <f t="shared" si="165"/>
        <v>0</v>
      </c>
      <c r="T69" s="260">
        <f t="shared" si="166"/>
        <v>38804.8317941953</v>
      </c>
      <c r="U69" s="260">
        <f t="shared" si="167"/>
        <v>869.228232189974</v>
      </c>
      <c r="V69" s="260"/>
      <c r="W69" s="270"/>
      <c r="X69" s="266">
        <v>20000</v>
      </c>
      <c r="Y69" s="260">
        <f t="shared" si="168"/>
        <v>18804.8317941953</v>
      </c>
      <c r="Z69" s="234">
        <f t="shared" si="169"/>
        <v>421.228232189974</v>
      </c>
      <c r="AA69" s="260">
        <f t="shared" si="170"/>
        <v>17410.7142857143</v>
      </c>
      <c r="AB69" s="278">
        <f t="shared" si="171"/>
        <v>0</v>
      </c>
      <c r="AC69" s="260">
        <f t="shared" si="172"/>
        <v>972</v>
      </c>
      <c r="AD69" s="254">
        <f t="shared" si="173"/>
        <v>48.099598138474</v>
      </c>
      <c r="AE69" s="279">
        <v>1</v>
      </c>
      <c r="AF69" s="280">
        <f t="shared" si="174"/>
        <v>21.7728</v>
      </c>
      <c r="AG69" s="292">
        <f t="shared" ref="AG69:AG74" si="179">AG68</f>
        <v>44122</v>
      </c>
      <c r="AH69" s="292">
        <f t="shared" ref="AH69:AH74" si="180">AH68</f>
        <v>0</v>
      </c>
      <c r="AI69" s="292">
        <f t="shared" ref="AI69:AI74" si="181">AI68</f>
        <v>44170.0995981385</v>
      </c>
      <c r="AJ69" s="292" t="str">
        <f ca="1" t="shared" ref="AJ69:AJ74" si="182">AJ68</f>
        <v> </v>
      </c>
      <c r="AK69" s="292">
        <f t="shared" ref="AK69:AK74" si="183">AK68</f>
        <v>43497</v>
      </c>
      <c r="AL69" s="296"/>
      <c r="AM69" s="300"/>
      <c r="AN69" s="218"/>
      <c r="AO69" s="218"/>
      <c r="AP69" s="218"/>
      <c r="AQ69" s="218"/>
      <c r="AR69" s="218"/>
      <c r="AS69" s="218"/>
      <c r="AT69" s="218"/>
      <c r="AU69" s="218"/>
      <c r="AV69" s="218"/>
      <c r="AW69" s="218"/>
      <c r="AX69" s="218"/>
      <c r="AY69" s="218"/>
      <c r="AZ69" s="218"/>
      <c r="BA69" s="218"/>
      <c r="BB69" s="218"/>
      <c r="BC69" s="218"/>
      <c r="BD69" s="218"/>
      <c r="BE69" s="218"/>
      <c r="BF69" s="218"/>
      <c r="BG69" s="218"/>
      <c r="BH69" s="218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17"/>
      <c r="BY69" s="217"/>
      <c r="BZ69" s="217"/>
      <c r="CA69" s="217"/>
      <c r="CB69" s="217"/>
      <c r="CC69" s="217"/>
      <c r="CD69" s="217"/>
      <c r="CE69" s="217"/>
      <c r="CF69" s="217"/>
      <c r="CG69" s="217"/>
      <c r="CH69" s="217"/>
      <c r="CI69" s="217"/>
      <c r="CJ69" s="217"/>
      <c r="CK69" s="217"/>
      <c r="CL69" s="217"/>
      <c r="CM69" s="217"/>
      <c r="CN69" s="217"/>
      <c r="CO69" s="217"/>
      <c r="CP69" s="217"/>
      <c r="CQ69" s="217"/>
      <c r="CR69" s="217"/>
      <c r="CS69" s="217"/>
      <c r="CT69" s="217"/>
      <c r="CU69" s="217"/>
      <c r="CV69" s="217"/>
      <c r="CW69" s="217"/>
      <c r="CX69" s="217"/>
      <c r="CY69" s="217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</row>
    <row r="70" s="190" customFormat="1" customHeight="1" spans="1:129">
      <c r="A70" s="243">
        <v>304</v>
      </c>
      <c r="B70" s="235"/>
      <c r="C70" s="234">
        <v>1</v>
      </c>
      <c r="D70" s="233">
        <f t="shared" si="175"/>
        <v>450</v>
      </c>
      <c r="E70" s="234" t="str">
        <f t="shared" si="176"/>
        <v>YT-12870-26E</v>
      </c>
      <c r="F70" s="232">
        <f t="shared" si="177"/>
        <v>5020</v>
      </c>
      <c r="G70" s="241" t="s">
        <v>49</v>
      </c>
      <c r="H70" s="234" t="s">
        <v>42</v>
      </c>
      <c r="I70" s="234">
        <v>30</v>
      </c>
      <c r="J70" s="259" t="s">
        <v>50</v>
      </c>
      <c r="K70" s="234">
        <v>598</v>
      </c>
      <c r="L70" s="234">
        <f t="shared" si="178"/>
        <v>6</v>
      </c>
      <c r="M70" s="234">
        <f t="shared" si="163"/>
        <v>172224</v>
      </c>
      <c r="N70" s="253">
        <f t="shared" si="164"/>
        <v>0.295844327176781</v>
      </c>
      <c r="O70" s="234">
        <v>9.6</v>
      </c>
      <c r="P70" s="234"/>
      <c r="Q70" s="234"/>
      <c r="R70" s="234"/>
      <c r="S70" s="260">
        <f t="shared" si="165"/>
        <v>0</v>
      </c>
      <c r="T70" s="260">
        <f t="shared" si="166"/>
        <v>124175.461741425</v>
      </c>
      <c r="U70" s="260">
        <f t="shared" si="167"/>
        <v>1485.13852242744</v>
      </c>
      <c r="V70" s="260"/>
      <c r="W70" s="270"/>
      <c r="X70" s="266"/>
      <c r="Y70" s="260">
        <f t="shared" si="168"/>
        <v>124175.461741425</v>
      </c>
      <c r="Z70" s="234">
        <f t="shared" si="169"/>
        <v>1485.13852242744</v>
      </c>
      <c r="AA70" s="260">
        <f t="shared" si="170"/>
        <v>32608.6956521739</v>
      </c>
      <c r="AB70" s="278">
        <f t="shared" si="171"/>
        <v>0</v>
      </c>
      <c r="AC70" s="260">
        <f t="shared" si="172"/>
        <v>3110.4</v>
      </c>
      <c r="AD70" s="254">
        <f t="shared" si="173"/>
        <v>48.099598138474</v>
      </c>
      <c r="AE70" s="279">
        <v>1</v>
      </c>
      <c r="AF70" s="280">
        <f t="shared" si="174"/>
        <v>37.200384</v>
      </c>
      <c r="AG70" s="292">
        <f t="shared" si="179"/>
        <v>44122</v>
      </c>
      <c r="AH70" s="292">
        <f t="shared" si="180"/>
        <v>0</v>
      </c>
      <c r="AI70" s="292">
        <f t="shared" si="181"/>
        <v>44170.0995981385</v>
      </c>
      <c r="AJ70" s="292" t="str">
        <f ca="1" t="shared" si="182"/>
        <v> </v>
      </c>
      <c r="AK70" s="292">
        <f t="shared" si="183"/>
        <v>43497</v>
      </c>
      <c r="AL70" s="296"/>
      <c r="AM70" s="300"/>
      <c r="AN70" s="218"/>
      <c r="AO70" s="218"/>
      <c r="AP70" s="218"/>
      <c r="AQ70" s="218"/>
      <c r="AR70" s="218"/>
      <c r="AS70" s="218"/>
      <c r="AT70" s="218"/>
      <c r="AU70" s="218"/>
      <c r="AV70" s="218"/>
      <c r="AW70" s="218"/>
      <c r="AX70" s="218"/>
      <c r="AY70" s="218"/>
      <c r="AZ70" s="218"/>
      <c r="BA70" s="218"/>
      <c r="BB70" s="218"/>
      <c r="BC70" s="218"/>
      <c r="BD70" s="218"/>
      <c r="BE70" s="218"/>
      <c r="BF70" s="218"/>
      <c r="BG70" s="218"/>
      <c r="BH70" s="218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17"/>
      <c r="BY70" s="217"/>
      <c r="BZ70" s="217"/>
      <c r="CA70" s="217"/>
      <c r="CB70" s="217"/>
      <c r="CC70" s="217"/>
      <c r="CD70" s="217"/>
      <c r="CE70" s="217"/>
      <c r="CF70" s="217"/>
      <c r="CG70" s="217"/>
      <c r="CH70" s="217"/>
      <c r="CI70" s="217"/>
      <c r="CJ70" s="217"/>
      <c r="CK70" s="217"/>
      <c r="CL70" s="217"/>
      <c r="CM70" s="217"/>
      <c r="CN70" s="217"/>
      <c r="CO70" s="217"/>
      <c r="CP70" s="217"/>
      <c r="CQ70" s="217"/>
      <c r="CR70" s="217"/>
      <c r="CS70" s="217"/>
      <c r="CT70" s="217"/>
      <c r="CU70" s="217"/>
      <c r="CV70" s="217"/>
      <c r="CW70" s="217"/>
      <c r="CX70" s="217"/>
      <c r="CY70" s="217"/>
      <c r="CZ70" s="193"/>
      <c r="DA70" s="193"/>
      <c r="DB70" s="193"/>
      <c r="DC70" s="193"/>
      <c r="DD70" s="193"/>
      <c r="DE70" s="193"/>
      <c r="DF70" s="193"/>
      <c r="DG70" s="193"/>
      <c r="DH70" s="193"/>
      <c r="DI70" s="193"/>
      <c r="DJ70" s="193"/>
      <c r="DK70" s="193"/>
      <c r="DL70" s="193"/>
      <c r="DM70" s="193"/>
      <c r="DN70" s="193"/>
      <c r="DO70" s="193"/>
      <c r="DP70" s="193"/>
      <c r="DQ70" s="193"/>
      <c r="DR70" s="193"/>
      <c r="DS70" s="193"/>
      <c r="DT70" s="193"/>
      <c r="DU70" s="193"/>
      <c r="DV70" s="193"/>
      <c r="DW70" s="193"/>
      <c r="DX70" s="193"/>
      <c r="DY70" s="193"/>
    </row>
    <row r="71" s="190" customFormat="1" customHeight="1" spans="1:129">
      <c r="A71" s="243">
        <v>304</v>
      </c>
      <c r="B71" s="235"/>
      <c r="C71" s="234">
        <v>1</v>
      </c>
      <c r="D71" s="233">
        <f t="shared" si="175"/>
        <v>450</v>
      </c>
      <c r="E71" s="234" t="str">
        <f t="shared" si="176"/>
        <v>YT-12870-26E</v>
      </c>
      <c r="F71" s="232">
        <f t="shared" si="177"/>
        <v>5020</v>
      </c>
      <c r="G71" s="242"/>
      <c r="H71" s="234" t="s">
        <v>43</v>
      </c>
      <c r="I71" s="234">
        <v>75</v>
      </c>
      <c r="J71" s="259" t="s">
        <v>65</v>
      </c>
      <c r="K71" s="234">
        <v>448</v>
      </c>
      <c r="L71" s="234">
        <f t="shared" si="178"/>
        <v>6</v>
      </c>
      <c r="M71" s="234">
        <f t="shared" si="163"/>
        <v>104160</v>
      </c>
      <c r="N71" s="253">
        <f t="shared" si="164"/>
        <v>0.178924802110818</v>
      </c>
      <c r="O71" s="234">
        <v>3.1</v>
      </c>
      <c r="P71" s="234"/>
      <c r="Q71" s="234"/>
      <c r="R71" s="234"/>
      <c r="S71" s="260">
        <f t="shared" si="165"/>
        <v>0</v>
      </c>
      <c r="T71" s="260">
        <f t="shared" si="166"/>
        <v>40098.3261873351</v>
      </c>
      <c r="U71" s="260">
        <f t="shared" si="167"/>
        <v>898.202506596306</v>
      </c>
      <c r="V71" s="260"/>
      <c r="W71" s="270"/>
      <c r="X71" s="266">
        <v>20000</v>
      </c>
      <c r="Y71" s="260">
        <f t="shared" si="168"/>
        <v>20098.3261873351</v>
      </c>
      <c r="Z71" s="234">
        <f t="shared" si="169"/>
        <v>450.202506596306</v>
      </c>
      <c r="AA71" s="260">
        <f t="shared" si="170"/>
        <v>17410.7142857143</v>
      </c>
      <c r="AB71" s="278">
        <f t="shared" si="171"/>
        <v>0</v>
      </c>
      <c r="AC71" s="260">
        <f t="shared" si="172"/>
        <v>1004.4</v>
      </c>
      <c r="AD71" s="254">
        <f t="shared" si="173"/>
        <v>48.099598138474</v>
      </c>
      <c r="AE71" s="279">
        <v>1</v>
      </c>
      <c r="AF71" s="280">
        <f t="shared" si="174"/>
        <v>22.49856</v>
      </c>
      <c r="AG71" s="292">
        <f t="shared" si="179"/>
        <v>44122</v>
      </c>
      <c r="AH71" s="292">
        <f t="shared" si="180"/>
        <v>0</v>
      </c>
      <c r="AI71" s="292">
        <f t="shared" si="181"/>
        <v>44170.0995981385</v>
      </c>
      <c r="AJ71" s="292" t="str">
        <f ca="1" t="shared" si="182"/>
        <v> </v>
      </c>
      <c r="AK71" s="292">
        <f t="shared" si="183"/>
        <v>43497</v>
      </c>
      <c r="AL71" s="296"/>
      <c r="AM71" s="300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8"/>
      <c r="BB71" s="218"/>
      <c r="BC71" s="218"/>
      <c r="BD71" s="218"/>
      <c r="BE71" s="218"/>
      <c r="BF71" s="218"/>
      <c r="BG71" s="218"/>
      <c r="BH71" s="218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7"/>
      <c r="CJ71" s="217"/>
      <c r="CK71" s="217"/>
      <c r="CL71" s="217"/>
      <c r="CM71" s="217"/>
      <c r="CN71" s="217"/>
      <c r="CO71" s="217"/>
      <c r="CP71" s="217"/>
      <c r="CQ71" s="217"/>
      <c r="CR71" s="217"/>
      <c r="CS71" s="217"/>
      <c r="CT71" s="217"/>
      <c r="CU71" s="217"/>
      <c r="CV71" s="217"/>
      <c r="CW71" s="217"/>
      <c r="CX71" s="217"/>
      <c r="CY71" s="217"/>
      <c r="CZ71" s="193"/>
      <c r="DA71" s="193"/>
      <c r="DB71" s="193"/>
      <c r="DC71" s="193"/>
      <c r="DD71" s="193"/>
      <c r="DE71" s="193"/>
      <c r="DF71" s="193"/>
      <c r="DG71" s="193"/>
      <c r="DH71" s="193"/>
      <c r="DI71" s="193"/>
      <c r="DJ71" s="193"/>
      <c r="DK71" s="193"/>
      <c r="DL71" s="193"/>
      <c r="DM71" s="193"/>
      <c r="DN71" s="193"/>
      <c r="DO71" s="193"/>
      <c r="DP71" s="193"/>
      <c r="DQ71" s="193"/>
      <c r="DR71" s="193"/>
      <c r="DS71" s="193"/>
      <c r="DT71" s="193"/>
      <c r="DU71" s="193"/>
      <c r="DV71" s="193"/>
      <c r="DW71" s="193"/>
      <c r="DX71" s="193"/>
      <c r="DY71" s="193"/>
    </row>
    <row r="72" s="190" customFormat="1" customHeight="1" spans="1:129">
      <c r="A72" s="243">
        <v>304</v>
      </c>
      <c r="B72" s="235"/>
      <c r="C72" s="234">
        <v>1</v>
      </c>
      <c r="D72" s="233">
        <f t="shared" si="175"/>
        <v>450</v>
      </c>
      <c r="E72" s="234" t="str">
        <f t="shared" si="176"/>
        <v>YT-12870-26E</v>
      </c>
      <c r="F72" s="232">
        <f t="shared" si="177"/>
        <v>5020</v>
      </c>
      <c r="G72" s="234"/>
      <c r="H72" s="234" t="s">
        <v>44</v>
      </c>
      <c r="I72" s="234">
        <v>75</v>
      </c>
      <c r="J72" s="259" t="s">
        <v>65</v>
      </c>
      <c r="K72" s="234">
        <v>448</v>
      </c>
      <c r="L72" s="234">
        <f t="shared" si="178"/>
        <v>6</v>
      </c>
      <c r="M72" s="234">
        <f t="shared" si="163"/>
        <v>104160</v>
      </c>
      <c r="N72" s="253">
        <f t="shared" si="164"/>
        <v>0.178924802110818</v>
      </c>
      <c r="O72" s="234">
        <v>3.1</v>
      </c>
      <c r="P72" s="234"/>
      <c r="Q72" s="234"/>
      <c r="R72" s="234"/>
      <c r="S72" s="260">
        <f t="shared" si="165"/>
        <v>0</v>
      </c>
      <c r="T72" s="260">
        <f t="shared" si="166"/>
        <v>40098.3261873351</v>
      </c>
      <c r="U72" s="260">
        <f t="shared" si="167"/>
        <v>898.202506596306</v>
      </c>
      <c r="V72" s="260"/>
      <c r="W72" s="270"/>
      <c r="X72" s="266">
        <v>20000</v>
      </c>
      <c r="Y72" s="260">
        <f t="shared" si="168"/>
        <v>20098.3261873351</v>
      </c>
      <c r="Z72" s="234">
        <f t="shared" si="169"/>
        <v>450.202506596306</v>
      </c>
      <c r="AA72" s="260">
        <f t="shared" si="170"/>
        <v>17410.7142857143</v>
      </c>
      <c r="AB72" s="278">
        <f t="shared" si="171"/>
        <v>0</v>
      </c>
      <c r="AC72" s="260">
        <f t="shared" si="172"/>
        <v>1004.4</v>
      </c>
      <c r="AD72" s="254">
        <f t="shared" si="173"/>
        <v>48.099598138474</v>
      </c>
      <c r="AE72" s="279">
        <v>1</v>
      </c>
      <c r="AF72" s="280">
        <f t="shared" si="174"/>
        <v>22.49856</v>
      </c>
      <c r="AG72" s="292">
        <f t="shared" si="179"/>
        <v>44122</v>
      </c>
      <c r="AH72" s="292">
        <f t="shared" si="180"/>
        <v>0</v>
      </c>
      <c r="AI72" s="292">
        <f t="shared" si="181"/>
        <v>44170.0995981385</v>
      </c>
      <c r="AJ72" s="292" t="str">
        <f ca="1" t="shared" si="182"/>
        <v> </v>
      </c>
      <c r="AK72" s="292">
        <f t="shared" si="183"/>
        <v>43497</v>
      </c>
      <c r="AL72" s="296"/>
      <c r="AM72" s="300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8"/>
      <c r="BB72" s="218"/>
      <c r="BC72" s="218"/>
      <c r="BD72" s="218"/>
      <c r="BE72" s="218"/>
      <c r="BF72" s="218"/>
      <c r="BG72" s="218"/>
      <c r="BH72" s="218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7"/>
      <c r="CJ72" s="217"/>
      <c r="CK72" s="217"/>
      <c r="CL72" s="217"/>
      <c r="CM72" s="217"/>
      <c r="CN72" s="217"/>
      <c r="CO72" s="217"/>
      <c r="CP72" s="217"/>
      <c r="CQ72" s="217"/>
      <c r="CR72" s="217"/>
      <c r="CS72" s="217"/>
      <c r="CT72" s="217"/>
      <c r="CU72" s="217"/>
      <c r="CV72" s="217"/>
      <c r="CW72" s="217"/>
      <c r="CX72" s="217"/>
      <c r="CY72" s="217"/>
      <c r="CZ72" s="193"/>
      <c r="DA72" s="193"/>
      <c r="DB72" s="193"/>
      <c r="DC72" s="193"/>
      <c r="DD72" s="193"/>
      <c r="DE72" s="193"/>
      <c r="DF72" s="193"/>
      <c r="DG72" s="193"/>
      <c r="DH72" s="193"/>
      <c r="DI72" s="193"/>
      <c r="DJ72" s="193"/>
      <c r="DK72" s="193"/>
      <c r="DL72" s="193"/>
      <c r="DM72" s="193"/>
      <c r="DN72" s="193"/>
      <c r="DO72" s="193"/>
      <c r="DP72" s="193"/>
      <c r="DQ72" s="193"/>
      <c r="DR72" s="193"/>
      <c r="DS72" s="193"/>
      <c r="DT72" s="193"/>
      <c r="DU72" s="193"/>
      <c r="DV72" s="193"/>
      <c r="DW72" s="193"/>
      <c r="DX72" s="193"/>
      <c r="DY72" s="193"/>
    </row>
    <row r="73" s="190" customFormat="1" customHeight="1" spans="1:129">
      <c r="A73" s="243">
        <v>304</v>
      </c>
      <c r="B73" s="235"/>
      <c r="C73" s="234">
        <v>1</v>
      </c>
      <c r="D73" s="233">
        <f t="shared" si="175"/>
        <v>450</v>
      </c>
      <c r="E73" s="234" t="str">
        <f t="shared" si="176"/>
        <v>YT-12870-26E</v>
      </c>
      <c r="F73" s="232">
        <f t="shared" si="177"/>
        <v>5020</v>
      </c>
      <c r="G73" s="234"/>
      <c r="H73" s="234" t="s">
        <v>45</v>
      </c>
      <c r="I73" s="234"/>
      <c r="J73" s="252"/>
      <c r="K73" s="234"/>
      <c r="L73" s="234">
        <f t="shared" si="178"/>
        <v>6</v>
      </c>
      <c r="M73" s="234">
        <f t="shared" si="163"/>
        <v>0</v>
      </c>
      <c r="N73" s="253">
        <f t="shared" si="164"/>
        <v>0</v>
      </c>
      <c r="O73" s="234"/>
      <c r="P73" s="234"/>
      <c r="Q73" s="234"/>
      <c r="R73" s="234"/>
      <c r="S73" s="260">
        <f t="shared" si="165"/>
        <v>0</v>
      </c>
      <c r="T73" s="260" t="e">
        <f t="shared" si="166"/>
        <v>#DIV/0!</v>
      </c>
      <c r="U73" s="260">
        <f t="shared" si="167"/>
        <v>0</v>
      </c>
      <c r="V73" s="260"/>
      <c r="W73" s="270"/>
      <c r="X73" s="266"/>
      <c r="Y73" s="260" t="e">
        <f t="shared" si="168"/>
        <v>#DIV/0!</v>
      </c>
      <c r="Z73" s="234" t="e">
        <f t="shared" si="169"/>
        <v>#DIV/0!</v>
      </c>
      <c r="AA73" s="260" t="e">
        <f t="shared" si="170"/>
        <v>#DIV/0!</v>
      </c>
      <c r="AB73" s="278" t="e">
        <f t="shared" si="171"/>
        <v>#DIV/0!</v>
      </c>
      <c r="AC73" s="260">
        <f t="shared" si="172"/>
        <v>0</v>
      </c>
      <c r="AD73" s="254" t="e">
        <f t="shared" si="173"/>
        <v>#DIV/0!</v>
      </c>
      <c r="AE73" s="279">
        <v>1</v>
      </c>
      <c r="AF73" s="280">
        <f t="shared" si="174"/>
        <v>0</v>
      </c>
      <c r="AG73" s="292">
        <f t="shared" si="179"/>
        <v>44122</v>
      </c>
      <c r="AH73" s="292">
        <f t="shared" si="180"/>
        <v>0</v>
      </c>
      <c r="AI73" s="292">
        <f t="shared" si="181"/>
        <v>44170.0995981385</v>
      </c>
      <c r="AJ73" s="292" t="str">
        <f ca="1" t="shared" si="182"/>
        <v> </v>
      </c>
      <c r="AK73" s="292">
        <f t="shared" si="183"/>
        <v>43497</v>
      </c>
      <c r="AL73" s="296"/>
      <c r="AM73" s="300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18"/>
      <c r="BB73" s="218"/>
      <c r="BC73" s="218"/>
      <c r="BD73" s="218"/>
      <c r="BE73" s="218"/>
      <c r="BF73" s="218"/>
      <c r="BG73" s="218"/>
      <c r="BH73" s="218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7"/>
      <c r="CJ73" s="217"/>
      <c r="CK73" s="217"/>
      <c r="CL73" s="217"/>
      <c r="CM73" s="217"/>
      <c r="CN73" s="217"/>
      <c r="CO73" s="217"/>
      <c r="CP73" s="217"/>
      <c r="CQ73" s="217"/>
      <c r="CR73" s="217"/>
      <c r="CS73" s="217"/>
      <c r="CT73" s="217"/>
      <c r="CU73" s="217"/>
      <c r="CV73" s="217"/>
      <c r="CW73" s="217"/>
      <c r="CX73" s="217"/>
      <c r="CY73" s="217"/>
      <c r="CZ73" s="193"/>
      <c r="DA73" s="193"/>
      <c r="DB73" s="193"/>
      <c r="DC73" s="193"/>
      <c r="DD73" s="193"/>
      <c r="DE73" s="193"/>
      <c r="DF73" s="193"/>
      <c r="DG73" s="193"/>
      <c r="DH73" s="193"/>
      <c r="DI73" s="193"/>
      <c r="DJ73" s="193"/>
      <c r="DK73" s="193"/>
      <c r="DL73" s="193"/>
      <c r="DM73" s="193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/>
    </row>
    <row r="74" s="190" customFormat="1" customHeight="1" spans="1:129">
      <c r="A74" s="243">
        <v>304</v>
      </c>
      <c r="B74" s="235"/>
      <c r="C74" s="234">
        <v>1</v>
      </c>
      <c r="D74" s="233">
        <f t="shared" si="175"/>
        <v>450</v>
      </c>
      <c r="E74" s="234" t="str">
        <f t="shared" si="176"/>
        <v>YT-12870-26E</v>
      </c>
      <c r="F74" s="232">
        <f t="shared" si="177"/>
        <v>5020</v>
      </c>
      <c r="G74" s="234"/>
      <c r="H74" s="234" t="s">
        <v>46</v>
      </c>
      <c r="I74" s="234"/>
      <c r="J74" s="252"/>
      <c r="K74" s="234"/>
      <c r="L74" s="234">
        <f t="shared" si="178"/>
        <v>6</v>
      </c>
      <c r="M74" s="234">
        <f t="shared" si="163"/>
        <v>0</v>
      </c>
      <c r="N74" s="253">
        <f t="shared" si="164"/>
        <v>0</v>
      </c>
      <c r="O74" s="234"/>
      <c r="P74" s="234"/>
      <c r="Q74" s="234"/>
      <c r="R74" s="234"/>
      <c r="S74" s="260">
        <f t="shared" si="165"/>
        <v>0</v>
      </c>
      <c r="T74" s="260" t="e">
        <f t="shared" si="166"/>
        <v>#DIV/0!</v>
      </c>
      <c r="U74" s="260">
        <f t="shared" si="167"/>
        <v>0</v>
      </c>
      <c r="V74" s="260"/>
      <c r="W74" s="270"/>
      <c r="X74" s="266"/>
      <c r="Y74" s="260" t="e">
        <f t="shared" si="168"/>
        <v>#DIV/0!</v>
      </c>
      <c r="Z74" s="234" t="e">
        <f t="shared" si="169"/>
        <v>#DIV/0!</v>
      </c>
      <c r="AA74" s="260" t="e">
        <f t="shared" si="170"/>
        <v>#DIV/0!</v>
      </c>
      <c r="AB74" s="278" t="e">
        <f t="shared" si="171"/>
        <v>#DIV/0!</v>
      </c>
      <c r="AC74" s="260">
        <f t="shared" si="172"/>
        <v>0</v>
      </c>
      <c r="AD74" s="254" t="e">
        <f t="shared" si="173"/>
        <v>#DIV/0!</v>
      </c>
      <c r="AE74" s="279">
        <v>1</v>
      </c>
      <c r="AF74" s="280">
        <f t="shared" si="174"/>
        <v>0</v>
      </c>
      <c r="AG74" s="292">
        <f t="shared" si="179"/>
        <v>44122</v>
      </c>
      <c r="AH74" s="292">
        <f t="shared" si="180"/>
        <v>0</v>
      </c>
      <c r="AI74" s="292">
        <f t="shared" si="181"/>
        <v>44170.0995981385</v>
      </c>
      <c r="AJ74" s="292" t="str">
        <f ca="1" t="shared" si="182"/>
        <v> </v>
      </c>
      <c r="AK74" s="292">
        <f t="shared" si="183"/>
        <v>43497</v>
      </c>
      <c r="AL74" s="296"/>
      <c r="AM74" s="300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18"/>
      <c r="BB74" s="218"/>
      <c r="BC74" s="218"/>
      <c r="BD74" s="218"/>
      <c r="BE74" s="218"/>
      <c r="BF74" s="218"/>
      <c r="BG74" s="218"/>
      <c r="BH74" s="218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7"/>
      <c r="CJ74" s="217"/>
      <c r="CK74" s="217"/>
      <c r="CL74" s="217"/>
      <c r="CM74" s="217"/>
      <c r="CN74" s="217"/>
      <c r="CO74" s="217"/>
      <c r="CP74" s="217"/>
      <c r="CQ74" s="217"/>
      <c r="CR74" s="217"/>
      <c r="CS74" s="217"/>
      <c r="CT74" s="217"/>
      <c r="CU74" s="217"/>
      <c r="CV74" s="217"/>
      <c r="CW74" s="217"/>
      <c r="CX74" s="217"/>
      <c r="CY74" s="217"/>
      <c r="CZ74" s="193"/>
      <c r="DA74" s="193"/>
      <c r="DB74" s="193"/>
      <c r="DC74" s="193"/>
      <c r="DD74" s="193"/>
      <c r="DE74" s="193"/>
      <c r="DF74" s="193"/>
      <c r="DG74" s="193"/>
      <c r="DH74" s="193"/>
      <c r="DI74" s="193"/>
      <c r="DJ74" s="193"/>
      <c r="DK74" s="193"/>
      <c r="DL74" s="193"/>
      <c r="DM74" s="193"/>
      <c r="DN74" s="193"/>
      <c r="DO74" s="193"/>
      <c r="DP74" s="193"/>
      <c r="DQ74" s="193"/>
      <c r="DR74" s="193"/>
      <c r="DS74" s="193"/>
      <c r="DT74" s="193"/>
      <c r="DU74" s="193"/>
      <c r="DV74" s="193"/>
      <c r="DW74" s="193"/>
      <c r="DX74" s="193"/>
      <c r="DY74" s="193"/>
    </row>
    <row r="75" s="191" customFormat="1" customHeight="1" spans="1:129">
      <c r="A75" s="244"/>
      <c r="B75" s="237"/>
      <c r="C75" s="240"/>
      <c r="D75" s="239"/>
      <c r="E75" s="240"/>
      <c r="F75" s="238"/>
      <c r="G75" s="240"/>
      <c r="H75" s="240"/>
      <c r="I75" s="240"/>
      <c r="J75" s="256"/>
      <c r="K75" s="240"/>
      <c r="L75" s="240"/>
      <c r="M75" s="240"/>
      <c r="N75" s="257"/>
      <c r="O75" s="240"/>
      <c r="P75" s="240"/>
      <c r="Q75" s="240"/>
      <c r="R75" s="240"/>
      <c r="S75" s="267"/>
      <c r="T75" s="267"/>
      <c r="U75" s="267"/>
      <c r="V75" s="267"/>
      <c r="W75" s="272"/>
      <c r="X75" s="269"/>
      <c r="Y75" s="267"/>
      <c r="Z75" s="240"/>
      <c r="AA75" s="267"/>
      <c r="AB75" s="281"/>
      <c r="AC75" s="267"/>
      <c r="AD75" s="258"/>
      <c r="AE75" s="282"/>
      <c r="AF75" s="283"/>
      <c r="AG75" s="297"/>
      <c r="AH75" s="297"/>
      <c r="AI75" s="297"/>
      <c r="AJ75" s="297"/>
      <c r="AK75" s="297"/>
      <c r="AL75" s="298"/>
      <c r="AM75" s="301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218"/>
      <c r="BD75" s="218"/>
      <c r="BE75" s="218"/>
      <c r="BF75" s="218"/>
      <c r="BG75" s="218"/>
      <c r="BH75" s="218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7"/>
      <c r="CJ75" s="217"/>
      <c r="CK75" s="217"/>
      <c r="CL75" s="217"/>
      <c r="CM75" s="217"/>
      <c r="CN75" s="217"/>
      <c r="CO75" s="217"/>
      <c r="CP75" s="217"/>
      <c r="CQ75" s="217"/>
      <c r="CR75" s="217"/>
      <c r="CS75" s="217"/>
      <c r="CT75" s="217"/>
      <c r="CU75" s="217"/>
      <c r="CV75" s="217"/>
      <c r="CW75" s="217"/>
      <c r="CX75" s="217"/>
      <c r="CY75" s="217"/>
      <c r="CZ75" s="193"/>
      <c r="DA75" s="193"/>
      <c r="DB75" s="193"/>
      <c r="DC75" s="193"/>
      <c r="DD75" s="193"/>
      <c r="DE75" s="193"/>
      <c r="DF75" s="193"/>
      <c r="DG75" s="193"/>
      <c r="DH75" s="193"/>
      <c r="DI75" s="193"/>
      <c r="DJ75" s="193"/>
      <c r="DK75" s="193"/>
      <c r="DL75" s="193"/>
      <c r="DM75" s="193"/>
      <c r="DN75" s="193"/>
      <c r="DO75" s="193"/>
      <c r="DP75" s="193"/>
      <c r="DQ75" s="193"/>
      <c r="DR75" s="193"/>
      <c r="DS75" s="193"/>
      <c r="DT75" s="193"/>
      <c r="DU75" s="193"/>
      <c r="DV75" s="193"/>
      <c r="DW75" s="193"/>
      <c r="DX75" s="193"/>
      <c r="DY75" s="193"/>
    </row>
    <row r="76" customHeight="1" spans="1:129">
      <c r="A76" s="230">
        <v>305</v>
      </c>
      <c r="B76" s="235">
        <v>1009</v>
      </c>
      <c r="C76" s="234">
        <v>1</v>
      </c>
      <c r="D76" s="233">
        <v>550</v>
      </c>
      <c r="E76" s="234" t="s">
        <v>66</v>
      </c>
      <c r="F76" s="232">
        <v>5020</v>
      </c>
      <c r="G76" s="234">
        <f>[2]Sheet1!$E$233*1000</f>
        <v>2500</v>
      </c>
      <c r="H76" s="234" t="s">
        <v>15</v>
      </c>
      <c r="I76" s="234">
        <v>150</v>
      </c>
      <c r="J76" s="252" t="s">
        <v>67</v>
      </c>
      <c r="K76" s="234">
        <v>238</v>
      </c>
      <c r="L76" s="234">
        <v>6</v>
      </c>
      <c r="M76" s="234">
        <f t="shared" ref="M76:M82" si="184">O76*K76*I76</f>
        <v>182070</v>
      </c>
      <c r="N76" s="253">
        <f t="shared" ref="N76:N82" si="185">M76/SUM($M$76:$M$82)</f>
        <v>0.198495070057084</v>
      </c>
      <c r="O76" s="234">
        <v>5.1</v>
      </c>
      <c r="P76" s="234"/>
      <c r="Q76" s="234"/>
      <c r="R76" s="234"/>
      <c r="S76" s="260">
        <f t="shared" ref="S76:S82" si="186">R76*Q76*P76/1000</f>
        <v>0</v>
      </c>
      <c r="T76" s="260">
        <f t="shared" ref="T76:T82" si="187">F76*N76*1000/L76/K76*9000/I76</f>
        <v>41867.4475498554</v>
      </c>
      <c r="U76" s="260">
        <f t="shared" ref="U76:U82" si="188">F76*N76</f>
        <v>996.445251686559</v>
      </c>
      <c r="V76" s="260"/>
      <c r="W76" s="270"/>
      <c r="X76" s="266">
        <v>20900</v>
      </c>
      <c r="Y76" s="260">
        <f t="shared" ref="Y76:Y82" si="189">T76-X76</f>
        <v>20967.4475498554</v>
      </c>
      <c r="Z76" s="234">
        <f t="shared" ref="Z76:Z82" si="190">Y76*I76/9000*L76*K76/1000</f>
        <v>499.02525168656</v>
      </c>
      <c r="AA76" s="260">
        <f t="shared" ref="AA76:AA82" si="191">65*1000/K76*9000/I76</f>
        <v>16386.5546218487</v>
      </c>
      <c r="AB76" s="278">
        <f t="shared" ref="AB76:AB82" si="192">Q76*R76*P76*N76/K76/L76*9000/I76</f>
        <v>0</v>
      </c>
      <c r="AC76" s="260">
        <f t="shared" ref="AC76:AC82" si="193">D76/2*O76*60*24/1000</f>
        <v>2019.6</v>
      </c>
      <c r="AD76" s="254">
        <f t="shared" ref="AD76:AD82" si="194">T76/AC76/0.83/AE76</f>
        <v>24.9765834281007</v>
      </c>
      <c r="AE76" s="279">
        <v>1</v>
      </c>
      <c r="AF76" s="280">
        <f t="shared" ref="AF76:AF82" si="195">IF(LEN(C76)&gt;0,AC76*I76/9000/1000*K76*L76,"")</f>
        <v>48.06648</v>
      </c>
      <c r="AG76" s="292">
        <v>44127</v>
      </c>
      <c r="AH76" s="294"/>
      <c r="AI76" s="294">
        <f>AG76+AD76</f>
        <v>44151.9765834281</v>
      </c>
      <c r="AJ76" s="295" t="str">
        <f ca="1">IF(NOW()-AG76-AD76&gt;=-2,"跟踪"," ")</f>
        <v>跟踪</v>
      </c>
      <c r="AK76" s="295">
        <v>43880</v>
      </c>
      <c r="AL76" s="296">
        <f>SUM(AF76:AF82)</f>
        <v>242.154528</v>
      </c>
      <c r="CZ76" s="193"/>
      <c r="DA76" s="193"/>
      <c r="DB76" s="193"/>
      <c r="DC76" s="193"/>
      <c r="DD76" s="193"/>
      <c r="DE76" s="193"/>
      <c r="DF76" s="193"/>
      <c r="DG76" s="193"/>
      <c r="DH76" s="193"/>
      <c r="DI76" s="193"/>
      <c r="DJ76" s="193"/>
      <c r="DK76" s="193"/>
      <c r="DL76" s="193"/>
      <c r="DM76" s="193"/>
      <c r="DN76" s="193"/>
      <c r="DO76" s="193"/>
      <c r="DP76" s="193"/>
      <c r="DQ76" s="193"/>
      <c r="DR76" s="193"/>
      <c r="DS76" s="193"/>
      <c r="DT76" s="193"/>
      <c r="DU76" s="193"/>
      <c r="DV76" s="193"/>
      <c r="DW76" s="193"/>
      <c r="DX76" s="193"/>
      <c r="DY76" s="193"/>
    </row>
    <row r="77" customHeight="1" spans="1:129">
      <c r="A77" s="230">
        <v>305</v>
      </c>
      <c r="B77" s="235"/>
      <c r="C77" s="234">
        <v>1</v>
      </c>
      <c r="D77" s="233">
        <f t="shared" ref="D77:D82" si="196">D76</f>
        <v>550</v>
      </c>
      <c r="E77" s="234" t="str">
        <f t="shared" ref="E77:E82" si="197">E76</f>
        <v>YT-S004</v>
      </c>
      <c r="F77" s="232">
        <f t="shared" ref="F77:F82" si="198">F76</f>
        <v>5020</v>
      </c>
      <c r="G77" s="234"/>
      <c r="H77" s="234" t="s">
        <v>41</v>
      </c>
      <c r="I77" s="234">
        <v>200</v>
      </c>
      <c r="J77" s="252" t="s">
        <v>60</v>
      </c>
      <c r="K77" s="234">
        <v>238</v>
      </c>
      <c r="L77" s="234">
        <f t="shared" ref="L77:L82" si="199">L76</f>
        <v>6</v>
      </c>
      <c r="M77" s="234">
        <f t="shared" si="184"/>
        <v>347480</v>
      </c>
      <c r="N77" s="253">
        <f t="shared" si="185"/>
        <v>0.378827192527244</v>
      </c>
      <c r="O77" s="234">
        <v>7.3</v>
      </c>
      <c r="P77" s="260"/>
      <c r="Q77" s="260"/>
      <c r="R77" s="260"/>
      <c r="S77" s="260">
        <f t="shared" si="186"/>
        <v>0</v>
      </c>
      <c r="T77" s="260">
        <f t="shared" si="187"/>
        <v>59927.9151203813</v>
      </c>
      <c r="U77" s="260">
        <f t="shared" si="188"/>
        <v>1901.71250648677</v>
      </c>
      <c r="V77" s="260"/>
      <c r="W77" s="270"/>
      <c r="X77" s="266">
        <v>16000</v>
      </c>
      <c r="Y77" s="260">
        <f t="shared" si="189"/>
        <v>43927.9151203813</v>
      </c>
      <c r="Z77" s="234">
        <f t="shared" si="190"/>
        <v>1393.97917315343</v>
      </c>
      <c r="AA77" s="260">
        <f t="shared" si="191"/>
        <v>12289.9159663866</v>
      </c>
      <c r="AB77" s="278">
        <f t="shared" si="192"/>
        <v>0</v>
      </c>
      <c r="AC77" s="260">
        <f t="shared" si="193"/>
        <v>2890.8</v>
      </c>
      <c r="AD77" s="254">
        <f t="shared" si="194"/>
        <v>24.9765834281007</v>
      </c>
      <c r="AE77" s="279">
        <v>1</v>
      </c>
      <c r="AF77" s="280">
        <f t="shared" si="195"/>
        <v>91.73472</v>
      </c>
      <c r="AG77" s="292">
        <f t="shared" ref="AG77:AG82" si="200">AG76</f>
        <v>44127</v>
      </c>
      <c r="AH77" s="292">
        <f t="shared" ref="AH77:AH82" si="201">AH76</f>
        <v>0</v>
      </c>
      <c r="AI77" s="292">
        <f t="shared" ref="AI77:AI82" si="202">AI76</f>
        <v>44151.9765834281</v>
      </c>
      <c r="AJ77" s="292" t="str">
        <f ca="1" t="shared" ref="AJ77:AJ82" si="203">AJ76</f>
        <v>跟踪</v>
      </c>
      <c r="AK77" s="292">
        <f t="shared" ref="AK77:AK82" si="204">AK76</f>
        <v>43880</v>
      </c>
      <c r="AL77" s="296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193"/>
      <c r="DK77" s="193"/>
      <c r="DL77" s="193"/>
      <c r="DM77" s="193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/>
    </row>
    <row r="78" customHeight="1" spans="1:129">
      <c r="A78" s="230">
        <v>305</v>
      </c>
      <c r="B78" s="235"/>
      <c r="C78" s="234">
        <v>1</v>
      </c>
      <c r="D78" s="233">
        <f t="shared" si="196"/>
        <v>550</v>
      </c>
      <c r="E78" s="234" t="str">
        <f t="shared" si="197"/>
        <v>YT-S004</v>
      </c>
      <c r="F78" s="232">
        <f t="shared" si="198"/>
        <v>5020</v>
      </c>
      <c r="G78" s="241" t="s">
        <v>49</v>
      </c>
      <c r="H78" s="234" t="s">
        <v>42</v>
      </c>
      <c r="I78" s="234">
        <v>60</v>
      </c>
      <c r="J78" s="252" t="s">
        <v>68</v>
      </c>
      <c r="K78" s="234">
        <v>238</v>
      </c>
      <c r="L78" s="234">
        <f t="shared" si="199"/>
        <v>6</v>
      </c>
      <c r="M78" s="234">
        <f t="shared" si="184"/>
        <v>255612</v>
      </c>
      <c r="N78" s="253">
        <f t="shared" si="185"/>
        <v>0.278671510119357</v>
      </c>
      <c r="O78" s="234">
        <v>17.9</v>
      </c>
      <c r="P78" s="234"/>
      <c r="Q78" s="234"/>
      <c r="R78" s="234"/>
      <c r="S78" s="260">
        <f t="shared" si="186"/>
        <v>0</v>
      </c>
      <c r="T78" s="260">
        <f t="shared" si="187"/>
        <v>146946.531596551</v>
      </c>
      <c r="U78" s="260">
        <f t="shared" si="188"/>
        <v>1398.93098079917</v>
      </c>
      <c r="V78" s="260"/>
      <c r="W78" s="270"/>
      <c r="X78" s="266"/>
      <c r="Y78" s="260">
        <f t="shared" si="189"/>
        <v>146946.531596551</v>
      </c>
      <c r="Z78" s="234">
        <f t="shared" si="190"/>
        <v>1398.93098079917</v>
      </c>
      <c r="AA78" s="260">
        <f t="shared" si="191"/>
        <v>40966.3865546218</v>
      </c>
      <c r="AB78" s="278">
        <f t="shared" si="192"/>
        <v>0</v>
      </c>
      <c r="AC78" s="260">
        <f t="shared" si="193"/>
        <v>7088.4</v>
      </c>
      <c r="AD78" s="254">
        <f t="shared" si="194"/>
        <v>24.9765834281007</v>
      </c>
      <c r="AE78" s="279">
        <v>1</v>
      </c>
      <c r="AF78" s="280">
        <f t="shared" si="195"/>
        <v>67.481568</v>
      </c>
      <c r="AG78" s="292">
        <f t="shared" si="200"/>
        <v>44127</v>
      </c>
      <c r="AH78" s="292">
        <f t="shared" si="201"/>
        <v>0</v>
      </c>
      <c r="AI78" s="292">
        <f t="shared" si="202"/>
        <v>44151.9765834281</v>
      </c>
      <c r="AJ78" s="292" t="str">
        <f ca="1" t="shared" si="203"/>
        <v>跟踪</v>
      </c>
      <c r="AK78" s="292">
        <f t="shared" si="204"/>
        <v>43880</v>
      </c>
      <c r="AL78" s="296"/>
      <c r="CZ78" s="193"/>
      <c r="DA78" s="193"/>
      <c r="DB78" s="193"/>
      <c r="DC78" s="193"/>
      <c r="DD78" s="193"/>
      <c r="DE78" s="193"/>
      <c r="DF78" s="193"/>
      <c r="DG78" s="193"/>
      <c r="DH78" s="193"/>
      <c r="DI78" s="193"/>
      <c r="DJ78" s="193"/>
      <c r="DK78" s="193"/>
      <c r="DL78" s="193"/>
      <c r="DM78" s="193"/>
      <c r="DN78" s="193"/>
      <c r="DO78" s="193"/>
      <c r="DP78" s="193"/>
      <c r="DQ78" s="193"/>
      <c r="DR78" s="193"/>
      <c r="DS78" s="193"/>
      <c r="DT78" s="193"/>
      <c r="DU78" s="193"/>
      <c r="DV78" s="193"/>
      <c r="DW78" s="193"/>
      <c r="DX78" s="193"/>
      <c r="DY78" s="193"/>
    </row>
    <row r="79" customHeight="1" spans="1:129">
      <c r="A79" s="230">
        <v>305</v>
      </c>
      <c r="B79" s="235"/>
      <c r="C79" s="234">
        <v>1</v>
      </c>
      <c r="D79" s="233">
        <f t="shared" si="196"/>
        <v>550</v>
      </c>
      <c r="E79" s="234" t="str">
        <f t="shared" si="197"/>
        <v>YT-S004</v>
      </c>
      <c r="F79" s="232">
        <f t="shared" si="198"/>
        <v>5020</v>
      </c>
      <c r="G79" s="242"/>
      <c r="H79" s="234" t="s">
        <v>43</v>
      </c>
      <c r="I79" s="234">
        <v>75</v>
      </c>
      <c r="J79" s="252" t="s">
        <v>69</v>
      </c>
      <c r="K79" s="234">
        <v>476</v>
      </c>
      <c r="L79" s="234">
        <f t="shared" si="199"/>
        <v>6</v>
      </c>
      <c r="M79" s="234">
        <f t="shared" si="184"/>
        <v>132090</v>
      </c>
      <c r="N79" s="253">
        <f t="shared" si="185"/>
        <v>0.144006227296316</v>
      </c>
      <c r="O79" s="234">
        <v>3.7</v>
      </c>
      <c r="P79" s="234"/>
      <c r="Q79" s="234"/>
      <c r="R79" s="234"/>
      <c r="S79" s="260">
        <f t="shared" si="186"/>
        <v>0</v>
      </c>
      <c r="T79" s="260">
        <f t="shared" si="187"/>
        <v>30374.4227322481</v>
      </c>
      <c r="U79" s="260">
        <f t="shared" si="188"/>
        <v>722.911261027504</v>
      </c>
      <c r="V79" s="260"/>
      <c r="W79" s="270"/>
      <c r="X79" s="266"/>
      <c r="Y79" s="260">
        <f t="shared" si="189"/>
        <v>30374.4227322481</v>
      </c>
      <c r="Z79" s="234">
        <f t="shared" si="190"/>
        <v>722.911261027504</v>
      </c>
      <c r="AA79" s="260">
        <f t="shared" si="191"/>
        <v>16386.5546218487</v>
      </c>
      <c r="AB79" s="278">
        <f t="shared" si="192"/>
        <v>0</v>
      </c>
      <c r="AC79" s="260">
        <f t="shared" si="193"/>
        <v>1465.2</v>
      </c>
      <c r="AD79" s="254">
        <f t="shared" si="194"/>
        <v>24.9765834281007</v>
      </c>
      <c r="AE79" s="279">
        <v>1</v>
      </c>
      <c r="AF79" s="280">
        <f t="shared" si="195"/>
        <v>34.87176</v>
      </c>
      <c r="AG79" s="292">
        <f t="shared" si="200"/>
        <v>44127</v>
      </c>
      <c r="AH79" s="292">
        <f t="shared" si="201"/>
        <v>0</v>
      </c>
      <c r="AI79" s="292">
        <f t="shared" si="202"/>
        <v>44151.9765834281</v>
      </c>
      <c r="AJ79" s="292" t="str">
        <f ca="1" t="shared" si="203"/>
        <v>跟踪</v>
      </c>
      <c r="AK79" s="292">
        <f t="shared" si="204"/>
        <v>43880</v>
      </c>
      <c r="AL79" s="296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193"/>
      <c r="DK79" s="193"/>
      <c r="DL79" s="193"/>
      <c r="DM79" s="193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/>
    </row>
    <row r="80" customHeight="1" spans="1:129">
      <c r="A80" s="230">
        <v>305</v>
      </c>
      <c r="B80" s="235"/>
      <c r="C80" s="234">
        <v>1</v>
      </c>
      <c r="D80" s="233">
        <f t="shared" si="196"/>
        <v>550</v>
      </c>
      <c r="E80" s="234" t="str">
        <f t="shared" si="197"/>
        <v>YT-S004</v>
      </c>
      <c r="F80" s="232">
        <f t="shared" si="198"/>
        <v>5020</v>
      </c>
      <c r="G80" s="234">
        <f>[3]Sheet1!$C$233</f>
        <v>2996.5</v>
      </c>
      <c r="H80" s="234" t="s">
        <v>44</v>
      </c>
      <c r="I80" s="234"/>
      <c r="J80" s="252"/>
      <c r="K80" s="234"/>
      <c r="L80" s="234">
        <f t="shared" si="199"/>
        <v>6</v>
      </c>
      <c r="M80" s="234">
        <f t="shared" si="184"/>
        <v>0</v>
      </c>
      <c r="N80" s="253">
        <f t="shared" si="185"/>
        <v>0</v>
      </c>
      <c r="O80" s="234"/>
      <c r="P80" s="234"/>
      <c r="Q80" s="234"/>
      <c r="R80" s="234"/>
      <c r="S80" s="260">
        <f t="shared" si="186"/>
        <v>0</v>
      </c>
      <c r="T80" s="260" t="e">
        <f t="shared" si="187"/>
        <v>#DIV/0!</v>
      </c>
      <c r="U80" s="260">
        <f t="shared" si="188"/>
        <v>0</v>
      </c>
      <c r="V80" s="260"/>
      <c r="W80" s="270"/>
      <c r="X80" s="266"/>
      <c r="Y80" s="260" t="e">
        <f t="shared" si="189"/>
        <v>#DIV/0!</v>
      </c>
      <c r="Z80" s="234" t="e">
        <f t="shared" si="190"/>
        <v>#DIV/0!</v>
      </c>
      <c r="AA80" s="260" t="e">
        <f t="shared" si="191"/>
        <v>#DIV/0!</v>
      </c>
      <c r="AB80" s="278" t="e">
        <f t="shared" si="192"/>
        <v>#DIV/0!</v>
      </c>
      <c r="AC80" s="260">
        <f t="shared" si="193"/>
        <v>0</v>
      </c>
      <c r="AD80" s="254" t="e">
        <f t="shared" si="194"/>
        <v>#DIV/0!</v>
      </c>
      <c r="AE80" s="279">
        <v>1</v>
      </c>
      <c r="AF80" s="280">
        <f t="shared" si="195"/>
        <v>0</v>
      </c>
      <c r="AG80" s="292">
        <f t="shared" si="200"/>
        <v>44127</v>
      </c>
      <c r="AH80" s="292">
        <f t="shared" si="201"/>
        <v>0</v>
      </c>
      <c r="AI80" s="292">
        <f t="shared" si="202"/>
        <v>44151.9765834281</v>
      </c>
      <c r="AJ80" s="292" t="str">
        <f ca="1" t="shared" si="203"/>
        <v>跟踪</v>
      </c>
      <c r="AK80" s="292">
        <f t="shared" si="204"/>
        <v>43880</v>
      </c>
      <c r="AL80" s="296"/>
      <c r="CZ80" s="193"/>
      <c r="DA80" s="193"/>
      <c r="DB80" s="193"/>
      <c r="DC80" s="193"/>
      <c r="DD80" s="193"/>
      <c r="DE80" s="193"/>
      <c r="DF80" s="193"/>
      <c r="DG80" s="193"/>
      <c r="DH80" s="193"/>
      <c r="DI80" s="193"/>
      <c r="DJ80" s="193"/>
      <c r="DK80" s="193"/>
      <c r="DL80" s="193"/>
      <c r="DM80" s="193"/>
      <c r="DN80" s="193"/>
      <c r="DO80" s="193"/>
      <c r="DP80" s="193"/>
      <c r="DQ80" s="193"/>
      <c r="DR80" s="193"/>
      <c r="DS80" s="193"/>
      <c r="DT80" s="193"/>
      <c r="DU80" s="193"/>
      <c r="DV80" s="193"/>
      <c r="DW80" s="193"/>
      <c r="DX80" s="193"/>
      <c r="DY80" s="193"/>
    </row>
    <row r="81" customHeight="1" spans="1:129">
      <c r="A81" s="230">
        <v>305</v>
      </c>
      <c r="B81" s="235"/>
      <c r="C81" s="234">
        <v>1</v>
      </c>
      <c r="D81" s="233">
        <f t="shared" si="196"/>
        <v>550</v>
      </c>
      <c r="E81" s="234" t="str">
        <f t="shared" si="197"/>
        <v>YT-S004</v>
      </c>
      <c r="F81" s="232">
        <f t="shared" si="198"/>
        <v>5020</v>
      </c>
      <c r="G81" s="234"/>
      <c r="H81" s="234" t="s">
        <v>45</v>
      </c>
      <c r="I81" s="234"/>
      <c r="J81" s="252"/>
      <c r="K81" s="234"/>
      <c r="L81" s="234">
        <f t="shared" si="199"/>
        <v>6</v>
      </c>
      <c r="M81" s="234">
        <f t="shared" si="184"/>
        <v>0</v>
      </c>
      <c r="N81" s="253">
        <f t="shared" si="185"/>
        <v>0</v>
      </c>
      <c r="O81" s="234"/>
      <c r="P81" s="234"/>
      <c r="Q81" s="234"/>
      <c r="R81" s="234"/>
      <c r="S81" s="260">
        <f t="shared" si="186"/>
        <v>0</v>
      </c>
      <c r="T81" s="260" t="e">
        <f t="shared" si="187"/>
        <v>#DIV/0!</v>
      </c>
      <c r="U81" s="260">
        <f t="shared" si="188"/>
        <v>0</v>
      </c>
      <c r="V81" s="260"/>
      <c r="W81" s="270"/>
      <c r="X81" s="266"/>
      <c r="Y81" s="260" t="e">
        <f t="shared" si="189"/>
        <v>#DIV/0!</v>
      </c>
      <c r="Z81" s="234" t="e">
        <f t="shared" si="190"/>
        <v>#DIV/0!</v>
      </c>
      <c r="AA81" s="260" t="e">
        <f t="shared" si="191"/>
        <v>#DIV/0!</v>
      </c>
      <c r="AB81" s="278" t="e">
        <f t="shared" si="192"/>
        <v>#DIV/0!</v>
      </c>
      <c r="AC81" s="260">
        <f t="shared" si="193"/>
        <v>0</v>
      </c>
      <c r="AD81" s="254" t="e">
        <f t="shared" si="194"/>
        <v>#DIV/0!</v>
      </c>
      <c r="AE81" s="279">
        <v>1</v>
      </c>
      <c r="AF81" s="280">
        <f t="shared" si="195"/>
        <v>0</v>
      </c>
      <c r="AG81" s="292">
        <f t="shared" si="200"/>
        <v>44127</v>
      </c>
      <c r="AH81" s="292">
        <f t="shared" si="201"/>
        <v>0</v>
      </c>
      <c r="AI81" s="292">
        <f t="shared" si="202"/>
        <v>44151.9765834281</v>
      </c>
      <c r="AJ81" s="292" t="str">
        <f ca="1" t="shared" si="203"/>
        <v>跟踪</v>
      </c>
      <c r="AK81" s="292">
        <f t="shared" si="204"/>
        <v>43880</v>
      </c>
      <c r="AL81" s="296"/>
      <c r="CZ81" s="193"/>
      <c r="DA81" s="193"/>
      <c r="DB81" s="193"/>
      <c r="DC81" s="193"/>
      <c r="DD81" s="193"/>
      <c r="DE81" s="193"/>
      <c r="DF81" s="193"/>
      <c r="DG81" s="193"/>
      <c r="DH81" s="193"/>
      <c r="DI81" s="193"/>
      <c r="DJ81" s="193"/>
      <c r="DK81" s="193"/>
      <c r="DL81" s="193"/>
      <c r="DM81" s="193"/>
      <c r="DN81" s="193"/>
      <c r="DO81" s="193"/>
      <c r="DP81" s="193"/>
      <c r="DQ81" s="193"/>
      <c r="DR81" s="193"/>
      <c r="DS81" s="193"/>
      <c r="DT81" s="193"/>
      <c r="DU81" s="193"/>
      <c r="DV81" s="193"/>
      <c r="DW81" s="193"/>
      <c r="DX81" s="193"/>
      <c r="DY81" s="193"/>
    </row>
    <row r="82" customHeight="1" spans="1:129">
      <c r="A82" s="230">
        <v>305</v>
      </c>
      <c r="B82" s="235"/>
      <c r="C82" s="234">
        <v>1</v>
      </c>
      <c r="D82" s="233">
        <f t="shared" si="196"/>
        <v>550</v>
      </c>
      <c r="E82" s="234" t="str">
        <f t="shared" si="197"/>
        <v>YT-S004</v>
      </c>
      <c r="F82" s="232">
        <f t="shared" si="198"/>
        <v>5020</v>
      </c>
      <c r="G82" s="234"/>
      <c r="H82" s="234" t="s">
        <v>46</v>
      </c>
      <c r="I82" s="234"/>
      <c r="J82" s="252"/>
      <c r="K82" s="234"/>
      <c r="L82" s="234">
        <f t="shared" si="199"/>
        <v>6</v>
      </c>
      <c r="M82" s="234">
        <f t="shared" si="184"/>
        <v>0</v>
      </c>
      <c r="N82" s="253">
        <f t="shared" si="185"/>
        <v>0</v>
      </c>
      <c r="O82" s="234"/>
      <c r="P82" s="234"/>
      <c r="Q82" s="234"/>
      <c r="R82" s="234"/>
      <c r="S82" s="260">
        <f t="shared" si="186"/>
        <v>0</v>
      </c>
      <c r="T82" s="260" t="e">
        <f t="shared" si="187"/>
        <v>#DIV/0!</v>
      </c>
      <c r="U82" s="260">
        <f t="shared" si="188"/>
        <v>0</v>
      </c>
      <c r="V82" s="260"/>
      <c r="W82" s="270"/>
      <c r="X82" s="266"/>
      <c r="Y82" s="260" t="e">
        <f t="shared" si="189"/>
        <v>#DIV/0!</v>
      </c>
      <c r="Z82" s="234" t="e">
        <f t="shared" si="190"/>
        <v>#DIV/0!</v>
      </c>
      <c r="AA82" s="260" t="e">
        <f t="shared" si="191"/>
        <v>#DIV/0!</v>
      </c>
      <c r="AB82" s="278" t="e">
        <f t="shared" si="192"/>
        <v>#DIV/0!</v>
      </c>
      <c r="AC82" s="260">
        <f t="shared" si="193"/>
        <v>0</v>
      </c>
      <c r="AD82" s="254" t="e">
        <f t="shared" si="194"/>
        <v>#DIV/0!</v>
      </c>
      <c r="AE82" s="279">
        <v>1</v>
      </c>
      <c r="AF82" s="280">
        <f t="shared" si="195"/>
        <v>0</v>
      </c>
      <c r="AG82" s="292">
        <f t="shared" si="200"/>
        <v>44127</v>
      </c>
      <c r="AH82" s="292">
        <f t="shared" si="201"/>
        <v>0</v>
      </c>
      <c r="AI82" s="292">
        <f t="shared" si="202"/>
        <v>44151.9765834281</v>
      </c>
      <c r="AJ82" s="292" t="str">
        <f ca="1" t="shared" si="203"/>
        <v>跟踪</v>
      </c>
      <c r="AK82" s="292">
        <f t="shared" si="204"/>
        <v>43880</v>
      </c>
      <c r="AL82" s="296"/>
      <c r="CZ82" s="193"/>
      <c r="DA82" s="193"/>
      <c r="DB82" s="193"/>
      <c r="DC82" s="193"/>
      <c r="DD82" s="193"/>
      <c r="DE82" s="193"/>
      <c r="DF82" s="193"/>
      <c r="DG82" s="193"/>
      <c r="DH82" s="193"/>
      <c r="DI82" s="193"/>
      <c r="DJ82" s="193"/>
      <c r="DK82" s="193"/>
      <c r="DL82" s="193"/>
      <c r="DM82" s="193"/>
      <c r="DN82" s="193"/>
      <c r="DO82" s="193"/>
      <c r="DP82" s="193"/>
      <c r="DQ82" s="193"/>
      <c r="DR82" s="193"/>
      <c r="DS82" s="193"/>
      <c r="DT82" s="193"/>
      <c r="DU82" s="193"/>
      <c r="DV82" s="193"/>
      <c r="DW82" s="193"/>
      <c r="DX82" s="193"/>
      <c r="DY82" s="193"/>
    </row>
    <row r="83" s="192" customFormat="1" customHeight="1" spans="1:129">
      <c r="A83" s="244"/>
      <c r="B83" s="237"/>
      <c r="C83" s="240"/>
      <c r="D83" s="239"/>
      <c r="E83" s="240"/>
      <c r="F83" s="238"/>
      <c r="G83" s="240"/>
      <c r="H83" s="240"/>
      <c r="I83" s="240"/>
      <c r="J83" s="256"/>
      <c r="K83" s="240"/>
      <c r="L83" s="240"/>
      <c r="M83" s="240"/>
      <c r="N83" s="257"/>
      <c r="O83" s="240"/>
      <c r="P83" s="240"/>
      <c r="Q83" s="240"/>
      <c r="R83" s="240"/>
      <c r="S83" s="267"/>
      <c r="T83" s="267"/>
      <c r="U83" s="267"/>
      <c r="V83" s="267"/>
      <c r="W83" s="272"/>
      <c r="X83" s="269"/>
      <c r="Y83" s="267"/>
      <c r="Z83" s="240"/>
      <c r="AA83" s="267"/>
      <c r="AB83" s="281"/>
      <c r="AC83" s="267"/>
      <c r="AD83" s="258"/>
      <c r="AE83" s="282"/>
      <c r="AF83" s="283"/>
      <c r="AG83" s="297"/>
      <c r="AH83" s="297"/>
      <c r="AI83" s="297"/>
      <c r="AJ83" s="297"/>
      <c r="AK83" s="297"/>
      <c r="AL83" s="298"/>
      <c r="AM83" s="301"/>
      <c r="AN83" s="218"/>
      <c r="AO83" s="218"/>
      <c r="AP83" s="218"/>
      <c r="AQ83" s="218"/>
      <c r="AR83" s="218"/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18"/>
      <c r="BH83" s="218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7"/>
      <c r="CJ83" s="217"/>
      <c r="CK83" s="217"/>
      <c r="CL83" s="217"/>
      <c r="CM83" s="217"/>
      <c r="CN83" s="217"/>
      <c r="CO83" s="217"/>
      <c r="CP83" s="217"/>
      <c r="CQ83" s="217"/>
      <c r="CR83" s="217"/>
      <c r="CS83" s="217"/>
      <c r="CT83" s="217"/>
      <c r="CU83" s="217"/>
      <c r="CV83" s="217"/>
      <c r="CW83" s="217"/>
      <c r="CX83" s="217"/>
      <c r="CY83" s="217"/>
      <c r="CZ83" s="306"/>
      <c r="DA83" s="306"/>
      <c r="DB83" s="306"/>
      <c r="DC83" s="306"/>
      <c r="DD83" s="306"/>
      <c r="DE83" s="306"/>
      <c r="DF83" s="306"/>
      <c r="DG83" s="306"/>
      <c r="DH83" s="306"/>
      <c r="DI83" s="306"/>
      <c r="DJ83" s="306"/>
      <c r="DK83" s="306"/>
      <c r="DL83" s="306"/>
      <c r="DM83" s="306"/>
      <c r="DN83" s="306"/>
      <c r="DO83" s="306"/>
      <c r="DP83" s="306"/>
      <c r="DQ83" s="306"/>
      <c r="DR83" s="306"/>
      <c r="DS83" s="306"/>
      <c r="DT83" s="306"/>
      <c r="DU83" s="306"/>
      <c r="DV83" s="306"/>
      <c r="DW83" s="306"/>
      <c r="DX83" s="306"/>
      <c r="DY83" s="306"/>
    </row>
    <row r="84" s="190" customFormat="1" customHeight="1" spans="1:129">
      <c r="A84" s="243">
        <v>306</v>
      </c>
      <c r="B84" s="235">
        <v>1010</v>
      </c>
      <c r="C84" s="234">
        <v>1</v>
      </c>
      <c r="D84" s="233">
        <v>590</v>
      </c>
      <c r="E84" s="234" t="s">
        <v>70</v>
      </c>
      <c r="F84" s="232">
        <v>3020</v>
      </c>
      <c r="G84" s="234">
        <v>1000</v>
      </c>
      <c r="H84" s="234" t="s">
        <v>15</v>
      </c>
      <c r="I84" s="234">
        <v>100</v>
      </c>
      <c r="J84" s="252" t="s">
        <v>71</v>
      </c>
      <c r="K84" s="234">
        <v>430</v>
      </c>
      <c r="L84" s="234">
        <v>6</v>
      </c>
      <c r="M84" s="234">
        <f t="shared" ref="M84:M97" si="205">O84*K84*I84</f>
        <v>184900</v>
      </c>
      <c r="N84" s="253">
        <f t="shared" ref="N84:N90" si="206">M84/SUM($M$84:$M$90)</f>
        <v>0.172888566820169</v>
      </c>
      <c r="O84" s="234">
        <v>4.3</v>
      </c>
      <c r="P84" s="234"/>
      <c r="Q84" s="234"/>
      <c r="R84" s="234"/>
      <c r="S84" s="260">
        <f t="shared" ref="S84:S90" si="207">R84*Q84*P84/1000</f>
        <v>0</v>
      </c>
      <c r="T84" s="260">
        <f t="shared" ref="T84:T90" si="208">F84*N84*1000/L84/K84*9000/I84</f>
        <v>18213.6094812875</v>
      </c>
      <c r="U84" s="260">
        <f t="shared" ref="U84:U90" si="209">F84*N84</f>
        <v>522.12347179691</v>
      </c>
      <c r="V84" s="260"/>
      <c r="W84" s="270"/>
      <c r="X84" s="266">
        <v>10000</v>
      </c>
      <c r="Y84" s="260">
        <f t="shared" ref="Y84:Y97" si="210">T84-X84</f>
        <v>8213.60948128755</v>
      </c>
      <c r="Z84" s="234">
        <f t="shared" ref="Z84:Z90" si="211">Y84*I84/9000*L84*K84/1000</f>
        <v>235.456805130243</v>
      </c>
      <c r="AA84" s="260">
        <f t="shared" ref="AA84:AA90" si="212">65*1000/K84*9000/I84</f>
        <v>13604.6511627907</v>
      </c>
      <c r="AB84" s="278">
        <f t="shared" ref="AB84:AB90" si="213">Q84*R84*P84*N84/K84/L84*9000/I84</f>
        <v>0</v>
      </c>
      <c r="AC84" s="260">
        <f t="shared" ref="AC84:AC90" si="214">D84/2*O84*60*24/1000</f>
        <v>1826.64</v>
      </c>
      <c r="AD84" s="254">
        <f t="shared" ref="AD84:AD90" si="215">T84/AC84/0.83/AE84</f>
        <v>12.0133730832458</v>
      </c>
      <c r="AE84" s="279">
        <v>1</v>
      </c>
      <c r="AF84" s="280">
        <f t="shared" ref="AF84:AF90" si="216">IF(LEN(C84)&gt;0,AC84*I84/9000/1000*K84*L84,"")</f>
        <v>52.36368</v>
      </c>
      <c r="AG84" s="292">
        <v>44153</v>
      </c>
      <c r="AH84" s="294"/>
      <c r="AI84" s="294">
        <f>AD84+AG84</f>
        <v>44165.0133730832</v>
      </c>
      <c r="AJ84" s="295" t="str">
        <f ca="1">IF(NOW()-AG84-AD84&gt;=-2,"跟踪"," ")</f>
        <v>跟踪</v>
      </c>
      <c r="AK84" s="295">
        <f>AI84+2</f>
        <v>44167.0133730832</v>
      </c>
      <c r="AL84" s="296">
        <f>SUM(AF84:AF90)</f>
        <v>302.87532</v>
      </c>
      <c r="AM84" s="300"/>
      <c r="AN84" s="218"/>
      <c r="AO84" s="218"/>
      <c r="AP84" s="218"/>
      <c r="AQ84" s="218"/>
      <c r="AR84" s="218"/>
      <c r="AS84" s="218"/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18"/>
      <c r="BH84" s="218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7"/>
      <c r="CJ84" s="217"/>
      <c r="CK84" s="217"/>
      <c r="CL84" s="217"/>
      <c r="CM84" s="217"/>
      <c r="CN84" s="217"/>
      <c r="CO84" s="217"/>
      <c r="CP84" s="217"/>
      <c r="CQ84" s="217"/>
      <c r="CR84" s="217"/>
      <c r="CS84" s="217"/>
      <c r="CT84" s="217"/>
      <c r="CU84" s="217"/>
      <c r="CV84" s="217"/>
      <c r="CW84" s="217"/>
      <c r="CX84" s="217"/>
      <c r="CY84" s="217"/>
      <c r="CZ84" s="193"/>
      <c r="DA84" s="193"/>
      <c r="DB84" s="193"/>
      <c r="DC84" s="193"/>
      <c r="DD84" s="193"/>
      <c r="DE84" s="193"/>
      <c r="DF84" s="193"/>
      <c r="DG84" s="193"/>
      <c r="DH84" s="193"/>
      <c r="DI84" s="193"/>
      <c r="DJ84" s="193"/>
      <c r="DK84" s="193"/>
      <c r="DL84" s="193"/>
      <c r="DM84" s="193"/>
      <c r="DN84" s="193"/>
      <c r="DO84" s="193"/>
      <c r="DP84" s="193"/>
      <c r="DQ84" s="193"/>
      <c r="DR84" s="193"/>
      <c r="DS84" s="193"/>
      <c r="DT84" s="193"/>
      <c r="DU84" s="193"/>
      <c r="DV84" s="193"/>
      <c r="DW84" s="193"/>
      <c r="DX84" s="193"/>
      <c r="DY84" s="193"/>
    </row>
    <row r="85" s="190" customFormat="1" customHeight="1" spans="1:129">
      <c r="A85" s="243">
        <v>306</v>
      </c>
      <c r="B85" s="235"/>
      <c r="C85" s="234">
        <v>1</v>
      </c>
      <c r="D85" s="233">
        <f t="shared" ref="D85:D90" si="217">D84</f>
        <v>590</v>
      </c>
      <c r="E85" s="234" t="str">
        <f t="shared" ref="E85:E90" si="218">E84</f>
        <v>YT-1812MS</v>
      </c>
      <c r="F85" s="232">
        <f t="shared" ref="F85:F90" si="219">F84</f>
        <v>3020</v>
      </c>
      <c r="G85" s="234"/>
      <c r="H85" s="234" t="s">
        <v>41</v>
      </c>
      <c r="I85" s="234">
        <v>100</v>
      </c>
      <c r="J85" s="252" t="s">
        <v>72</v>
      </c>
      <c r="K85" s="234">
        <v>430</v>
      </c>
      <c r="L85" s="234">
        <v>6</v>
      </c>
      <c r="M85" s="234">
        <f t="shared" si="205"/>
        <v>232200</v>
      </c>
      <c r="N85" s="253">
        <f t="shared" si="206"/>
        <v>0.217115874611375</v>
      </c>
      <c r="O85" s="234">
        <v>5.4</v>
      </c>
      <c r="P85" s="234"/>
      <c r="Q85" s="234"/>
      <c r="R85" s="234"/>
      <c r="S85" s="260">
        <f t="shared" si="207"/>
        <v>0</v>
      </c>
      <c r="T85" s="260">
        <f t="shared" si="208"/>
        <v>22872.904929989</v>
      </c>
      <c r="U85" s="260">
        <f t="shared" si="209"/>
        <v>655.689941326352</v>
      </c>
      <c r="V85" s="260"/>
      <c r="W85" s="270"/>
      <c r="X85" s="266">
        <v>11800</v>
      </c>
      <c r="Y85" s="260">
        <f t="shared" si="210"/>
        <v>11072.904929989</v>
      </c>
      <c r="Z85" s="234">
        <f t="shared" si="211"/>
        <v>317.423274659685</v>
      </c>
      <c r="AA85" s="260">
        <f t="shared" si="212"/>
        <v>13604.6511627907</v>
      </c>
      <c r="AB85" s="278">
        <f t="shared" si="213"/>
        <v>0</v>
      </c>
      <c r="AC85" s="260">
        <f t="shared" si="214"/>
        <v>2293.92</v>
      </c>
      <c r="AD85" s="254">
        <f t="shared" si="215"/>
        <v>12.0133730832458</v>
      </c>
      <c r="AE85" s="279">
        <v>1</v>
      </c>
      <c r="AF85" s="280">
        <f t="shared" si="216"/>
        <v>65.75904</v>
      </c>
      <c r="AG85" s="292">
        <f t="shared" ref="AG85:AG90" si="220">AG84</f>
        <v>44153</v>
      </c>
      <c r="AH85" s="292">
        <f t="shared" ref="AH85:AH90" si="221">AH84</f>
        <v>0</v>
      </c>
      <c r="AI85" s="292">
        <f t="shared" ref="AI85:AI90" si="222">AI84</f>
        <v>44165.0133730832</v>
      </c>
      <c r="AJ85" s="292" t="str">
        <f ca="1" t="shared" ref="AJ85:AJ90" si="223">AJ84</f>
        <v>跟踪</v>
      </c>
      <c r="AK85" s="292">
        <f t="shared" ref="AK85:AK90" si="224">AK84</f>
        <v>44167.0133730832</v>
      </c>
      <c r="AL85" s="296"/>
      <c r="AM85" s="300"/>
      <c r="AN85" s="218"/>
      <c r="AO85" s="218"/>
      <c r="AP85" s="218"/>
      <c r="AQ85" s="218"/>
      <c r="AR85" s="218"/>
      <c r="AS85" s="218"/>
      <c r="AT85" s="218"/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218"/>
      <c r="BH85" s="218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17"/>
      <c r="BY85" s="217"/>
      <c r="BZ85" s="217"/>
      <c r="CA85" s="217"/>
      <c r="CB85" s="217"/>
      <c r="CC85" s="217"/>
      <c r="CD85" s="217"/>
      <c r="CE85" s="217"/>
      <c r="CF85" s="217"/>
      <c r="CG85" s="217"/>
      <c r="CH85" s="217"/>
      <c r="CI85" s="217"/>
      <c r="CJ85" s="217"/>
      <c r="CK85" s="217"/>
      <c r="CL85" s="217"/>
      <c r="CM85" s="217"/>
      <c r="CN85" s="217"/>
      <c r="CO85" s="217"/>
      <c r="CP85" s="217"/>
      <c r="CQ85" s="217"/>
      <c r="CR85" s="217"/>
      <c r="CS85" s="217"/>
      <c r="CT85" s="217"/>
      <c r="CU85" s="217"/>
      <c r="CV85" s="217"/>
      <c r="CW85" s="217"/>
      <c r="CX85" s="217"/>
      <c r="CY85" s="217"/>
      <c r="CZ85" s="193"/>
      <c r="DA85" s="193"/>
      <c r="DB85" s="193"/>
      <c r="DC85" s="193"/>
      <c r="DD85" s="193"/>
      <c r="DE85" s="193"/>
      <c r="DF85" s="193"/>
      <c r="DG85" s="193"/>
      <c r="DH85" s="193"/>
      <c r="DI85" s="193"/>
      <c r="DJ85" s="193"/>
      <c r="DK85" s="193"/>
      <c r="DL85" s="193"/>
      <c r="DM85" s="193"/>
      <c r="DN85" s="193"/>
      <c r="DO85" s="193"/>
      <c r="DP85" s="193"/>
      <c r="DQ85" s="193"/>
      <c r="DR85" s="193"/>
      <c r="DS85" s="193"/>
      <c r="DT85" s="193"/>
      <c r="DU85" s="193"/>
      <c r="DV85" s="193"/>
      <c r="DW85" s="193"/>
      <c r="DX85" s="193"/>
      <c r="DY85" s="193"/>
    </row>
    <row r="86" s="190" customFormat="1" customHeight="1" spans="1:129">
      <c r="A86" s="243">
        <v>306</v>
      </c>
      <c r="B86" s="235"/>
      <c r="C86" s="234">
        <v>1</v>
      </c>
      <c r="D86" s="233">
        <f t="shared" si="217"/>
        <v>590</v>
      </c>
      <c r="E86" s="234" t="str">
        <f t="shared" si="218"/>
        <v>YT-1812MS</v>
      </c>
      <c r="F86" s="232">
        <f t="shared" si="219"/>
        <v>3020</v>
      </c>
      <c r="G86" s="242" t="s">
        <v>73</v>
      </c>
      <c r="H86" s="234" t="s">
        <v>42</v>
      </c>
      <c r="I86" s="234">
        <v>100</v>
      </c>
      <c r="J86" s="252" t="s">
        <v>72</v>
      </c>
      <c r="K86" s="234">
        <v>430</v>
      </c>
      <c r="L86" s="234">
        <v>6</v>
      </c>
      <c r="M86" s="234">
        <f t="shared" si="205"/>
        <v>172000</v>
      </c>
      <c r="N86" s="253">
        <f t="shared" si="206"/>
        <v>0.160826573786204</v>
      </c>
      <c r="O86" s="234">
        <v>4</v>
      </c>
      <c r="P86" s="234"/>
      <c r="Q86" s="234"/>
      <c r="R86" s="234"/>
      <c r="S86" s="260">
        <f t="shared" si="207"/>
        <v>0</v>
      </c>
      <c r="T86" s="260">
        <f t="shared" si="208"/>
        <v>16942.8925407326</v>
      </c>
      <c r="U86" s="260">
        <f t="shared" si="209"/>
        <v>485.696252834335</v>
      </c>
      <c r="V86" s="260"/>
      <c r="W86" s="270"/>
      <c r="X86" s="266">
        <v>9500</v>
      </c>
      <c r="Y86" s="260">
        <f t="shared" si="210"/>
        <v>7442.8925407326</v>
      </c>
      <c r="Z86" s="234">
        <f t="shared" si="211"/>
        <v>213.362919501001</v>
      </c>
      <c r="AA86" s="260">
        <f t="shared" si="212"/>
        <v>13604.6511627907</v>
      </c>
      <c r="AB86" s="278">
        <f t="shared" si="213"/>
        <v>0</v>
      </c>
      <c r="AC86" s="260">
        <f t="shared" si="214"/>
        <v>1699.2</v>
      </c>
      <c r="AD86" s="254">
        <f t="shared" si="215"/>
        <v>12.0133730832458</v>
      </c>
      <c r="AE86" s="279">
        <v>1</v>
      </c>
      <c r="AF86" s="280">
        <f t="shared" si="216"/>
        <v>48.7104</v>
      </c>
      <c r="AG86" s="292">
        <f t="shared" si="220"/>
        <v>44153</v>
      </c>
      <c r="AH86" s="292">
        <f t="shared" si="221"/>
        <v>0</v>
      </c>
      <c r="AI86" s="292">
        <f t="shared" si="222"/>
        <v>44165.0133730832</v>
      </c>
      <c r="AJ86" s="292" t="str">
        <f ca="1" t="shared" si="223"/>
        <v>跟踪</v>
      </c>
      <c r="AK86" s="292">
        <f t="shared" si="224"/>
        <v>44167.0133730832</v>
      </c>
      <c r="AL86" s="296"/>
      <c r="AM86" s="300"/>
      <c r="AN86" s="218"/>
      <c r="AO86" s="218"/>
      <c r="AP86" s="218"/>
      <c r="AQ86" s="218"/>
      <c r="AR86" s="218"/>
      <c r="AS86" s="218"/>
      <c r="AT86" s="218"/>
      <c r="AU86" s="218"/>
      <c r="AV86" s="218"/>
      <c r="AW86" s="218"/>
      <c r="AX86" s="218"/>
      <c r="AY86" s="218"/>
      <c r="AZ86" s="218"/>
      <c r="BA86" s="218"/>
      <c r="BB86" s="218"/>
      <c r="BC86" s="218"/>
      <c r="BD86" s="218"/>
      <c r="BE86" s="218"/>
      <c r="BF86" s="218"/>
      <c r="BG86" s="218"/>
      <c r="BH86" s="218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17"/>
      <c r="BY86" s="217"/>
      <c r="BZ86" s="217"/>
      <c r="CA86" s="217"/>
      <c r="CB86" s="217"/>
      <c r="CC86" s="217"/>
      <c r="CD86" s="217"/>
      <c r="CE86" s="217"/>
      <c r="CF86" s="217"/>
      <c r="CG86" s="217"/>
      <c r="CH86" s="217"/>
      <c r="CI86" s="217"/>
      <c r="CJ86" s="217"/>
      <c r="CK86" s="217"/>
      <c r="CL86" s="217"/>
      <c r="CM86" s="217"/>
      <c r="CN86" s="217"/>
      <c r="CO86" s="217"/>
      <c r="CP86" s="217"/>
      <c r="CQ86" s="217"/>
      <c r="CR86" s="217"/>
      <c r="CS86" s="217"/>
      <c r="CT86" s="217"/>
      <c r="CU86" s="217"/>
      <c r="CV86" s="217"/>
      <c r="CW86" s="217"/>
      <c r="CX86" s="217"/>
      <c r="CY86" s="217"/>
      <c r="CZ86" s="193"/>
      <c r="DA86" s="193"/>
      <c r="DB86" s="193"/>
      <c r="DC86" s="193"/>
      <c r="DD86" s="193"/>
      <c r="DE86" s="193"/>
      <c r="DF86" s="193"/>
      <c r="DG86" s="193"/>
      <c r="DH86" s="193"/>
      <c r="DI86" s="193"/>
      <c r="DJ86" s="193"/>
      <c r="DK86" s="193"/>
      <c r="DL86" s="193"/>
      <c r="DM86" s="193"/>
      <c r="DN86" s="193"/>
      <c r="DO86" s="193"/>
      <c r="DP86" s="193"/>
      <c r="DQ86" s="193"/>
      <c r="DR86" s="193"/>
      <c r="DS86" s="193"/>
      <c r="DT86" s="193"/>
      <c r="DU86" s="193"/>
      <c r="DV86" s="193"/>
      <c r="DW86" s="193"/>
      <c r="DX86" s="193"/>
      <c r="DY86" s="193"/>
    </row>
    <row r="87" s="190" customFormat="1" customHeight="1" spans="1:129">
      <c r="A87" s="243">
        <v>306</v>
      </c>
      <c r="B87" s="235"/>
      <c r="C87" s="234">
        <v>1</v>
      </c>
      <c r="D87" s="233">
        <f t="shared" si="217"/>
        <v>590</v>
      </c>
      <c r="E87" s="234" t="str">
        <f t="shared" si="218"/>
        <v>YT-1812MS</v>
      </c>
      <c r="F87" s="232">
        <f t="shared" si="219"/>
        <v>3020</v>
      </c>
      <c r="G87" s="242"/>
      <c r="H87" s="234" t="s">
        <v>43</v>
      </c>
      <c r="I87" s="234">
        <v>150</v>
      </c>
      <c r="J87" s="252" t="s">
        <v>74</v>
      </c>
      <c r="K87" s="234">
        <v>75</v>
      </c>
      <c r="L87" s="234">
        <v>6</v>
      </c>
      <c r="M87" s="234">
        <f t="shared" si="205"/>
        <v>65250</v>
      </c>
      <c r="N87" s="253">
        <f t="shared" si="206"/>
        <v>0.0610112438345917</v>
      </c>
      <c r="O87" s="234">
        <v>5.8</v>
      </c>
      <c r="P87" s="234"/>
      <c r="Q87" s="234"/>
      <c r="R87" s="234"/>
      <c r="S87" s="260">
        <f t="shared" si="207"/>
        <v>0</v>
      </c>
      <c r="T87" s="260">
        <f t="shared" si="208"/>
        <v>24567.1941840623</v>
      </c>
      <c r="U87" s="260">
        <f t="shared" si="209"/>
        <v>184.253956380467</v>
      </c>
      <c r="V87" s="260"/>
      <c r="W87" s="270"/>
      <c r="X87" s="266"/>
      <c r="Y87" s="260">
        <f t="shared" si="210"/>
        <v>24567.1941840623</v>
      </c>
      <c r="Z87" s="234">
        <f t="shared" si="211"/>
        <v>184.253956380467</v>
      </c>
      <c r="AA87" s="260">
        <f t="shared" si="212"/>
        <v>52000</v>
      </c>
      <c r="AB87" s="278">
        <f t="shared" si="213"/>
        <v>0</v>
      </c>
      <c r="AC87" s="260">
        <f t="shared" si="214"/>
        <v>2463.84</v>
      </c>
      <c r="AD87" s="254">
        <f t="shared" si="215"/>
        <v>12.0133730832458</v>
      </c>
      <c r="AE87" s="279">
        <v>1</v>
      </c>
      <c r="AF87" s="280">
        <f t="shared" si="216"/>
        <v>18.4788</v>
      </c>
      <c r="AG87" s="292">
        <f t="shared" si="220"/>
        <v>44153</v>
      </c>
      <c r="AH87" s="292">
        <f t="shared" si="221"/>
        <v>0</v>
      </c>
      <c r="AI87" s="292">
        <f t="shared" si="222"/>
        <v>44165.0133730832</v>
      </c>
      <c r="AJ87" s="292" t="str">
        <f ca="1" t="shared" si="223"/>
        <v>跟踪</v>
      </c>
      <c r="AK87" s="292">
        <f t="shared" si="224"/>
        <v>44167.0133730832</v>
      </c>
      <c r="AL87" s="296"/>
      <c r="AM87" s="300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18"/>
      <c r="BB87" s="218"/>
      <c r="BC87" s="218"/>
      <c r="BD87" s="218"/>
      <c r="BE87" s="218"/>
      <c r="BF87" s="218"/>
      <c r="BG87" s="218"/>
      <c r="BH87" s="218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7"/>
      <c r="CJ87" s="217"/>
      <c r="CK87" s="217"/>
      <c r="CL87" s="217"/>
      <c r="CM87" s="217"/>
      <c r="CN87" s="217"/>
      <c r="CO87" s="217"/>
      <c r="CP87" s="217"/>
      <c r="CQ87" s="217"/>
      <c r="CR87" s="217"/>
      <c r="CS87" s="217"/>
      <c r="CT87" s="217"/>
      <c r="CU87" s="217"/>
      <c r="CV87" s="217"/>
      <c r="CW87" s="217"/>
      <c r="CX87" s="217"/>
      <c r="CY87" s="217"/>
      <c r="CZ87" s="193"/>
      <c r="DA87" s="193"/>
      <c r="DB87" s="193"/>
      <c r="DC87" s="193"/>
      <c r="DD87" s="193"/>
      <c r="DE87" s="193"/>
      <c r="DF87" s="193"/>
      <c r="DG87" s="193"/>
      <c r="DH87" s="193"/>
      <c r="DI87" s="193"/>
      <c r="DJ87" s="193"/>
      <c r="DK87" s="193"/>
      <c r="DL87" s="193"/>
      <c r="DM87" s="193"/>
      <c r="DN87" s="193"/>
      <c r="DO87" s="193"/>
      <c r="DP87" s="193"/>
      <c r="DQ87" s="193"/>
      <c r="DR87" s="193"/>
      <c r="DS87" s="193"/>
      <c r="DT87" s="193"/>
      <c r="DU87" s="193"/>
      <c r="DV87" s="193"/>
      <c r="DW87" s="193"/>
      <c r="DX87" s="193"/>
      <c r="DY87" s="193"/>
    </row>
    <row r="88" s="190" customFormat="1" customHeight="1" spans="1:129">
      <c r="A88" s="243">
        <v>306</v>
      </c>
      <c r="B88" s="235"/>
      <c r="C88" s="234">
        <v>1</v>
      </c>
      <c r="D88" s="233">
        <f t="shared" si="217"/>
        <v>590</v>
      </c>
      <c r="E88" s="234" t="str">
        <f t="shared" si="218"/>
        <v>YT-1812MS</v>
      </c>
      <c r="F88" s="232">
        <f t="shared" si="219"/>
        <v>3020</v>
      </c>
      <c r="G88" s="234">
        <f>[3]Sheet1!$C$234</f>
        <v>0</v>
      </c>
      <c r="H88" s="234" t="s">
        <v>44</v>
      </c>
      <c r="I88" s="234">
        <v>150</v>
      </c>
      <c r="J88" s="252" t="s">
        <v>74</v>
      </c>
      <c r="K88" s="234">
        <v>287</v>
      </c>
      <c r="L88" s="234">
        <f>L87</f>
        <v>6</v>
      </c>
      <c r="M88" s="234">
        <f t="shared" si="205"/>
        <v>150675</v>
      </c>
      <c r="N88" s="253">
        <f t="shared" si="206"/>
        <v>0.140886883751373</v>
      </c>
      <c r="O88" s="234">
        <v>3.5</v>
      </c>
      <c r="P88" s="234"/>
      <c r="Q88" s="234"/>
      <c r="R88" s="234"/>
      <c r="S88" s="260">
        <f t="shared" si="207"/>
        <v>0</v>
      </c>
      <c r="T88" s="260">
        <f t="shared" si="208"/>
        <v>14825.030973141</v>
      </c>
      <c r="U88" s="260">
        <f t="shared" si="209"/>
        <v>425.478388929148</v>
      </c>
      <c r="V88" s="260"/>
      <c r="W88" s="270"/>
      <c r="X88" s="266"/>
      <c r="Y88" s="260">
        <f t="shared" si="210"/>
        <v>14825.030973141</v>
      </c>
      <c r="Z88" s="234">
        <f t="shared" si="211"/>
        <v>425.478388929148</v>
      </c>
      <c r="AA88" s="260">
        <f t="shared" si="212"/>
        <v>13588.850174216</v>
      </c>
      <c r="AB88" s="278">
        <f t="shared" si="213"/>
        <v>0</v>
      </c>
      <c r="AC88" s="260">
        <f t="shared" si="214"/>
        <v>1486.8</v>
      </c>
      <c r="AD88" s="254">
        <f t="shared" si="215"/>
        <v>12.0133730832458</v>
      </c>
      <c r="AE88" s="279">
        <v>1</v>
      </c>
      <c r="AF88" s="280">
        <f t="shared" si="216"/>
        <v>42.67116</v>
      </c>
      <c r="AG88" s="292">
        <f t="shared" si="220"/>
        <v>44153</v>
      </c>
      <c r="AH88" s="292">
        <f t="shared" si="221"/>
        <v>0</v>
      </c>
      <c r="AI88" s="292">
        <f t="shared" si="222"/>
        <v>44165.0133730832</v>
      </c>
      <c r="AJ88" s="292" t="str">
        <f ca="1" t="shared" si="223"/>
        <v>跟踪</v>
      </c>
      <c r="AK88" s="292">
        <f t="shared" si="224"/>
        <v>44167.0133730832</v>
      </c>
      <c r="AL88" s="296"/>
      <c r="AM88" s="300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18"/>
      <c r="BH88" s="218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7"/>
      <c r="CJ88" s="217"/>
      <c r="CK88" s="217"/>
      <c r="CL88" s="217"/>
      <c r="CM88" s="217"/>
      <c r="CN88" s="217"/>
      <c r="CO88" s="217"/>
      <c r="CP88" s="217"/>
      <c r="CQ88" s="217"/>
      <c r="CR88" s="217"/>
      <c r="CS88" s="217"/>
      <c r="CT88" s="217"/>
      <c r="CU88" s="217"/>
      <c r="CV88" s="217"/>
      <c r="CW88" s="217"/>
      <c r="CX88" s="217"/>
      <c r="CY88" s="217"/>
      <c r="CZ88" s="193"/>
      <c r="DA88" s="193"/>
      <c r="DB88" s="193"/>
      <c r="DC88" s="193"/>
      <c r="DD88" s="193"/>
      <c r="DE88" s="193"/>
      <c r="DF88" s="193"/>
      <c r="DG88" s="193"/>
      <c r="DH88" s="193"/>
      <c r="DI88" s="193"/>
      <c r="DJ88" s="193"/>
      <c r="DK88" s="193"/>
      <c r="DL88" s="193"/>
      <c r="DM88" s="193"/>
      <c r="DN88" s="193"/>
      <c r="DO88" s="193"/>
      <c r="DP88" s="193"/>
      <c r="DQ88" s="193"/>
      <c r="DR88" s="193"/>
      <c r="DS88" s="193"/>
      <c r="DT88" s="193"/>
      <c r="DU88" s="193"/>
      <c r="DV88" s="193"/>
      <c r="DW88" s="193"/>
      <c r="DX88" s="193"/>
      <c r="DY88" s="193"/>
    </row>
    <row r="89" s="190" customFormat="1" customHeight="1" spans="1:129">
      <c r="A89" s="243">
        <v>306</v>
      </c>
      <c r="B89" s="235"/>
      <c r="C89" s="234">
        <v>1</v>
      </c>
      <c r="D89" s="233">
        <f t="shared" si="217"/>
        <v>590</v>
      </c>
      <c r="E89" s="234" t="str">
        <f t="shared" si="218"/>
        <v>YT-1812MS</v>
      </c>
      <c r="F89" s="232">
        <f t="shared" si="219"/>
        <v>3020</v>
      </c>
      <c r="G89" s="234"/>
      <c r="H89" s="234" t="s">
        <v>45</v>
      </c>
      <c r="I89" s="234">
        <v>150</v>
      </c>
      <c r="J89" s="252" t="s">
        <v>74</v>
      </c>
      <c r="K89" s="234">
        <v>215</v>
      </c>
      <c r="L89" s="234">
        <v>6</v>
      </c>
      <c r="M89" s="234">
        <f t="shared" si="205"/>
        <v>132225</v>
      </c>
      <c r="N89" s="253">
        <f t="shared" si="206"/>
        <v>0.123635428598144</v>
      </c>
      <c r="O89" s="234">
        <v>4.1</v>
      </c>
      <c r="P89" s="234"/>
      <c r="Q89" s="234"/>
      <c r="R89" s="234"/>
      <c r="S89" s="260">
        <f t="shared" si="207"/>
        <v>0</v>
      </c>
      <c r="T89" s="260">
        <f t="shared" si="208"/>
        <v>17366.4648542509</v>
      </c>
      <c r="U89" s="260">
        <f t="shared" si="209"/>
        <v>373.378994366395</v>
      </c>
      <c r="V89" s="260"/>
      <c r="W89" s="270"/>
      <c r="X89" s="266"/>
      <c r="Y89" s="260">
        <f t="shared" si="210"/>
        <v>17366.4648542509</v>
      </c>
      <c r="Z89" s="234">
        <f t="shared" si="211"/>
        <v>373.378994366395</v>
      </c>
      <c r="AA89" s="260">
        <f t="shared" si="212"/>
        <v>18139.5348837209</v>
      </c>
      <c r="AB89" s="278">
        <f t="shared" si="213"/>
        <v>0</v>
      </c>
      <c r="AC89" s="260">
        <f t="shared" si="214"/>
        <v>1741.68</v>
      </c>
      <c r="AD89" s="254">
        <f t="shared" si="215"/>
        <v>12.0133730832458</v>
      </c>
      <c r="AE89" s="279">
        <v>1</v>
      </c>
      <c r="AF89" s="280">
        <f t="shared" si="216"/>
        <v>37.44612</v>
      </c>
      <c r="AG89" s="292">
        <f t="shared" si="220"/>
        <v>44153</v>
      </c>
      <c r="AH89" s="292">
        <f t="shared" si="221"/>
        <v>0</v>
      </c>
      <c r="AI89" s="292">
        <f t="shared" si="222"/>
        <v>44165.0133730832</v>
      </c>
      <c r="AJ89" s="292" t="str">
        <f ca="1" t="shared" si="223"/>
        <v>跟踪</v>
      </c>
      <c r="AK89" s="292">
        <f t="shared" si="224"/>
        <v>44167.0133730832</v>
      </c>
      <c r="AL89" s="296"/>
      <c r="AM89" s="300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18"/>
      <c r="BH89" s="218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7"/>
      <c r="CJ89" s="217"/>
      <c r="CK89" s="217"/>
      <c r="CL89" s="217"/>
      <c r="CM89" s="217"/>
      <c r="CN89" s="217"/>
      <c r="CO89" s="217"/>
      <c r="CP89" s="217"/>
      <c r="CQ89" s="217"/>
      <c r="CR89" s="217"/>
      <c r="CS89" s="217"/>
      <c r="CT89" s="217"/>
      <c r="CU89" s="217"/>
      <c r="CV89" s="217"/>
      <c r="CW89" s="217"/>
      <c r="CX89" s="217"/>
      <c r="CY89" s="217"/>
      <c r="CZ89" s="193"/>
      <c r="DA89" s="193"/>
      <c r="DB89" s="193"/>
      <c r="DC89" s="193"/>
      <c r="DD89" s="193"/>
      <c r="DE89" s="193"/>
      <c r="DF89" s="193"/>
      <c r="DG89" s="193"/>
      <c r="DH89" s="193"/>
      <c r="DI89" s="193"/>
      <c r="DJ89" s="193"/>
      <c r="DK89" s="193"/>
      <c r="DL89" s="193"/>
      <c r="DM89" s="193"/>
      <c r="DN89" s="193"/>
      <c r="DO89" s="193"/>
      <c r="DP89" s="193"/>
      <c r="DQ89" s="193"/>
      <c r="DR89" s="193"/>
      <c r="DS89" s="193"/>
      <c r="DT89" s="193"/>
      <c r="DU89" s="193"/>
      <c r="DV89" s="193"/>
      <c r="DW89" s="193"/>
      <c r="DX89" s="193"/>
      <c r="DY89" s="193"/>
    </row>
    <row r="90" s="190" customFormat="1" customHeight="1" spans="1:129">
      <c r="A90" s="243">
        <v>306</v>
      </c>
      <c r="B90" s="235"/>
      <c r="C90" s="234">
        <v>1</v>
      </c>
      <c r="D90" s="233">
        <f t="shared" si="217"/>
        <v>590</v>
      </c>
      <c r="E90" s="234" t="str">
        <f t="shared" si="218"/>
        <v>YT-1812MS</v>
      </c>
      <c r="F90" s="232">
        <f t="shared" si="219"/>
        <v>3020</v>
      </c>
      <c r="G90" s="234"/>
      <c r="H90" s="234" t="s">
        <v>46</v>
      </c>
      <c r="I90" s="234">
        <v>150</v>
      </c>
      <c r="J90" s="252" t="s">
        <v>74</v>
      </c>
      <c r="K90" s="234">
        <v>215</v>
      </c>
      <c r="L90" s="234">
        <v>6</v>
      </c>
      <c r="M90" s="234">
        <f t="shared" si="205"/>
        <v>132225</v>
      </c>
      <c r="N90" s="253">
        <f t="shared" si="206"/>
        <v>0.123635428598144</v>
      </c>
      <c r="O90" s="234">
        <v>4.1</v>
      </c>
      <c r="P90" s="234"/>
      <c r="Q90" s="234"/>
      <c r="R90" s="234"/>
      <c r="S90" s="260">
        <f t="shared" si="207"/>
        <v>0</v>
      </c>
      <c r="T90" s="260">
        <f t="shared" si="208"/>
        <v>17366.4648542509</v>
      </c>
      <c r="U90" s="260">
        <f t="shared" si="209"/>
        <v>373.378994366395</v>
      </c>
      <c r="V90" s="260"/>
      <c r="W90" s="270"/>
      <c r="X90" s="266"/>
      <c r="Y90" s="260">
        <f t="shared" si="210"/>
        <v>17366.4648542509</v>
      </c>
      <c r="Z90" s="234">
        <f t="shared" si="211"/>
        <v>373.378994366395</v>
      </c>
      <c r="AA90" s="260">
        <f t="shared" si="212"/>
        <v>18139.5348837209</v>
      </c>
      <c r="AB90" s="278">
        <f t="shared" si="213"/>
        <v>0</v>
      </c>
      <c r="AC90" s="260">
        <f t="shared" si="214"/>
        <v>1741.68</v>
      </c>
      <c r="AD90" s="254">
        <f t="shared" si="215"/>
        <v>12.0133730832458</v>
      </c>
      <c r="AE90" s="279">
        <v>1</v>
      </c>
      <c r="AF90" s="280">
        <f t="shared" si="216"/>
        <v>37.44612</v>
      </c>
      <c r="AG90" s="292">
        <f t="shared" si="220"/>
        <v>44153</v>
      </c>
      <c r="AH90" s="292">
        <f t="shared" si="221"/>
        <v>0</v>
      </c>
      <c r="AI90" s="292">
        <f t="shared" si="222"/>
        <v>44165.0133730832</v>
      </c>
      <c r="AJ90" s="292" t="str">
        <f ca="1" t="shared" si="223"/>
        <v>跟踪</v>
      </c>
      <c r="AK90" s="292">
        <f t="shared" si="224"/>
        <v>44167.0133730832</v>
      </c>
      <c r="AL90" s="296"/>
      <c r="AM90" s="300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/>
      <c r="BG90" s="218"/>
      <c r="BH90" s="218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7"/>
      <c r="CJ90" s="217"/>
      <c r="CK90" s="217"/>
      <c r="CL90" s="217"/>
      <c r="CM90" s="217"/>
      <c r="CN90" s="217"/>
      <c r="CO90" s="217"/>
      <c r="CP90" s="217"/>
      <c r="CQ90" s="217"/>
      <c r="CR90" s="217"/>
      <c r="CS90" s="217"/>
      <c r="CT90" s="217"/>
      <c r="CU90" s="217"/>
      <c r="CV90" s="217"/>
      <c r="CW90" s="217"/>
      <c r="CX90" s="217"/>
      <c r="CY90" s="217"/>
      <c r="CZ90" s="193"/>
      <c r="DA90" s="193"/>
      <c r="DB90" s="193"/>
      <c r="DC90" s="193"/>
      <c r="DD90" s="193"/>
      <c r="DE90" s="193"/>
      <c r="DF90" s="193"/>
      <c r="DG90" s="193"/>
      <c r="DH90" s="193"/>
      <c r="DI90" s="193"/>
      <c r="DJ90" s="193"/>
      <c r="DK90" s="193"/>
      <c r="DL90" s="193"/>
      <c r="DM90" s="193"/>
      <c r="DN90" s="193"/>
      <c r="DO90" s="193"/>
      <c r="DP90" s="193"/>
      <c r="DQ90" s="193"/>
      <c r="DR90" s="193"/>
      <c r="DS90" s="193"/>
      <c r="DT90" s="193"/>
      <c r="DU90" s="193"/>
      <c r="DV90" s="193"/>
      <c r="DW90" s="193"/>
      <c r="DX90" s="193"/>
      <c r="DY90" s="193"/>
    </row>
    <row r="91" s="191" customFormat="1" customHeight="1" spans="1:129">
      <c r="A91" s="244"/>
      <c r="B91" s="237"/>
      <c r="C91" s="240"/>
      <c r="D91" s="239"/>
      <c r="E91" s="240"/>
      <c r="F91" s="238"/>
      <c r="G91" s="240"/>
      <c r="H91" s="240"/>
      <c r="I91" s="240"/>
      <c r="J91" s="256"/>
      <c r="K91" s="240"/>
      <c r="L91" s="240"/>
      <c r="M91" s="240"/>
      <c r="N91" s="257"/>
      <c r="O91" s="240"/>
      <c r="P91" s="240"/>
      <c r="Q91" s="240"/>
      <c r="R91" s="240"/>
      <c r="S91" s="267"/>
      <c r="T91" s="267"/>
      <c r="U91" s="267"/>
      <c r="V91" s="267"/>
      <c r="W91" s="272"/>
      <c r="X91" s="269"/>
      <c r="Y91" s="267"/>
      <c r="Z91" s="240"/>
      <c r="AA91" s="267"/>
      <c r="AB91" s="281"/>
      <c r="AC91" s="267"/>
      <c r="AD91" s="258"/>
      <c r="AE91" s="282"/>
      <c r="AF91" s="283"/>
      <c r="AG91" s="297"/>
      <c r="AH91" s="297"/>
      <c r="AI91" s="297"/>
      <c r="AJ91" s="297"/>
      <c r="AK91" s="297"/>
      <c r="AL91" s="298"/>
      <c r="AM91" s="301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18"/>
      <c r="BB91" s="218"/>
      <c r="BC91" s="218"/>
      <c r="BD91" s="218"/>
      <c r="BE91" s="218"/>
      <c r="BF91" s="218"/>
      <c r="BG91" s="218"/>
      <c r="BH91" s="218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7"/>
      <c r="CJ91" s="217"/>
      <c r="CK91" s="217"/>
      <c r="CL91" s="217"/>
      <c r="CM91" s="217"/>
      <c r="CN91" s="217"/>
      <c r="CO91" s="217"/>
      <c r="CP91" s="217"/>
      <c r="CQ91" s="217"/>
      <c r="CR91" s="217"/>
      <c r="CS91" s="217"/>
      <c r="CT91" s="217"/>
      <c r="CU91" s="217"/>
      <c r="CV91" s="217"/>
      <c r="CW91" s="217"/>
      <c r="CX91" s="217"/>
      <c r="CY91" s="217"/>
      <c r="CZ91" s="193"/>
      <c r="DA91" s="193"/>
      <c r="DB91" s="193"/>
      <c r="DC91" s="193"/>
      <c r="DD91" s="193"/>
      <c r="DE91" s="193"/>
      <c r="DF91" s="193"/>
      <c r="DG91" s="193"/>
      <c r="DH91" s="193"/>
      <c r="DI91" s="193"/>
      <c r="DJ91" s="193"/>
      <c r="DK91" s="193"/>
      <c r="DL91" s="193"/>
      <c r="DM91" s="193"/>
      <c r="DN91" s="193"/>
      <c r="DO91" s="193"/>
      <c r="DP91" s="193"/>
      <c r="DQ91" s="193"/>
      <c r="DR91" s="193"/>
      <c r="DS91" s="193"/>
      <c r="DT91" s="193"/>
      <c r="DU91" s="193"/>
      <c r="DV91" s="193"/>
      <c r="DW91" s="193"/>
      <c r="DX91" s="193"/>
      <c r="DY91" s="193"/>
    </row>
    <row r="92" customHeight="1" spans="1:129">
      <c r="A92" s="230">
        <v>307</v>
      </c>
      <c r="B92" s="235">
        <v>1011</v>
      </c>
      <c r="C92" s="234">
        <v>1</v>
      </c>
      <c r="D92" s="233">
        <v>450</v>
      </c>
      <c r="E92" s="234" t="s">
        <v>75</v>
      </c>
      <c r="F92" s="232">
        <v>5020</v>
      </c>
      <c r="G92" s="234"/>
      <c r="H92" s="234" t="s">
        <v>15</v>
      </c>
      <c r="I92" s="234">
        <v>75</v>
      </c>
      <c r="J92" s="252" t="s">
        <v>76</v>
      </c>
      <c r="K92" s="234">
        <v>588</v>
      </c>
      <c r="L92" s="234">
        <v>6</v>
      </c>
      <c r="M92" s="234">
        <f t="shared" ref="M92:M98" si="225">O92*K92*I92</f>
        <v>189630</v>
      </c>
      <c r="N92" s="253">
        <f t="shared" ref="N92:N98" si="226">M92/SUM($M$92:$M$98)</f>
        <v>0.280434782608696</v>
      </c>
      <c r="O92" s="234">
        <v>4.3</v>
      </c>
      <c r="P92" s="234"/>
      <c r="Q92" s="234"/>
      <c r="R92" s="234"/>
      <c r="S92" s="260">
        <f t="shared" ref="S92:S98" si="227">R92*Q92*P92/1000</f>
        <v>0</v>
      </c>
      <c r="T92" s="260">
        <f t="shared" ref="T92:T98" si="228">F92*N92*1000/L92/K92*9000/I92</f>
        <v>47883.7622005324</v>
      </c>
      <c r="U92" s="260">
        <f t="shared" ref="U92:U98" si="229">F92*N92</f>
        <v>1407.78260869565</v>
      </c>
      <c r="V92" s="260"/>
      <c r="W92" s="270"/>
      <c r="X92" s="266">
        <v>13000</v>
      </c>
      <c r="Y92" s="260">
        <f t="shared" ref="Y92:Y98" si="230">T92-X92</f>
        <v>34883.7622005324</v>
      </c>
      <c r="Z92" s="234">
        <f t="shared" ref="Z92:Z98" si="231">Y92*I92/9000*L92*K92/1000</f>
        <v>1025.58260869565</v>
      </c>
      <c r="AA92" s="260">
        <f t="shared" ref="AA92:AA98" si="232">65*1000/K92*9000/I92</f>
        <v>13265.306122449</v>
      </c>
      <c r="AB92" s="278">
        <f t="shared" ref="AB92:AB98" si="233">Q92*R92*P92*N92/K92/L92*9000/I92</f>
        <v>0</v>
      </c>
      <c r="AC92" s="260">
        <f t="shared" ref="AC92:AC98" si="234">D92/2*O92*60*24/1000</f>
        <v>1393.2</v>
      </c>
      <c r="AD92" s="254">
        <f t="shared" ref="AD92:AD98" si="235">T92/AC92/0.83/AE92</f>
        <v>41.409187309559</v>
      </c>
      <c r="AE92" s="279">
        <v>1</v>
      </c>
      <c r="AF92" s="280">
        <f t="shared" ref="AF92:AF98" si="236">IF(LEN(C92)&gt;0,AC92*I92/9000/1000*K92*L92,"")</f>
        <v>40.96008</v>
      </c>
      <c r="AG92" s="292">
        <v>44162</v>
      </c>
      <c r="AH92" s="294"/>
      <c r="AI92" s="294">
        <f>AD92+AG92</f>
        <v>44203.4091873096</v>
      </c>
      <c r="AJ92" s="295" t="str">
        <f ca="1">IF(NOW()-AG92-AD92&gt;=-2,"跟踪"," ")</f>
        <v> </v>
      </c>
      <c r="AK92" s="295">
        <f>AI92+3</f>
        <v>44206.4091873096</v>
      </c>
      <c r="AL92" s="296">
        <f>SUM(AF92:AF98)</f>
        <v>146.0592</v>
      </c>
      <c r="CZ92" s="193"/>
      <c r="DA92" s="193"/>
      <c r="DB92" s="193"/>
      <c r="DC92" s="193"/>
      <c r="DD92" s="193"/>
      <c r="DE92" s="193"/>
      <c r="DF92" s="193"/>
      <c r="DG92" s="193"/>
      <c r="DH92" s="193"/>
      <c r="DI92" s="193"/>
      <c r="DJ92" s="193"/>
      <c r="DK92" s="193"/>
      <c r="DL92" s="193"/>
      <c r="DM92" s="193"/>
      <c r="DN92" s="193"/>
      <c r="DO92" s="193"/>
      <c r="DP92" s="193"/>
      <c r="DQ92" s="193"/>
      <c r="DR92" s="193"/>
      <c r="DS92" s="193"/>
      <c r="DT92" s="193"/>
      <c r="DU92" s="193"/>
      <c r="DV92" s="193"/>
      <c r="DW92" s="193"/>
      <c r="DX92" s="193"/>
      <c r="DY92" s="193"/>
    </row>
    <row r="93" customHeight="1" spans="1:129">
      <c r="A93" s="230">
        <v>307</v>
      </c>
      <c r="B93" s="235"/>
      <c r="C93" s="234">
        <v>1</v>
      </c>
      <c r="D93" s="233">
        <f t="shared" ref="D93:D98" si="237">D92</f>
        <v>450</v>
      </c>
      <c r="E93" s="234" t="str">
        <f t="shared" ref="E93:E98" si="238">E92</f>
        <v>YT-6494-26E-F</v>
      </c>
      <c r="F93" s="232">
        <f t="shared" ref="F93:F98" si="239">F92</f>
        <v>5020</v>
      </c>
      <c r="G93" s="234"/>
      <c r="H93" s="234" t="s">
        <v>41</v>
      </c>
      <c r="I93" s="234">
        <v>75</v>
      </c>
      <c r="J93" s="252" t="s">
        <v>76</v>
      </c>
      <c r="K93" s="234">
        <v>588</v>
      </c>
      <c r="L93" s="234">
        <v>6</v>
      </c>
      <c r="M93" s="234">
        <f t="shared" si="225"/>
        <v>136710</v>
      </c>
      <c r="N93" s="253">
        <f t="shared" si="226"/>
        <v>0.202173913043478</v>
      </c>
      <c r="O93" s="234">
        <v>3.1</v>
      </c>
      <c r="P93" s="260"/>
      <c r="Q93" s="260"/>
      <c r="R93" s="260"/>
      <c r="S93" s="260">
        <f t="shared" si="227"/>
        <v>0</v>
      </c>
      <c r="T93" s="260">
        <f t="shared" si="228"/>
        <v>34520.8518189885</v>
      </c>
      <c r="U93" s="260">
        <f t="shared" si="229"/>
        <v>1014.91304347826</v>
      </c>
      <c r="V93" s="260"/>
      <c r="W93" s="270"/>
      <c r="X93" s="266">
        <v>13000</v>
      </c>
      <c r="Y93" s="260">
        <f t="shared" si="230"/>
        <v>21520.8518189885</v>
      </c>
      <c r="Z93" s="234">
        <f t="shared" si="231"/>
        <v>632.713043478261</v>
      </c>
      <c r="AA93" s="260">
        <f t="shared" si="232"/>
        <v>13265.306122449</v>
      </c>
      <c r="AB93" s="278">
        <f t="shared" si="233"/>
        <v>0</v>
      </c>
      <c r="AC93" s="260">
        <f t="shared" si="234"/>
        <v>1004.4</v>
      </c>
      <c r="AD93" s="254">
        <f t="shared" si="235"/>
        <v>41.409187309559</v>
      </c>
      <c r="AE93" s="279">
        <v>1</v>
      </c>
      <c r="AF93" s="280">
        <f t="shared" si="236"/>
        <v>29.52936</v>
      </c>
      <c r="AG93" s="292">
        <f t="shared" ref="AG93:AG98" si="240">AG92</f>
        <v>44162</v>
      </c>
      <c r="AH93" s="292">
        <f t="shared" ref="AH93:AH98" si="241">AH92</f>
        <v>0</v>
      </c>
      <c r="AI93" s="292">
        <f t="shared" ref="AI93:AI98" si="242">AI92</f>
        <v>44203.4091873096</v>
      </c>
      <c r="AJ93" s="292" t="str">
        <f ca="1" t="shared" ref="AJ93:AJ98" si="243">AJ92</f>
        <v> </v>
      </c>
      <c r="AK93" s="292">
        <f t="shared" ref="AK93:AK98" si="244">AK92</f>
        <v>44206.4091873096</v>
      </c>
      <c r="AL93" s="296"/>
      <c r="CZ93" s="193"/>
      <c r="DA93" s="193"/>
      <c r="DB93" s="193"/>
      <c r="DC93" s="193"/>
      <c r="DD93" s="193"/>
      <c r="DE93" s="193"/>
      <c r="DF93" s="193"/>
      <c r="DG93" s="193"/>
      <c r="DH93" s="193"/>
      <c r="DI93" s="193"/>
      <c r="DJ93" s="193"/>
      <c r="DK93" s="193"/>
      <c r="DL93" s="193"/>
      <c r="DM93" s="193"/>
      <c r="DN93" s="193"/>
      <c r="DO93" s="193"/>
      <c r="DP93" s="193"/>
      <c r="DQ93" s="193"/>
      <c r="DR93" s="193"/>
      <c r="DS93" s="193"/>
      <c r="DT93" s="193"/>
      <c r="DU93" s="193"/>
      <c r="DV93" s="193"/>
      <c r="DW93" s="193"/>
      <c r="DX93" s="193"/>
      <c r="DY93" s="193"/>
    </row>
    <row r="94" customHeight="1" spans="1:129">
      <c r="A94" s="230">
        <v>307</v>
      </c>
      <c r="B94" s="235"/>
      <c r="C94" s="234">
        <v>1</v>
      </c>
      <c r="D94" s="233">
        <f t="shared" si="237"/>
        <v>450</v>
      </c>
      <c r="E94" s="234" t="str">
        <f t="shared" si="238"/>
        <v>YT-6494-26E-F</v>
      </c>
      <c r="F94" s="232">
        <f t="shared" si="239"/>
        <v>5020</v>
      </c>
      <c r="G94" s="241" t="s">
        <v>49</v>
      </c>
      <c r="H94" s="234" t="s">
        <v>42</v>
      </c>
      <c r="I94" s="234">
        <v>20</v>
      </c>
      <c r="J94" s="252" t="s">
        <v>77</v>
      </c>
      <c r="K94" s="234">
        <v>588</v>
      </c>
      <c r="L94" s="234">
        <v>6</v>
      </c>
      <c r="M94" s="234">
        <f t="shared" si="225"/>
        <v>23520</v>
      </c>
      <c r="N94" s="253">
        <f t="shared" si="226"/>
        <v>0.0347826086956522</v>
      </c>
      <c r="O94" s="234">
        <v>2</v>
      </c>
      <c r="P94" s="234"/>
      <c r="Q94" s="234"/>
      <c r="R94" s="234"/>
      <c r="S94" s="260">
        <f t="shared" si="227"/>
        <v>0</v>
      </c>
      <c r="T94" s="260">
        <f t="shared" si="228"/>
        <v>22271.5173025732</v>
      </c>
      <c r="U94" s="260">
        <f t="shared" si="229"/>
        <v>174.608695652174</v>
      </c>
      <c r="V94" s="260"/>
      <c r="W94" s="270"/>
      <c r="X94" s="266"/>
      <c r="Y94" s="260">
        <f t="shared" si="230"/>
        <v>22271.5173025732</v>
      </c>
      <c r="Z94" s="234">
        <f t="shared" si="231"/>
        <v>174.608695652174</v>
      </c>
      <c r="AA94" s="260">
        <f t="shared" si="232"/>
        <v>49744.8979591837</v>
      </c>
      <c r="AB94" s="278">
        <f t="shared" si="233"/>
        <v>0</v>
      </c>
      <c r="AC94" s="260">
        <f t="shared" si="234"/>
        <v>648</v>
      </c>
      <c r="AD94" s="254">
        <f t="shared" si="235"/>
        <v>41.409187309559</v>
      </c>
      <c r="AE94" s="279">
        <v>1</v>
      </c>
      <c r="AF94" s="280">
        <f t="shared" si="236"/>
        <v>5.08032</v>
      </c>
      <c r="AG94" s="292">
        <f t="shared" si="240"/>
        <v>44162</v>
      </c>
      <c r="AH94" s="292">
        <f t="shared" si="241"/>
        <v>0</v>
      </c>
      <c r="AI94" s="292">
        <f t="shared" si="242"/>
        <v>44203.4091873096</v>
      </c>
      <c r="AJ94" s="292" t="str">
        <f ca="1" t="shared" si="243"/>
        <v> </v>
      </c>
      <c r="AK94" s="292">
        <f t="shared" si="244"/>
        <v>44206.4091873096</v>
      </c>
      <c r="AL94" s="296"/>
      <c r="CZ94" s="193"/>
      <c r="DA94" s="193"/>
      <c r="DB94" s="193"/>
      <c r="DC94" s="193"/>
      <c r="DD94" s="193"/>
      <c r="DE94" s="193"/>
      <c r="DF94" s="193"/>
      <c r="DG94" s="193"/>
      <c r="DH94" s="193"/>
      <c r="DI94" s="193"/>
      <c r="DJ94" s="193"/>
      <c r="DK94" s="193"/>
      <c r="DL94" s="193"/>
      <c r="DM94" s="193"/>
      <c r="DN94" s="193"/>
      <c r="DO94" s="193"/>
      <c r="DP94" s="193"/>
      <c r="DQ94" s="193"/>
      <c r="DR94" s="193"/>
      <c r="DS94" s="193"/>
      <c r="DT94" s="193"/>
      <c r="DU94" s="193"/>
      <c r="DV94" s="193"/>
      <c r="DW94" s="193"/>
      <c r="DX94" s="193"/>
      <c r="DY94" s="193"/>
    </row>
    <row r="95" customHeight="1" spans="1:129">
      <c r="A95" s="230">
        <v>307</v>
      </c>
      <c r="B95" s="235"/>
      <c r="C95" s="234">
        <v>1</v>
      </c>
      <c r="D95" s="233">
        <f t="shared" si="237"/>
        <v>450</v>
      </c>
      <c r="E95" s="234" t="str">
        <f t="shared" si="238"/>
        <v>YT-6494-26E-F</v>
      </c>
      <c r="F95" s="232">
        <f t="shared" si="239"/>
        <v>5020</v>
      </c>
      <c r="G95" s="242"/>
      <c r="H95" s="234" t="s">
        <v>43</v>
      </c>
      <c r="I95" s="234">
        <v>75</v>
      </c>
      <c r="J95" s="252" t="s">
        <v>76</v>
      </c>
      <c r="K95" s="234">
        <v>588</v>
      </c>
      <c r="L95" s="234">
        <f>L94</f>
        <v>6</v>
      </c>
      <c r="M95" s="234">
        <f t="shared" si="225"/>
        <v>136710</v>
      </c>
      <c r="N95" s="253">
        <f t="shared" si="226"/>
        <v>0.202173913043478</v>
      </c>
      <c r="O95" s="234">
        <v>3.1</v>
      </c>
      <c r="P95" s="234"/>
      <c r="Q95" s="234"/>
      <c r="R95" s="234"/>
      <c r="S95" s="260">
        <f t="shared" si="227"/>
        <v>0</v>
      </c>
      <c r="T95" s="260">
        <f t="shared" si="228"/>
        <v>34520.8518189885</v>
      </c>
      <c r="U95" s="260">
        <f t="shared" si="229"/>
        <v>1014.91304347826</v>
      </c>
      <c r="V95" s="260"/>
      <c r="W95" s="270"/>
      <c r="X95" s="266">
        <v>13000</v>
      </c>
      <c r="Y95" s="260">
        <f t="shared" si="230"/>
        <v>21520.8518189885</v>
      </c>
      <c r="Z95" s="234">
        <f t="shared" si="231"/>
        <v>632.713043478261</v>
      </c>
      <c r="AA95" s="260">
        <f t="shared" si="232"/>
        <v>13265.306122449</v>
      </c>
      <c r="AB95" s="278">
        <f t="shared" si="233"/>
        <v>0</v>
      </c>
      <c r="AC95" s="260">
        <f t="shared" si="234"/>
        <v>1004.4</v>
      </c>
      <c r="AD95" s="254">
        <f t="shared" si="235"/>
        <v>41.409187309559</v>
      </c>
      <c r="AE95" s="279">
        <v>1</v>
      </c>
      <c r="AF95" s="280">
        <f t="shared" si="236"/>
        <v>29.52936</v>
      </c>
      <c r="AG95" s="292">
        <f t="shared" si="240"/>
        <v>44162</v>
      </c>
      <c r="AH95" s="292">
        <f t="shared" si="241"/>
        <v>0</v>
      </c>
      <c r="AI95" s="292">
        <f t="shared" si="242"/>
        <v>44203.4091873096</v>
      </c>
      <c r="AJ95" s="292" t="str">
        <f ca="1" t="shared" si="243"/>
        <v> </v>
      </c>
      <c r="AK95" s="292">
        <f t="shared" si="244"/>
        <v>44206.4091873096</v>
      </c>
      <c r="AL95" s="296"/>
      <c r="CZ95" s="193"/>
      <c r="DA95" s="193"/>
      <c r="DB95" s="193"/>
      <c r="DC95" s="193"/>
      <c r="DD95" s="193"/>
      <c r="DE95" s="193"/>
      <c r="DF95" s="193"/>
      <c r="DG95" s="193"/>
      <c r="DH95" s="193"/>
      <c r="DI95" s="193"/>
      <c r="DJ95" s="193"/>
      <c r="DK95" s="193"/>
      <c r="DL95" s="193"/>
      <c r="DM95" s="193"/>
      <c r="DN95" s="193"/>
      <c r="DO95" s="193"/>
      <c r="DP95" s="193"/>
      <c r="DQ95" s="193"/>
      <c r="DR95" s="193"/>
      <c r="DS95" s="193"/>
      <c r="DT95" s="193"/>
      <c r="DU95" s="193"/>
      <c r="DV95" s="193"/>
      <c r="DW95" s="193"/>
      <c r="DX95" s="193"/>
      <c r="DY95" s="193"/>
    </row>
    <row r="96" customHeight="1" spans="1:129">
      <c r="A96" s="230">
        <v>307</v>
      </c>
      <c r="B96" s="235"/>
      <c r="C96" s="234">
        <v>1</v>
      </c>
      <c r="D96" s="233">
        <f t="shared" si="237"/>
        <v>450</v>
      </c>
      <c r="E96" s="234" t="str">
        <f t="shared" si="238"/>
        <v>YT-6494-26E-F</v>
      </c>
      <c r="F96" s="232">
        <f t="shared" si="239"/>
        <v>5020</v>
      </c>
      <c r="G96" s="234">
        <f>[3]Sheet1!$C$235</f>
        <v>10270.8</v>
      </c>
      <c r="H96" s="234" t="s">
        <v>44</v>
      </c>
      <c r="I96" s="234">
        <v>75</v>
      </c>
      <c r="J96" s="252" t="s">
        <v>76</v>
      </c>
      <c r="K96" s="234">
        <v>588</v>
      </c>
      <c r="L96" s="234">
        <f>L95</f>
        <v>6</v>
      </c>
      <c r="M96" s="234">
        <f t="shared" si="225"/>
        <v>189630</v>
      </c>
      <c r="N96" s="253">
        <f t="shared" si="226"/>
        <v>0.280434782608696</v>
      </c>
      <c r="O96" s="234">
        <v>4.3</v>
      </c>
      <c r="P96" s="234"/>
      <c r="Q96" s="234"/>
      <c r="R96" s="234"/>
      <c r="S96" s="260">
        <f t="shared" si="227"/>
        <v>0</v>
      </c>
      <c r="T96" s="260">
        <f t="shared" si="228"/>
        <v>47883.7622005324</v>
      </c>
      <c r="U96" s="260">
        <f t="shared" si="229"/>
        <v>1407.78260869565</v>
      </c>
      <c r="V96" s="260"/>
      <c r="W96" s="270"/>
      <c r="X96" s="266">
        <v>13000</v>
      </c>
      <c r="Y96" s="260">
        <f t="shared" si="230"/>
        <v>34883.7622005324</v>
      </c>
      <c r="Z96" s="234">
        <f t="shared" si="231"/>
        <v>1025.58260869565</v>
      </c>
      <c r="AA96" s="260">
        <f t="shared" si="232"/>
        <v>13265.306122449</v>
      </c>
      <c r="AB96" s="278">
        <f t="shared" si="233"/>
        <v>0</v>
      </c>
      <c r="AC96" s="260">
        <f t="shared" si="234"/>
        <v>1393.2</v>
      </c>
      <c r="AD96" s="254">
        <f t="shared" si="235"/>
        <v>41.409187309559</v>
      </c>
      <c r="AE96" s="279">
        <v>1</v>
      </c>
      <c r="AF96" s="280">
        <f t="shared" si="236"/>
        <v>40.96008</v>
      </c>
      <c r="AG96" s="292">
        <f t="shared" si="240"/>
        <v>44162</v>
      </c>
      <c r="AH96" s="292">
        <f t="shared" si="241"/>
        <v>0</v>
      </c>
      <c r="AI96" s="292">
        <f t="shared" si="242"/>
        <v>44203.4091873096</v>
      </c>
      <c r="AJ96" s="292" t="str">
        <f ca="1" t="shared" si="243"/>
        <v> </v>
      </c>
      <c r="AK96" s="292">
        <f t="shared" si="244"/>
        <v>44206.4091873096</v>
      </c>
      <c r="AL96" s="296"/>
      <c r="CZ96" s="193"/>
      <c r="DA96" s="193"/>
      <c r="DB96" s="193"/>
      <c r="DC96" s="193"/>
      <c r="DD96" s="193"/>
      <c r="DE96" s="193"/>
      <c r="DF96" s="193"/>
      <c r="DG96" s="193"/>
      <c r="DH96" s="193"/>
      <c r="DI96" s="193"/>
      <c r="DJ96" s="193"/>
      <c r="DK96" s="193"/>
      <c r="DL96" s="193"/>
      <c r="DM96" s="193"/>
      <c r="DN96" s="193"/>
      <c r="DO96" s="193"/>
      <c r="DP96" s="193"/>
      <c r="DQ96" s="193"/>
      <c r="DR96" s="193"/>
      <c r="DS96" s="193"/>
      <c r="DT96" s="193"/>
      <c r="DU96" s="193"/>
      <c r="DV96" s="193"/>
      <c r="DW96" s="193"/>
      <c r="DX96" s="193"/>
      <c r="DY96" s="193"/>
    </row>
    <row r="97" customHeight="1" spans="1:129">
      <c r="A97" s="230">
        <v>307</v>
      </c>
      <c r="B97" s="235"/>
      <c r="C97" s="234">
        <v>1</v>
      </c>
      <c r="D97" s="233">
        <f t="shared" si="237"/>
        <v>450</v>
      </c>
      <c r="E97" s="234" t="str">
        <f t="shared" si="238"/>
        <v>YT-6494-26E-F</v>
      </c>
      <c r="F97" s="232">
        <f t="shared" si="239"/>
        <v>5020</v>
      </c>
      <c r="G97" s="234"/>
      <c r="H97" s="234" t="s">
        <v>45</v>
      </c>
      <c r="I97" s="234"/>
      <c r="J97" s="252"/>
      <c r="K97" s="234"/>
      <c r="L97" s="234">
        <v>6</v>
      </c>
      <c r="M97" s="234">
        <f t="shared" si="225"/>
        <v>0</v>
      </c>
      <c r="N97" s="253">
        <f t="shared" si="226"/>
        <v>0</v>
      </c>
      <c r="O97" s="234"/>
      <c r="P97" s="234"/>
      <c r="Q97" s="234"/>
      <c r="R97" s="234"/>
      <c r="S97" s="260">
        <f t="shared" si="227"/>
        <v>0</v>
      </c>
      <c r="T97" s="260" t="e">
        <f t="shared" si="228"/>
        <v>#DIV/0!</v>
      </c>
      <c r="U97" s="260">
        <f t="shared" si="229"/>
        <v>0</v>
      </c>
      <c r="V97" s="260"/>
      <c r="W97" s="270"/>
      <c r="X97" s="266"/>
      <c r="Y97" s="260" t="e">
        <f t="shared" si="230"/>
        <v>#DIV/0!</v>
      </c>
      <c r="Z97" s="234" t="e">
        <f t="shared" si="231"/>
        <v>#DIV/0!</v>
      </c>
      <c r="AA97" s="260" t="e">
        <f t="shared" si="232"/>
        <v>#DIV/0!</v>
      </c>
      <c r="AB97" s="278" t="e">
        <f t="shared" si="233"/>
        <v>#DIV/0!</v>
      </c>
      <c r="AC97" s="260">
        <f t="shared" si="234"/>
        <v>0</v>
      </c>
      <c r="AD97" s="254" t="e">
        <f t="shared" si="235"/>
        <v>#DIV/0!</v>
      </c>
      <c r="AE97" s="279">
        <v>1</v>
      </c>
      <c r="AF97" s="280">
        <f t="shared" si="236"/>
        <v>0</v>
      </c>
      <c r="AG97" s="292">
        <f t="shared" si="240"/>
        <v>44162</v>
      </c>
      <c r="AH97" s="292">
        <f t="shared" si="241"/>
        <v>0</v>
      </c>
      <c r="AI97" s="292">
        <f t="shared" si="242"/>
        <v>44203.4091873096</v>
      </c>
      <c r="AJ97" s="292" t="str">
        <f ca="1" t="shared" si="243"/>
        <v> </v>
      </c>
      <c r="AK97" s="292">
        <f t="shared" si="244"/>
        <v>44206.4091873096</v>
      </c>
      <c r="AL97" s="296"/>
      <c r="CZ97" s="193"/>
      <c r="DA97" s="193"/>
      <c r="DB97" s="193"/>
      <c r="DC97" s="193"/>
      <c r="DD97" s="193"/>
      <c r="DE97" s="193"/>
      <c r="DF97" s="193"/>
      <c r="DG97" s="193"/>
      <c r="DH97" s="193"/>
      <c r="DI97" s="193"/>
      <c r="DJ97" s="193"/>
      <c r="DK97" s="193"/>
      <c r="DL97" s="193"/>
      <c r="DM97" s="193"/>
      <c r="DN97" s="193"/>
      <c r="DO97" s="193"/>
      <c r="DP97" s="193"/>
      <c r="DQ97" s="193"/>
      <c r="DR97" s="193"/>
      <c r="DS97" s="193"/>
      <c r="DT97" s="193"/>
      <c r="DU97" s="193"/>
      <c r="DV97" s="193"/>
      <c r="DW97" s="193"/>
      <c r="DX97" s="193"/>
      <c r="DY97" s="193"/>
    </row>
    <row r="98" customHeight="1" spans="1:129">
      <c r="A98" s="230">
        <v>307</v>
      </c>
      <c r="B98" s="235"/>
      <c r="C98" s="234">
        <v>1</v>
      </c>
      <c r="D98" s="233">
        <f t="shared" si="237"/>
        <v>450</v>
      </c>
      <c r="E98" s="234" t="str">
        <f t="shared" si="238"/>
        <v>YT-6494-26E-F</v>
      </c>
      <c r="F98" s="232">
        <f t="shared" si="239"/>
        <v>5020</v>
      </c>
      <c r="G98" s="234"/>
      <c r="H98" s="234" t="s">
        <v>46</v>
      </c>
      <c r="I98" s="234"/>
      <c r="J98" s="252"/>
      <c r="K98" s="234"/>
      <c r="L98" s="234">
        <f>L97</f>
        <v>6</v>
      </c>
      <c r="M98" s="234">
        <f t="shared" si="225"/>
        <v>0</v>
      </c>
      <c r="N98" s="253">
        <f t="shared" si="226"/>
        <v>0</v>
      </c>
      <c r="O98" s="234"/>
      <c r="P98" s="234"/>
      <c r="Q98" s="234"/>
      <c r="R98" s="234"/>
      <c r="S98" s="260">
        <f t="shared" si="227"/>
        <v>0</v>
      </c>
      <c r="T98" s="260" t="e">
        <f t="shared" si="228"/>
        <v>#DIV/0!</v>
      </c>
      <c r="U98" s="260">
        <f t="shared" si="229"/>
        <v>0</v>
      </c>
      <c r="V98" s="260"/>
      <c r="W98" s="270"/>
      <c r="X98" s="266"/>
      <c r="Y98" s="260" t="e">
        <f t="shared" si="230"/>
        <v>#DIV/0!</v>
      </c>
      <c r="Z98" s="234" t="e">
        <f t="shared" si="231"/>
        <v>#DIV/0!</v>
      </c>
      <c r="AA98" s="260" t="e">
        <f t="shared" si="232"/>
        <v>#DIV/0!</v>
      </c>
      <c r="AB98" s="278" t="e">
        <f t="shared" si="233"/>
        <v>#DIV/0!</v>
      </c>
      <c r="AC98" s="260">
        <f t="shared" si="234"/>
        <v>0</v>
      </c>
      <c r="AD98" s="254" t="e">
        <f t="shared" si="235"/>
        <v>#DIV/0!</v>
      </c>
      <c r="AE98" s="279">
        <v>1</v>
      </c>
      <c r="AF98" s="280">
        <f t="shared" si="236"/>
        <v>0</v>
      </c>
      <c r="AG98" s="292">
        <f t="shared" si="240"/>
        <v>44162</v>
      </c>
      <c r="AH98" s="292">
        <f t="shared" si="241"/>
        <v>0</v>
      </c>
      <c r="AI98" s="292">
        <f t="shared" si="242"/>
        <v>44203.4091873096</v>
      </c>
      <c r="AJ98" s="292" t="str">
        <f ca="1" t="shared" si="243"/>
        <v> </v>
      </c>
      <c r="AK98" s="292">
        <f t="shared" si="244"/>
        <v>44206.4091873096</v>
      </c>
      <c r="AL98" s="296"/>
      <c r="CZ98" s="193"/>
      <c r="DA98" s="193"/>
      <c r="DB98" s="193"/>
      <c r="DC98" s="193"/>
      <c r="DD98" s="193"/>
      <c r="DE98" s="193"/>
      <c r="DF98" s="193"/>
      <c r="DG98" s="193"/>
      <c r="DH98" s="193"/>
      <c r="DI98" s="193"/>
      <c r="DJ98" s="193"/>
      <c r="DK98" s="193"/>
      <c r="DL98" s="193"/>
      <c r="DM98" s="193"/>
      <c r="DN98" s="193"/>
      <c r="DO98" s="193"/>
      <c r="DP98" s="193"/>
      <c r="DQ98" s="193"/>
      <c r="DR98" s="193"/>
      <c r="DS98" s="193"/>
      <c r="DT98" s="193"/>
      <c r="DU98" s="193"/>
      <c r="DV98" s="193"/>
      <c r="DW98" s="193"/>
      <c r="DX98" s="193"/>
      <c r="DY98" s="193"/>
    </row>
    <row r="99" s="192" customFormat="1" customHeight="1" spans="1:129">
      <c r="A99" s="244"/>
      <c r="B99" s="237"/>
      <c r="C99" s="240"/>
      <c r="D99" s="239"/>
      <c r="E99" s="240"/>
      <c r="F99" s="238"/>
      <c r="G99" s="240"/>
      <c r="H99" s="240"/>
      <c r="I99" s="240"/>
      <c r="J99" s="256"/>
      <c r="K99" s="240"/>
      <c r="L99" s="240"/>
      <c r="M99" s="240"/>
      <c r="N99" s="257"/>
      <c r="O99" s="240"/>
      <c r="P99" s="240"/>
      <c r="Q99" s="240"/>
      <c r="R99" s="240"/>
      <c r="S99" s="267"/>
      <c r="T99" s="267"/>
      <c r="U99" s="267"/>
      <c r="V99" s="267"/>
      <c r="W99" s="272"/>
      <c r="X99" s="269"/>
      <c r="Y99" s="267"/>
      <c r="Z99" s="240"/>
      <c r="AA99" s="267"/>
      <c r="AB99" s="281"/>
      <c r="AC99" s="267"/>
      <c r="AD99" s="258"/>
      <c r="AE99" s="282"/>
      <c r="AF99" s="283"/>
      <c r="AG99" s="297"/>
      <c r="AH99" s="297"/>
      <c r="AI99" s="297"/>
      <c r="AJ99" s="297"/>
      <c r="AK99" s="297"/>
      <c r="AL99" s="298"/>
      <c r="AM99" s="301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18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17"/>
      <c r="BY99" s="217"/>
      <c r="BZ99" s="217"/>
      <c r="CA99" s="217"/>
      <c r="CB99" s="217"/>
      <c r="CC99" s="217"/>
      <c r="CD99" s="217"/>
      <c r="CE99" s="217"/>
      <c r="CF99" s="217"/>
      <c r="CG99" s="217"/>
      <c r="CH99" s="217"/>
      <c r="CI99" s="217"/>
      <c r="CJ99" s="217"/>
      <c r="CK99" s="217"/>
      <c r="CL99" s="217"/>
      <c r="CM99" s="217"/>
      <c r="CN99" s="217"/>
      <c r="CO99" s="217"/>
      <c r="CP99" s="217"/>
      <c r="CQ99" s="217"/>
      <c r="CR99" s="217"/>
      <c r="CS99" s="217"/>
      <c r="CT99" s="217"/>
      <c r="CU99" s="217"/>
      <c r="CV99" s="217"/>
      <c r="CW99" s="217"/>
      <c r="CX99" s="217"/>
      <c r="CY99" s="217"/>
      <c r="CZ99" s="306"/>
      <c r="DA99" s="306"/>
      <c r="DB99" s="306"/>
      <c r="DC99" s="306"/>
      <c r="DD99" s="306"/>
      <c r="DE99" s="306"/>
      <c r="DF99" s="306"/>
      <c r="DG99" s="306"/>
      <c r="DH99" s="306"/>
      <c r="DI99" s="306"/>
      <c r="DJ99" s="306"/>
      <c r="DK99" s="306"/>
      <c r="DL99" s="306"/>
      <c r="DM99" s="306"/>
      <c r="DN99" s="306"/>
      <c r="DO99" s="306"/>
      <c r="DP99" s="306"/>
      <c r="DQ99" s="306"/>
      <c r="DR99" s="306"/>
      <c r="DS99" s="306"/>
      <c r="DT99" s="306"/>
      <c r="DU99" s="306"/>
      <c r="DV99" s="306"/>
      <c r="DW99" s="306"/>
      <c r="DX99" s="306"/>
      <c r="DY99" s="306"/>
    </row>
    <row r="100" s="190" customFormat="1" customHeight="1" spans="1:129">
      <c r="A100" s="243">
        <v>316</v>
      </c>
      <c r="B100" s="235">
        <v>1012</v>
      </c>
      <c r="C100" s="234">
        <v>1</v>
      </c>
      <c r="D100" s="233">
        <v>590</v>
      </c>
      <c r="E100" s="234" t="s">
        <v>78</v>
      </c>
      <c r="F100" s="232">
        <v>3020</v>
      </c>
      <c r="G100" s="234"/>
      <c r="H100" s="234" t="s">
        <v>15</v>
      </c>
      <c r="I100" s="234">
        <v>75</v>
      </c>
      <c r="J100" s="252" t="s">
        <v>56</v>
      </c>
      <c r="K100" s="234">
        <v>397</v>
      </c>
      <c r="L100" s="234">
        <v>6</v>
      </c>
      <c r="M100" s="234">
        <f t="shared" ref="M100:M106" si="245">O100*K100*I100</f>
        <v>92302.5</v>
      </c>
      <c r="N100" s="253">
        <f t="shared" ref="N100:N106" si="246">M100/(SUM($M$100:$M$106))</f>
        <v>0.138180911789671</v>
      </c>
      <c r="O100" s="234">
        <v>3.1</v>
      </c>
      <c r="P100" s="234"/>
      <c r="Q100" s="234"/>
      <c r="R100" s="234"/>
      <c r="S100" s="260">
        <f t="shared" ref="S100:S106" si="247">R100*Q100*P100/1000</f>
        <v>0</v>
      </c>
      <c r="T100" s="260">
        <f t="shared" ref="T100:T106" si="248">F100*N100*1000/L100/K100*9000/I100</f>
        <v>21022.9901060356</v>
      </c>
      <c r="U100" s="260">
        <f t="shared" ref="U100:U106" si="249">F100*N100</f>
        <v>417.306353604807</v>
      </c>
      <c r="V100" s="260"/>
      <c r="W100" s="270"/>
      <c r="X100" s="266"/>
      <c r="Y100" s="260">
        <f t="shared" ref="Y100:Y106" si="250">T100-X100</f>
        <v>21022.9901060356</v>
      </c>
      <c r="Z100" s="234">
        <f t="shared" ref="Z100:Z106" si="251">Y100*I100/9000*L100*K100/1000</f>
        <v>417.306353604807</v>
      </c>
      <c r="AA100" s="260">
        <f t="shared" ref="AA100:AA106" si="252">65*1000/K100*9000/I100</f>
        <v>19647.355163728</v>
      </c>
      <c r="AB100" s="278">
        <f t="shared" ref="AB100:AB106" si="253">Q100*R100*P100*N100/K100/L100*9000/I100</f>
        <v>0</v>
      </c>
      <c r="AC100" s="260">
        <f t="shared" ref="AC100:AC106" si="254">D100/2*O100*60*24/1000</f>
        <v>1316.88</v>
      </c>
      <c r="AD100" s="254">
        <f t="shared" ref="AD100:AD106" si="255">T100/AC100/0.83/AE100</f>
        <v>19.2340256835943</v>
      </c>
      <c r="AE100" s="279">
        <v>1</v>
      </c>
      <c r="AF100" s="280">
        <f t="shared" ref="AF100:AF106" si="256">IF(LEN(C100)&gt;0,AC100*I100/9000/1000*K100*L100,"")</f>
        <v>26.140068</v>
      </c>
      <c r="AG100" s="292">
        <v>44139</v>
      </c>
      <c r="AH100" s="294"/>
      <c r="AI100" s="294">
        <f>AD100+AG100</f>
        <v>44158.2340256836</v>
      </c>
      <c r="AJ100" s="295" t="str">
        <f ca="1">IF(NOW()-AG100-AD100&gt;=-2,"跟踪"," ")</f>
        <v>跟踪</v>
      </c>
      <c r="AK100" s="295">
        <f>AI100+2</f>
        <v>44160.2340256836</v>
      </c>
      <c r="AL100" s="296">
        <f>SUM(AF100:AF106)</f>
        <v>189.1727856</v>
      </c>
      <c r="AM100" s="300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8"/>
      <c r="BB100" s="218"/>
      <c r="BC100" s="218"/>
      <c r="BD100" s="218"/>
      <c r="BE100" s="218"/>
      <c r="BF100" s="218"/>
      <c r="BG100" s="218"/>
      <c r="BH100" s="218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17"/>
      <c r="BY100" s="217"/>
      <c r="BZ100" s="217"/>
      <c r="CA100" s="217"/>
      <c r="CB100" s="217"/>
      <c r="CC100" s="217"/>
      <c r="CD100" s="217"/>
      <c r="CE100" s="217"/>
      <c r="CF100" s="217"/>
      <c r="CG100" s="217"/>
      <c r="CH100" s="217"/>
      <c r="CI100" s="217"/>
      <c r="CJ100" s="217"/>
      <c r="CK100" s="217"/>
      <c r="CL100" s="217"/>
      <c r="CM100" s="217"/>
      <c r="CN100" s="217"/>
      <c r="CO100" s="217"/>
      <c r="CP100" s="217"/>
      <c r="CQ100" s="217"/>
      <c r="CR100" s="217"/>
      <c r="CS100" s="217"/>
      <c r="CT100" s="217"/>
      <c r="CU100" s="217"/>
      <c r="CV100" s="217"/>
      <c r="CW100" s="217"/>
      <c r="CX100" s="217"/>
      <c r="CY100" s="217"/>
      <c r="CZ100" s="193"/>
      <c r="DA100" s="193"/>
      <c r="DB100" s="193"/>
      <c r="DC100" s="193"/>
      <c r="DD100" s="193"/>
      <c r="DE100" s="193"/>
      <c r="DF100" s="193"/>
      <c r="DG100" s="193"/>
      <c r="DH100" s="193"/>
      <c r="DI100" s="193"/>
      <c r="DJ100" s="193"/>
      <c r="DK100" s="193"/>
      <c r="DL100" s="193"/>
      <c r="DM100" s="193"/>
      <c r="DN100" s="193"/>
      <c r="DO100" s="193"/>
      <c r="DP100" s="193"/>
      <c r="DQ100" s="193"/>
      <c r="DR100" s="193"/>
      <c r="DS100" s="193"/>
      <c r="DT100" s="193"/>
      <c r="DU100" s="193"/>
      <c r="DV100" s="193"/>
      <c r="DW100" s="193"/>
      <c r="DX100" s="193"/>
      <c r="DY100" s="193"/>
    </row>
    <row r="101" s="190" customFormat="1" customHeight="1" spans="1:129">
      <c r="A101" s="243">
        <v>316</v>
      </c>
      <c r="B101" s="235"/>
      <c r="C101" s="234">
        <v>1</v>
      </c>
      <c r="D101" s="233">
        <f t="shared" ref="D101:D106" si="257">D100</f>
        <v>590</v>
      </c>
      <c r="E101" s="234" t="str">
        <f t="shared" ref="E101:E106" si="258">E100</f>
        <v>YT-J507-22E-F</v>
      </c>
      <c r="F101" s="232">
        <f t="shared" ref="F101:F106" si="259">F100</f>
        <v>3020</v>
      </c>
      <c r="G101" s="234"/>
      <c r="H101" s="234" t="s">
        <v>41</v>
      </c>
      <c r="I101" s="234">
        <v>75</v>
      </c>
      <c r="J101" s="252" t="s">
        <v>56</v>
      </c>
      <c r="K101" s="234">
        <v>397</v>
      </c>
      <c r="L101" s="234">
        <v>6</v>
      </c>
      <c r="M101" s="234">
        <f t="shared" si="245"/>
        <v>92302.5</v>
      </c>
      <c r="N101" s="253">
        <f t="shared" si="246"/>
        <v>0.138180911789671</v>
      </c>
      <c r="O101" s="234">
        <v>3.1</v>
      </c>
      <c r="P101" s="234"/>
      <c r="Q101" s="234"/>
      <c r="R101" s="234"/>
      <c r="S101" s="260">
        <f t="shared" si="247"/>
        <v>0</v>
      </c>
      <c r="T101" s="260">
        <f t="shared" si="248"/>
        <v>21022.9901060356</v>
      </c>
      <c r="U101" s="260">
        <f t="shared" si="249"/>
        <v>417.306353604807</v>
      </c>
      <c r="V101" s="260"/>
      <c r="W101" s="270"/>
      <c r="X101" s="266"/>
      <c r="Y101" s="260">
        <f t="shared" si="250"/>
        <v>21022.9901060356</v>
      </c>
      <c r="Z101" s="234">
        <f t="shared" si="251"/>
        <v>417.306353604807</v>
      </c>
      <c r="AA101" s="260">
        <f t="shared" si="252"/>
        <v>19647.355163728</v>
      </c>
      <c r="AB101" s="278">
        <f t="shared" si="253"/>
        <v>0</v>
      </c>
      <c r="AC101" s="260">
        <f t="shared" si="254"/>
        <v>1316.88</v>
      </c>
      <c r="AD101" s="254">
        <f t="shared" si="255"/>
        <v>19.2340256835943</v>
      </c>
      <c r="AE101" s="279">
        <v>1</v>
      </c>
      <c r="AF101" s="280">
        <f t="shared" si="256"/>
        <v>26.140068</v>
      </c>
      <c r="AG101" s="292">
        <f t="shared" ref="AG101:AG106" si="260">AG100</f>
        <v>44139</v>
      </c>
      <c r="AH101" s="292">
        <f t="shared" ref="AH101:AH106" si="261">AH100</f>
        <v>0</v>
      </c>
      <c r="AI101" s="292">
        <f t="shared" ref="AI101:AI106" si="262">AI100</f>
        <v>44158.2340256836</v>
      </c>
      <c r="AJ101" s="292" t="str">
        <f ca="1" t="shared" ref="AJ101:AJ106" si="263">AJ100</f>
        <v>跟踪</v>
      </c>
      <c r="AK101" s="292">
        <f t="shared" ref="AK101:AK106" si="264">AK100</f>
        <v>44160.2340256836</v>
      </c>
      <c r="AL101" s="296"/>
      <c r="AM101" s="300"/>
      <c r="AN101" s="218"/>
      <c r="AO101" s="218"/>
      <c r="AP101" s="218"/>
      <c r="AQ101" s="218"/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/>
      <c r="BF101" s="218"/>
      <c r="BG101" s="218"/>
      <c r="BH101" s="218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17"/>
      <c r="BY101" s="217"/>
      <c r="BZ101" s="217"/>
      <c r="CA101" s="217"/>
      <c r="CB101" s="217"/>
      <c r="CC101" s="217"/>
      <c r="CD101" s="217"/>
      <c r="CE101" s="217"/>
      <c r="CF101" s="217"/>
      <c r="CG101" s="217"/>
      <c r="CH101" s="217"/>
      <c r="CI101" s="217"/>
      <c r="CJ101" s="217"/>
      <c r="CK101" s="217"/>
      <c r="CL101" s="217"/>
      <c r="CM101" s="217"/>
      <c r="CN101" s="217"/>
      <c r="CO101" s="217"/>
      <c r="CP101" s="217"/>
      <c r="CQ101" s="217"/>
      <c r="CR101" s="217"/>
      <c r="CS101" s="217"/>
      <c r="CT101" s="217"/>
      <c r="CU101" s="217"/>
      <c r="CV101" s="217"/>
      <c r="CW101" s="217"/>
      <c r="CX101" s="217"/>
      <c r="CY101" s="217"/>
      <c r="CZ101" s="193"/>
      <c r="DA101" s="193"/>
      <c r="DB101" s="193"/>
      <c r="DC101" s="193"/>
      <c r="DD101" s="193"/>
      <c r="DE101" s="193"/>
      <c r="DF101" s="193"/>
      <c r="DG101" s="193"/>
      <c r="DH101" s="193"/>
      <c r="DI101" s="193"/>
      <c r="DJ101" s="193"/>
      <c r="DK101" s="193"/>
      <c r="DL101" s="193"/>
      <c r="DM101" s="193"/>
      <c r="DN101" s="193"/>
      <c r="DO101" s="193"/>
      <c r="DP101" s="193"/>
      <c r="DQ101" s="193"/>
      <c r="DR101" s="193"/>
      <c r="DS101" s="193"/>
      <c r="DT101" s="193"/>
      <c r="DU101" s="193"/>
      <c r="DV101" s="193"/>
      <c r="DW101" s="193"/>
      <c r="DX101" s="193"/>
      <c r="DY101" s="193"/>
    </row>
    <row r="102" s="190" customFormat="1" customHeight="1" spans="1:129">
      <c r="A102" s="243">
        <v>316</v>
      </c>
      <c r="B102" s="235"/>
      <c r="C102" s="234">
        <v>1</v>
      </c>
      <c r="D102" s="233">
        <f t="shared" si="257"/>
        <v>590</v>
      </c>
      <c r="E102" s="234" t="str">
        <f t="shared" si="258"/>
        <v>YT-J507-22E-F</v>
      </c>
      <c r="F102" s="232">
        <f t="shared" si="259"/>
        <v>3020</v>
      </c>
      <c r="G102" s="241" t="s">
        <v>49</v>
      </c>
      <c r="H102" s="234" t="s">
        <v>42</v>
      </c>
      <c r="I102" s="234">
        <v>40</v>
      </c>
      <c r="J102" s="252" t="s">
        <v>1</v>
      </c>
      <c r="K102" s="234">
        <v>476</v>
      </c>
      <c r="L102" s="234">
        <v>6</v>
      </c>
      <c r="M102" s="234">
        <f t="shared" si="245"/>
        <v>222768</v>
      </c>
      <c r="N102" s="253">
        <f t="shared" si="246"/>
        <v>0.333493517050584</v>
      </c>
      <c r="O102" s="234">
        <v>11.7</v>
      </c>
      <c r="P102" s="234"/>
      <c r="Q102" s="234"/>
      <c r="R102" s="234"/>
      <c r="S102" s="260">
        <f t="shared" si="247"/>
        <v>0</v>
      </c>
      <c r="T102" s="260">
        <f t="shared" si="248"/>
        <v>79344.8336260055</v>
      </c>
      <c r="U102" s="260">
        <f t="shared" si="249"/>
        <v>1007.15042149276</v>
      </c>
      <c r="V102" s="260"/>
      <c r="W102" s="270"/>
      <c r="X102" s="266"/>
      <c r="Y102" s="260">
        <f t="shared" si="250"/>
        <v>79344.8336260055</v>
      </c>
      <c r="Z102" s="234">
        <f t="shared" si="251"/>
        <v>1007.15042149276</v>
      </c>
      <c r="AA102" s="260">
        <f t="shared" si="252"/>
        <v>30724.7899159664</v>
      </c>
      <c r="AB102" s="278">
        <f t="shared" si="253"/>
        <v>0</v>
      </c>
      <c r="AC102" s="260">
        <f t="shared" si="254"/>
        <v>4970.16</v>
      </c>
      <c r="AD102" s="254">
        <f t="shared" si="255"/>
        <v>19.2340256835943</v>
      </c>
      <c r="AE102" s="279">
        <v>1</v>
      </c>
      <c r="AF102" s="280">
        <f t="shared" si="256"/>
        <v>63.0878976</v>
      </c>
      <c r="AG102" s="292">
        <f t="shared" si="260"/>
        <v>44139</v>
      </c>
      <c r="AH102" s="292">
        <f t="shared" si="261"/>
        <v>0</v>
      </c>
      <c r="AI102" s="292">
        <f t="shared" si="262"/>
        <v>44158.2340256836</v>
      </c>
      <c r="AJ102" s="292" t="str">
        <f ca="1" t="shared" si="263"/>
        <v>跟踪</v>
      </c>
      <c r="AK102" s="292">
        <f t="shared" si="264"/>
        <v>44160.2340256836</v>
      </c>
      <c r="AL102" s="296"/>
      <c r="AM102" s="300"/>
      <c r="AN102" s="218"/>
      <c r="AO102" s="218"/>
      <c r="AP102" s="218"/>
      <c r="AQ102" s="218"/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/>
      <c r="BF102" s="218"/>
      <c r="BG102" s="218"/>
      <c r="BH102" s="218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17"/>
      <c r="BY102" s="217"/>
      <c r="BZ102" s="217"/>
      <c r="CA102" s="217"/>
      <c r="CB102" s="217"/>
      <c r="CC102" s="217"/>
      <c r="CD102" s="217"/>
      <c r="CE102" s="217"/>
      <c r="CF102" s="217"/>
      <c r="CG102" s="217"/>
      <c r="CH102" s="217"/>
      <c r="CI102" s="217"/>
      <c r="CJ102" s="217"/>
      <c r="CK102" s="217"/>
      <c r="CL102" s="217"/>
      <c r="CM102" s="217"/>
      <c r="CN102" s="217"/>
      <c r="CO102" s="217"/>
      <c r="CP102" s="217"/>
      <c r="CQ102" s="217"/>
      <c r="CR102" s="217"/>
      <c r="CS102" s="217"/>
      <c r="CT102" s="217"/>
      <c r="CU102" s="217"/>
      <c r="CV102" s="217"/>
      <c r="CW102" s="217"/>
      <c r="CX102" s="217"/>
      <c r="CY102" s="217"/>
      <c r="CZ102" s="193"/>
      <c r="DA102" s="193"/>
      <c r="DB102" s="193"/>
      <c r="DC102" s="193"/>
      <c r="DD102" s="193"/>
      <c r="DE102" s="193"/>
      <c r="DF102" s="193"/>
      <c r="DG102" s="193"/>
      <c r="DH102" s="193"/>
      <c r="DI102" s="193"/>
      <c r="DJ102" s="193"/>
      <c r="DK102" s="193"/>
      <c r="DL102" s="193"/>
      <c r="DM102" s="193"/>
      <c r="DN102" s="193"/>
      <c r="DO102" s="193"/>
      <c r="DP102" s="193"/>
      <c r="DQ102" s="193"/>
      <c r="DR102" s="193"/>
      <c r="DS102" s="193"/>
      <c r="DT102" s="193"/>
      <c r="DU102" s="193"/>
      <c r="DV102" s="193"/>
      <c r="DW102" s="193"/>
      <c r="DX102" s="193"/>
      <c r="DY102" s="193"/>
    </row>
    <row r="103" s="190" customFormat="1" customHeight="1" spans="1:129">
      <c r="A103" s="243">
        <v>316</v>
      </c>
      <c r="B103" s="235"/>
      <c r="C103" s="234">
        <v>1</v>
      </c>
      <c r="D103" s="233">
        <f t="shared" si="257"/>
        <v>590</v>
      </c>
      <c r="E103" s="234" t="str">
        <f t="shared" si="258"/>
        <v>YT-J507-22E-F</v>
      </c>
      <c r="F103" s="232">
        <f t="shared" si="259"/>
        <v>3020</v>
      </c>
      <c r="G103" s="242"/>
      <c r="H103" s="234" t="s">
        <v>43</v>
      </c>
      <c r="I103" s="234">
        <v>75</v>
      </c>
      <c r="J103" s="252" t="s">
        <v>56</v>
      </c>
      <c r="K103" s="234">
        <v>476</v>
      </c>
      <c r="L103" s="234">
        <v>6</v>
      </c>
      <c r="M103" s="234">
        <f t="shared" si="245"/>
        <v>260610</v>
      </c>
      <c r="N103" s="253">
        <f t="shared" si="246"/>
        <v>0.390144659370074</v>
      </c>
      <c r="O103" s="234">
        <v>7.3</v>
      </c>
      <c r="P103" s="234"/>
      <c r="Q103" s="234"/>
      <c r="R103" s="320"/>
      <c r="S103" s="260">
        <f t="shared" si="247"/>
        <v>0</v>
      </c>
      <c r="T103" s="260">
        <f t="shared" si="248"/>
        <v>49505.7508948581</v>
      </c>
      <c r="U103" s="260">
        <f t="shared" si="249"/>
        <v>1178.23687129762</v>
      </c>
      <c r="V103" s="260"/>
      <c r="W103" s="270"/>
      <c r="X103" s="266"/>
      <c r="Y103" s="260">
        <f t="shared" si="250"/>
        <v>49505.7508948581</v>
      </c>
      <c r="Z103" s="234">
        <f t="shared" si="251"/>
        <v>1178.23687129762</v>
      </c>
      <c r="AA103" s="260">
        <f t="shared" si="252"/>
        <v>16386.5546218487</v>
      </c>
      <c r="AB103" s="278">
        <f t="shared" si="253"/>
        <v>0</v>
      </c>
      <c r="AC103" s="260">
        <f t="shared" si="254"/>
        <v>3101.04</v>
      </c>
      <c r="AD103" s="254">
        <f t="shared" si="255"/>
        <v>19.2340256835943</v>
      </c>
      <c r="AE103" s="279">
        <v>1</v>
      </c>
      <c r="AF103" s="280">
        <f t="shared" si="256"/>
        <v>73.804752</v>
      </c>
      <c r="AG103" s="292">
        <f t="shared" si="260"/>
        <v>44139</v>
      </c>
      <c r="AH103" s="292">
        <f t="shared" si="261"/>
        <v>0</v>
      </c>
      <c r="AI103" s="292">
        <f t="shared" si="262"/>
        <v>44158.2340256836</v>
      </c>
      <c r="AJ103" s="292" t="str">
        <f ca="1" t="shared" si="263"/>
        <v>跟踪</v>
      </c>
      <c r="AK103" s="292">
        <f t="shared" si="264"/>
        <v>44160.2340256836</v>
      </c>
      <c r="AL103" s="296"/>
      <c r="AM103" s="300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/>
      <c r="BB103" s="218"/>
      <c r="BC103" s="218"/>
      <c r="BD103" s="218"/>
      <c r="BE103" s="218"/>
      <c r="BF103" s="218"/>
      <c r="BG103" s="218"/>
      <c r="BH103" s="218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7"/>
      <c r="CJ103" s="217"/>
      <c r="CK103" s="217"/>
      <c r="CL103" s="217"/>
      <c r="CM103" s="217"/>
      <c r="CN103" s="217"/>
      <c r="CO103" s="217"/>
      <c r="CP103" s="217"/>
      <c r="CQ103" s="217"/>
      <c r="CR103" s="217"/>
      <c r="CS103" s="217"/>
      <c r="CT103" s="217"/>
      <c r="CU103" s="217"/>
      <c r="CV103" s="217"/>
      <c r="CW103" s="217"/>
      <c r="CX103" s="217"/>
      <c r="CY103" s="217"/>
      <c r="CZ103" s="193"/>
      <c r="DA103" s="193"/>
      <c r="DB103" s="193"/>
      <c r="DC103" s="193"/>
      <c r="DD103" s="193"/>
      <c r="DE103" s="193"/>
      <c r="DF103" s="193"/>
      <c r="DG103" s="193"/>
      <c r="DH103" s="193"/>
      <c r="DI103" s="193"/>
      <c r="DJ103" s="193"/>
      <c r="DK103" s="193"/>
      <c r="DL103" s="193"/>
      <c r="DM103" s="193"/>
      <c r="DN103" s="193"/>
      <c r="DO103" s="193"/>
      <c r="DP103" s="193"/>
      <c r="DQ103" s="193"/>
      <c r="DR103" s="193"/>
      <c r="DS103" s="193"/>
      <c r="DT103" s="193"/>
      <c r="DU103" s="193"/>
      <c r="DV103" s="193"/>
      <c r="DW103" s="193"/>
      <c r="DX103" s="193"/>
      <c r="DY103" s="193"/>
    </row>
    <row r="104" s="190" customFormat="1" customHeight="1" spans="1:129">
      <c r="A104" s="243">
        <v>316</v>
      </c>
      <c r="B104" s="235"/>
      <c r="C104" s="234">
        <v>1</v>
      </c>
      <c r="D104" s="233">
        <f t="shared" si="257"/>
        <v>590</v>
      </c>
      <c r="E104" s="234" t="str">
        <f t="shared" si="258"/>
        <v>YT-J507-22E-F</v>
      </c>
      <c r="F104" s="232">
        <f t="shared" si="259"/>
        <v>3020</v>
      </c>
      <c r="G104" s="234" t="e">
        <f>[1]问量!$F$244</f>
        <v>#REF!</v>
      </c>
      <c r="H104" s="234" t="s">
        <v>44</v>
      </c>
      <c r="I104" s="234"/>
      <c r="J104" s="252"/>
      <c r="K104" s="234"/>
      <c r="L104" s="234">
        <f>L103</f>
        <v>6</v>
      </c>
      <c r="M104" s="234">
        <f t="shared" si="245"/>
        <v>0</v>
      </c>
      <c r="N104" s="253">
        <f t="shared" si="246"/>
        <v>0</v>
      </c>
      <c r="O104" s="234"/>
      <c r="P104" s="234"/>
      <c r="Q104" s="234"/>
      <c r="R104" s="234"/>
      <c r="S104" s="260">
        <f t="shared" si="247"/>
        <v>0</v>
      </c>
      <c r="T104" s="260" t="e">
        <f t="shared" si="248"/>
        <v>#DIV/0!</v>
      </c>
      <c r="U104" s="260">
        <f t="shared" si="249"/>
        <v>0</v>
      </c>
      <c r="V104" s="260"/>
      <c r="W104" s="270"/>
      <c r="X104" s="266"/>
      <c r="Y104" s="260" t="e">
        <f t="shared" si="250"/>
        <v>#DIV/0!</v>
      </c>
      <c r="Z104" s="234" t="e">
        <f t="shared" si="251"/>
        <v>#DIV/0!</v>
      </c>
      <c r="AA104" s="260" t="e">
        <f t="shared" si="252"/>
        <v>#DIV/0!</v>
      </c>
      <c r="AB104" s="278" t="e">
        <f t="shared" si="253"/>
        <v>#DIV/0!</v>
      </c>
      <c r="AC104" s="260">
        <f t="shared" si="254"/>
        <v>0</v>
      </c>
      <c r="AD104" s="254" t="e">
        <f t="shared" si="255"/>
        <v>#DIV/0!</v>
      </c>
      <c r="AE104" s="279">
        <v>1</v>
      </c>
      <c r="AF104" s="280">
        <f t="shared" si="256"/>
        <v>0</v>
      </c>
      <c r="AG104" s="292">
        <f t="shared" si="260"/>
        <v>44139</v>
      </c>
      <c r="AH104" s="292">
        <f t="shared" si="261"/>
        <v>0</v>
      </c>
      <c r="AI104" s="292">
        <f t="shared" si="262"/>
        <v>44158.2340256836</v>
      </c>
      <c r="AJ104" s="292" t="str">
        <f ca="1" t="shared" si="263"/>
        <v>跟踪</v>
      </c>
      <c r="AK104" s="292">
        <f t="shared" si="264"/>
        <v>44160.2340256836</v>
      </c>
      <c r="AL104" s="296"/>
      <c r="AM104" s="300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/>
      <c r="BC104" s="218"/>
      <c r="BD104" s="218"/>
      <c r="BE104" s="218"/>
      <c r="BF104" s="218"/>
      <c r="BG104" s="218"/>
      <c r="BH104" s="218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7"/>
      <c r="CJ104" s="217"/>
      <c r="CK104" s="217"/>
      <c r="CL104" s="217"/>
      <c r="CM104" s="217"/>
      <c r="CN104" s="217"/>
      <c r="CO104" s="217"/>
      <c r="CP104" s="217"/>
      <c r="CQ104" s="217"/>
      <c r="CR104" s="217"/>
      <c r="CS104" s="217"/>
      <c r="CT104" s="217"/>
      <c r="CU104" s="217"/>
      <c r="CV104" s="217"/>
      <c r="CW104" s="217"/>
      <c r="CX104" s="217"/>
      <c r="CY104" s="217"/>
      <c r="CZ104" s="193"/>
      <c r="DA104" s="193"/>
      <c r="DB104" s="193"/>
      <c r="DC104" s="193"/>
      <c r="DD104" s="193"/>
      <c r="DE104" s="193"/>
      <c r="DF104" s="193"/>
      <c r="DG104" s="193"/>
      <c r="DH104" s="193"/>
      <c r="DI104" s="193"/>
      <c r="DJ104" s="193"/>
      <c r="DK104" s="193"/>
      <c r="DL104" s="193"/>
      <c r="DM104" s="193"/>
      <c r="DN104" s="193"/>
      <c r="DO104" s="193"/>
      <c r="DP104" s="193"/>
      <c r="DQ104" s="193"/>
      <c r="DR104" s="193"/>
      <c r="DS104" s="193"/>
      <c r="DT104" s="193"/>
      <c r="DU104" s="193"/>
      <c r="DV104" s="193"/>
      <c r="DW104" s="193"/>
      <c r="DX104" s="193"/>
      <c r="DY104" s="193"/>
    </row>
    <row r="105" s="190" customFormat="1" customHeight="1" spans="1:129">
      <c r="A105" s="243">
        <v>316</v>
      </c>
      <c r="B105" s="235"/>
      <c r="C105" s="234">
        <v>1</v>
      </c>
      <c r="D105" s="233">
        <f t="shared" si="257"/>
        <v>590</v>
      </c>
      <c r="E105" s="234" t="str">
        <f t="shared" si="258"/>
        <v>YT-J507-22E-F</v>
      </c>
      <c r="F105" s="232">
        <f t="shared" si="259"/>
        <v>3020</v>
      </c>
      <c r="G105" s="234"/>
      <c r="H105" s="234" t="s">
        <v>45</v>
      </c>
      <c r="I105" s="234"/>
      <c r="J105" s="252"/>
      <c r="K105" s="234"/>
      <c r="L105" s="234">
        <f>L104</f>
        <v>6</v>
      </c>
      <c r="M105" s="234">
        <f t="shared" si="245"/>
        <v>0</v>
      </c>
      <c r="N105" s="253">
        <f t="shared" si="246"/>
        <v>0</v>
      </c>
      <c r="O105" s="234"/>
      <c r="P105" s="234"/>
      <c r="Q105" s="234"/>
      <c r="R105" s="234"/>
      <c r="S105" s="260">
        <f t="shared" si="247"/>
        <v>0</v>
      </c>
      <c r="T105" s="260" t="e">
        <f t="shared" si="248"/>
        <v>#DIV/0!</v>
      </c>
      <c r="U105" s="260">
        <f t="shared" si="249"/>
        <v>0</v>
      </c>
      <c r="V105" s="260"/>
      <c r="W105" s="270"/>
      <c r="X105" s="266"/>
      <c r="Y105" s="260" t="e">
        <f t="shared" si="250"/>
        <v>#DIV/0!</v>
      </c>
      <c r="Z105" s="234" t="e">
        <f t="shared" si="251"/>
        <v>#DIV/0!</v>
      </c>
      <c r="AA105" s="260" t="e">
        <f t="shared" si="252"/>
        <v>#DIV/0!</v>
      </c>
      <c r="AB105" s="278" t="e">
        <f t="shared" si="253"/>
        <v>#DIV/0!</v>
      </c>
      <c r="AC105" s="260">
        <f t="shared" si="254"/>
        <v>0</v>
      </c>
      <c r="AD105" s="254" t="e">
        <f t="shared" si="255"/>
        <v>#DIV/0!</v>
      </c>
      <c r="AE105" s="279">
        <v>1</v>
      </c>
      <c r="AF105" s="280">
        <f t="shared" si="256"/>
        <v>0</v>
      </c>
      <c r="AG105" s="292">
        <f t="shared" si="260"/>
        <v>44139</v>
      </c>
      <c r="AH105" s="292">
        <f t="shared" si="261"/>
        <v>0</v>
      </c>
      <c r="AI105" s="292">
        <f t="shared" si="262"/>
        <v>44158.2340256836</v>
      </c>
      <c r="AJ105" s="292" t="str">
        <f ca="1" t="shared" si="263"/>
        <v>跟踪</v>
      </c>
      <c r="AK105" s="292">
        <f t="shared" si="264"/>
        <v>44160.2340256836</v>
      </c>
      <c r="AL105" s="296"/>
      <c r="AM105" s="300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/>
      <c r="BF105" s="218"/>
      <c r="BG105" s="218"/>
      <c r="BH105" s="218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7"/>
      <c r="CJ105" s="217"/>
      <c r="CK105" s="217"/>
      <c r="CL105" s="217"/>
      <c r="CM105" s="217"/>
      <c r="CN105" s="217"/>
      <c r="CO105" s="217"/>
      <c r="CP105" s="217"/>
      <c r="CQ105" s="217"/>
      <c r="CR105" s="217"/>
      <c r="CS105" s="217"/>
      <c r="CT105" s="217"/>
      <c r="CU105" s="217"/>
      <c r="CV105" s="217"/>
      <c r="CW105" s="217"/>
      <c r="CX105" s="217"/>
      <c r="CY105" s="217"/>
      <c r="CZ105" s="193"/>
      <c r="DA105" s="193"/>
      <c r="DB105" s="193"/>
      <c r="DC105" s="193"/>
      <c r="DD105" s="193"/>
      <c r="DE105" s="193"/>
      <c r="DF105" s="193"/>
      <c r="DG105" s="193"/>
      <c r="DH105" s="193"/>
      <c r="DI105" s="193"/>
      <c r="DJ105" s="193"/>
      <c r="DK105" s="193"/>
      <c r="DL105" s="193"/>
      <c r="DM105" s="193"/>
      <c r="DN105" s="193"/>
      <c r="DO105" s="193"/>
      <c r="DP105" s="193"/>
      <c r="DQ105" s="193"/>
      <c r="DR105" s="193"/>
      <c r="DS105" s="193"/>
      <c r="DT105" s="193"/>
      <c r="DU105" s="193"/>
      <c r="DV105" s="193"/>
      <c r="DW105" s="193"/>
      <c r="DX105" s="193"/>
      <c r="DY105" s="193"/>
    </row>
    <row r="106" s="190" customFormat="1" customHeight="1" spans="1:129">
      <c r="A106" s="243">
        <v>316</v>
      </c>
      <c r="B106" s="235"/>
      <c r="C106" s="234">
        <v>1</v>
      </c>
      <c r="D106" s="233">
        <f t="shared" si="257"/>
        <v>590</v>
      </c>
      <c r="E106" s="234" t="str">
        <f t="shared" si="258"/>
        <v>YT-J507-22E-F</v>
      </c>
      <c r="F106" s="232">
        <f t="shared" si="259"/>
        <v>3020</v>
      </c>
      <c r="G106" s="234"/>
      <c r="H106" s="234" t="s">
        <v>46</v>
      </c>
      <c r="I106" s="234"/>
      <c r="J106" s="252"/>
      <c r="K106" s="234"/>
      <c r="L106" s="234">
        <v>6</v>
      </c>
      <c r="M106" s="234">
        <f t="shared" si="245"/>
        <v>0</v>
      </c>
      <c r="N106" s="253">
        <f t="shared" si="246"/>
        <v>0</v>
      </c>
      <c r="O106" s="234"/>
      <c r="P106" s="234"/>
      <c r="Q106" s="234"/>
      <c r="R106" s="234"/>
      <c r="S106" s="260">
        <f t="shared" si="247"/>
        <v>0</v>
      </c>
      <c r="T106" s="260" t="e">
        <f t="shared" si="248"/>
        <v>#DIV/0!</v>
      </c>
      <c r="U106" s="260">
        <f t="shared" si="249"/>
        <v>0</v>
      </c>
      <c r="V106" s="260"/>
      <c r="W106" s="270"/>
      <c r="X106" s="266"/>
      <c r="Y106" s="260" t="e">
        <f t="shared" si="250"/>
        <v>#DIV/0!</v>
      </c>
      <c r="Z106" s="234" t="e">
        <f t="shared" si="251"/>
        <v>#DIV/0!</v>
      </c>
      <c r="AA106" s="260" t="e">
        <f t="shared" si="252"/>
        <v>#DIV/0!</v>
      </c>
      <c r="AB106" s="278" t="e">
        <f t="shared" si="253"/>
        <v>#DIV/0!</v>
      </c>
      <c r="AC106" s="260">
        <f t="shared" si="254"/>
        <v>0</v>
      </c>
      <c r="AD106" s="254" t="e">
        <f t="shared" si="255"/>
        <v>#DIV/0!</v>
      </c>
      <c r="AE106" s="279">
        <v>1</v>
      </c>
      <c r="AF106" s="280">
        <f t="shared" si="256"/>
        <v>0</v>
      </c>
      <c r="AG106" s="292">
        <f t="shared" si="260"/>
        <v>44139</v>
      </c>
      <c r="AH106" s="292">
        <f t="shared" si="261"/>
        <v>0</v>
      </c>
      <c r="AI106" s="292">
        <f t="shared" si="262"/>
        <v>44158.2340256836</v>
      </c>
      <c r="AJ106" s="292" t="str">
        <f ca="1" t="shared" si="263"/>
        <v>跟踪</v>
      </c>
      <c r="AK106" s="292">
        <f t="shared" si="264"/>
        <v>44160.2340256836</v>
      </c>
      <c r="AL106" s="296"/>
      <c r="AM106" s="300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18"/>
      <c r="BG106" s="218"/>
      <c r="BH106" s="218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7"/>
      <c r="CJ106" s="217"/>
      <c r="CK106" s="217"/>
      <c r="CL106" s="217"/>
      <c r="CM106" s="217"/>
      <c r="CN106" s="217"/>
      <c r="CO106" s="217"/>
      <c r="CP106" s="217"/>
      <c r="CQ106" s="217"/>
      <c r="CR106" s="217"/>
      <c r="CS106" s="217"/>
      <c r="CT106" s="217"/>
      <c r="CU106" s="217"/>
      <c r="CV106" s="217"/>
      <c r="CW106" s="217"/>
      <c r="CX106" s="217"/>
      <c r="CY106" s="217"/>
      <c r="CZ106" s="193"/>
      <c r="DA106" s="193"/>
      <c r="DB106" s="193"/>
      <c r="DC106" s="193"/>
      <c r="DD106" s="193"/>
      <c r="DE106" s="193"/>
      <c r="DF106" s="193"/>
      <c r="DG106" s="193"/>
      <c r="DH106" s="193"/>
      <c r="DI106" s="193"/>
      <c r="DJ106" s="193"/>
      <c r="DK106" s="193"/>
      <c r="DL106" s="193"/>
      <c r="DM106" s="193"/>
      <c r="DN106" s="193"/>
      <c r="DO106" s="193"/>
      <c r="DP106" s="193"/>
      <c r="DQ106" s="193"/>
      <c r="DR106" s="193"/>
      <c r="DS106" s="193"/>
      <c r="DT106" s="193"/>
      <c r="DU106" s="193"/>
      <c r="DV106" s="193"/>
      <c r="DW106" s="193"/>
      <c r="DX106" s="193"/>
      <c r="DY106" s="193"/>
    </row>
    <row r="107" s="191" customFormat="1" customHeight="1" spans="1:129">
      <c r="A107" s="244"/>
      <c r="B107" s="237"/>
      <c r="C107" s="240"/>
      <c r="D107" s="239"/>
      <c r="E107" s="240"/>
      <c r="F107" s="238"/>
      <c r="G107" s="240"/>
      <c r="H107" s="240"/>
      <c r="I107" s="240"/>
      <c r="J107" s="256"/>
      <c r="K107" s="240"/>
      <c r="L107" s="240"/>
      <c r="M107" s="240"/>
      <c r="N107" s="257"/>
      <c r="O107" s="240"/>
      <c r="P107" s="240"/>
      <c r="Q107" s="240"/>
      <c r="R107" s="240"/>
      <c r="S107" s="267"/>
      <c r="T107" s="267"/>
      <c r="U107" s="267"/>
      <c r="V107" s="267"/>
      <c r="W107" s="272"/>
      <c r="X107" s="269"/>
      <c r="Y107" s="267"/>
      <c r="Z107" s="240"/>
      <c r="AA107" s="267"/>
      <c r="AB107" s="281"/>
      <c r="AC107" s="267"/>
      <c r="AD107" s="258"/>
      <c r="AE107" s="282"/>
      <c r="AF107" s="283"/>
      <c r="AG107" s="297"/>
      <c r="AH107" s="297"/>
      <c r="AI107" s="297"/>
      <c r="AJ107" s="297"/>
      <c r="AK107" s="297"/>
      <c r="AL107" s="298"/>
      <c r="AM107" s="301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18"/>
      <c r="BH107" s="218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7"/>
      <c r="CJ107" s="217"/>
      <c r="CK107" s="217"/>
      <c r="CL107" s="217"/>
      <c r="CM107" s="217"/>
      <c r="CN107" s="217"/>
      <c r="CO107" s="217"/>
      <c r="CP107" s="217"/>
      <c r="CQ107" s="217"/>
      <c r="CR107" s="217"/>
      <c r="CS107" s="217"/>
      <c r="CT107" s="217"/>
      <c r="CU107" s="217"/>
      <c r="CV107" s="217"/>
      <c r="CW107" s="217"/>
      <c r="CX107" s="217"/>
      <c r="CY107" s="217"/>
      <c r="CZ107" s="193"/>
      <c r="DA107" s="193"/>
      <c r="DB107" s="193"/>
      <c r="DC107" s="193"/>
      <c r="DD107" s="193"/>
      <c r="DE107" s="193"/>
      <c r="DF107" s="193"/>
      <c r="DG107" s="193"/>
      <c r="DH107" s="193"/>
      <c r="DI107" s="193"/>
      <c r="DJ107" s="193"/>
      <c r="DK107" s="193"/>
      <c r="DL107" s="193"/>
      <c r="DM107" s="193"/>
      <c r="DN107" s="193"/>
      <c r="DO107" s="193"/>
      <c r="DP107" s="193"/>
      <c r="DQ107" s="193"/>
      <c r="DR107" s="193"/>
      <c r="DS107" s="193"/>
      <c r="DT107" s="193"/>
      <c r="DU107" s="193"/>
      <c r="DV107" s="193"/>
      <c r="DW107" s="193"/>
      <c r="DX107" s="193"/>
      <c r="DY107" s="193"/>
    </row>
    <row r="108" customHeight="1" spans="1:129">
      <c r="A108" s="230">
        <v>315</v>
      </c>
      <c r="B108" s="235">
        <v>1013</v>
      </c>
      <c r="C108" s="234">
        <v>1</v>
      </c>
      <c r="D108" s="233">
        <v>600</v>
      </c>
      <c r="E108" s="234" t="s">
        <v>79</v>
      </c>
      <c r="F108" s="232">
        <v>5020</v>
      </c>
      <c r="G108" s="234"/>
      <c r="H108" s="234" t="s">
        <v>15</v>
      </c>
      <c r="I108" s="234">
        <v>30</v>
      </c>
      <c r="J108" s="252" t="s">
        <v>57</v>
      </c>
      <c r="K108" s="234">
        <v>476</v>
      </c>
      <c r="L108" s="234">
        <v>6</v>
      </c>
      <c r="M108" s="234">
        <f t="shared" ref="M108:M114" si="265">O108*K108*I108</f>
        <v>62832</v>
      </c>
      <c r="N108" s="253">
        <f>M108/(SUM($M$108:$M$114))</f>
        <v>0.0991735537190083</v>
      </c>
      <c r="O108" s="234">
        <v>4.4</v>
      </c>
      <c r="P108" s="234"/>
      <c r="Q108" s="234"/>
      <c r="R108" s="234"/>
      <c r="S108" s="260">
        <f t="shared" ref="S108:S114" si="266">R108*Q108*P108/1000</f>
        <v>0</v>
      </c>
      <c r="T108" s="260">
        <f t="shared" ref="T108:T114" si="267">F108*N108*1000/L108/K108*9000/I108</f>
        <v>52295.2982846031</v>
      </c>
      <c r="U108" s="260">
        <f t="shared" ref="U108:U114" si="268">F108*N108</f>
        <v>497.851239669421</v>
      </c>
      <c r="V108" s="260"/>
      <c r="W108" s="270"/>
      <c r="X108" s="266"/>
      <c r="Y108" s="260">
        <f t="shared" ref="Y108:Y114" si="269">T108-X108</f>
        <v>52295.2982846031</v>
      </c>
      <c r="Z108" s="234">
        <f t="shared" ref="Z108:Z116" si="270">Y108*I108/9000*L108*K108/1000</f>
        <v>497.851239669421</v>
      </c>
      <c r="AA108" s="260">
        <f t="shared" ref="AA108:AA116" si="271">65*1000/K108*9000/I108</f>
        <v>40966.3865546218</v>
      </c>
      <c r="AB108" s="278">
        <f t="shared" ref="AB108:AB116" si="272">Q108*R108*P108*N108/K108/L108*9000/I108</f>
        <v>0</v>
      </c>
      <c r="AC108" s="260">
        <f t="shared" ref="AC108:AC116" si="273">D108/2*O108*60*24/1000</f>
        <v>1900.8</v>
      </c>
      <c r="AD108" s="254">
        <f t="shared" ref="AD108:AD114" si="274">T108/AC108/0.83/AE108</f>
        <v>33.1472977038223</v>
      </c>
      <c r="AE108" s="279">
        <v>1</v>
      </c>
      <c r="AF108" s="280">
        <f t="shared" ref="AF108:AF116" si="275">IF(LEN(C108)&gt;0,AC108*I108/9000/1000*K108*L108,"")</f>
        <v>18.095616</v>
      </c>
      <c r="AG108" s="292">
        <v>44141</v>
      </c>
      <c r="AH108" s="294"/>
      <c r="AI108" s="294">
        <f>AD108+AG108</f>
        <v>44174.1472977038</v>
      </c>
      <c r="AJ108" s="295" t="str">
        <f ca="1">IF(NOW()-AG108-AD108&gt;=-2,"跟踪"," ")</f>
        <v> </v>
      </c>
      <c r="AK108" s="295">
        <v>44000</v>
      </c>
      <c r="AL108" s="296">
        <f>SUM(AF108:AF114)</f>
        <v>182.464128</v>
      </c>
      <c r="CZ108" s="193"/>
      <c r="DA108" s="193"/>
      <c r="DB108" s="193"/>
      <c r="DC108" s="193"/>
      <c r="DD108" s="193"/>
      <c r="DE108" s="193"/>
      <c r="DF108" s="193"/>
      <c r="DG108" s="193"/>
      <c r="DH108" s="193"/>
      <c r="DI108" s="193"/>
      <c r="DJ108" s="193"/>
      <c r="DK108" s="193"/>
      <c r="DL108" s="193"/>
      <c r="DM108" s="193"/>
      <c r="DN108" s="193"/>
      <c r="DO108" s="193"/>
      <c r="DP108" s="193"/>
      <c r="DQ108" s="193"/>
      <c r="DR108" s="193"/>
      <c r="DS108" s="193"/>
      <c r="DT108" s="193"/>
      <c r="DU108" s="193"/>
      <c r="DV108" s="193"/>
      <c r="DW108" s="193"/>
      <c r="DX108" s="193"/>
      <c r="DY108" s="193"/>
    </row>
    <row r="109" customHeight="1" spans="1:129">
      <c r="A109" s="230">
        <v>315</v>
      </c>
      <c r="B109" s="235"/>
      <c r="C109" s="234">
        <v>1</v>
      </c>
      <c r="D109" s="233">
        <f t="shared" ref="D109:D114" si="276">D108</f>
        <v>600</v>
      </c>
      <c r="E109" s="234" t="str">
        <f t="shared" ref="E109:E114" si="277">E108</f>
        <v>YT-A991MS</v>
      </c>
      <c r="F109" s="232">
        <f t="shared" ref="F109:F114" si="278">F108</f>
        <v>5020</v>
      </c>
      <c r="G109" s="234"/>
      <c r="H109" s="234" t="s">
        <v>41</v>
      </c>
      <c r="I109" s="234">
        <v>30</v>
      </c>
      <c r="J109" s="252" t="s">
        <v>57</v>
      </c>
      <c r="K109" s="234">
        <v>476</v>
      </c>
      <c r="L109" s="234">
        <v>6</v>
      </c>
      <c r="M109" s="234">
        <f t="shared" si="265"/>
        <v>45696</v>
      </c>
      <c r="N109" s="253">
        <f t="shared" ref="N109:N114" si="279">M109/(SUM($M$108:$M$114))</f>
        <v>0.0721262208865515</v>
      </c>
      <c r="O109" s="234">
        <v>3.2</v>
      </c>
      <c r="P109" s="260"/>
      <c r="Q109" s="260"/>
      <c r="R109" s="260"/>
      <c r="S109" s="260">
        <f t="shared" si="266"/>
        <v>0</v>
      </c>
      <c r="T109" s="260">
        <f t="shared" si="267"/>
        <v>38032.9442069841</v>
      </c>
      <c r="U109" s="260">
        <f t="shared" si="268"/>
        <v>362.073628850488</v>
      </c>
      <c r="V109" s="260"/>
      <c r="W109" s="270"/>
      <c r="X109" s="266"/>
      <c r="Y109" s="260">
        <f t="shared" si="269"/>
        <v>38032.9442069841</v>
      </c>
      <c r="Z109" s="234">
        <f t="shared" si="270"/>
        <v>362.073628850488</v>
      </c>
      <c r="AA109" s="260">
        <f t="shared" si="271"/>
        <v>40966.3865546218</v>
      </c>
      <c r="AB109" s="278">
        <f t="shared" si="272"/>
        <v>0</v>
      </c>
      <c r="AC109" s="260">
        <f t="shared" si="273"/>
        <v>1382.4</v>
      </c>
      <c r="AD109" s="254">
        <f t="shared" si="274"/>
        <v>33.1472977038223</v>
      </c>
      <c r="AE109" s="279">
        <v>1</v>
      </c>
      <c r="AF109" s="280">
        <f t="shared" si="275"/>
        <v>13.160448</v>
      </c>
      <c r="AG109" s="292">
        <f>AG108</f>
        <v>44141</v>
      </c>
      <c r="AH109" s="292">
        <f t="shared" ref="AH109:AH114" si="280">AH108</f>
        <v>0</v>
      </c>
      <c r="AI109" s="292">
        <f t="shared" ref="AI109:AI114" si="281">AI108</f>
        <v>44174.1472977038</v>
      </c>
      <c r="AJ109" s="292" t="str">
        <f ca="1" t="shared" ref="AJ109:AJ114" si="282">AJ108</f>
        <v> </v>
      </c>
      <c r="AK109" s="292">
        <f t="shared" ref="AK109:AK114" si="283">AK108</f>
        <v>44000</v>
      </c>
      <c r="AL109" s="296"/>
      <c r="CZ109" s="193"/>
      <c r="DA109" s="193"/>
      <c r="DB109" s="193"/>
      <c r="DC109" s="193"/>
      <c r="DD109" s="193"/>
      <c r="DE109" s="193"/>
      <c r="DF109" s="193"/>
      <c r="DG109" s="193"/>
      <c r="DH109" s="193"/>
      <c r="DI109" s="193"/>
      <c r="DJ109" s="193"/>
      <c r="DK109" s="193"/>
      <c r="DL109" s="193"/>
      <c r="DM109" s="193"/>
      <c r="DN109" s="193"/>
      <c r="DO109" s="193"/>
      <c r="DP109" s="193"/>
      <c r="DQ109" s="193"/>
      <c r="DR109" s="193"/>
      <c r="DS109" s="193"/>
      <c r="DT109" s="193"/>
      <c r="DU109" s="193"/>
      <c r="DV109" s="193"/>
      <c r="DW109" s="193"/>
      <c r="DX109" s="193"/>
      <c r="DY109" s="193"/>
    </row>
    <row r="110" customHeight="1" spans="1:129">
      <c r="A110" s="230">
        <v>315</v>
      </c>
      <c r="B110" s="235"/>
      <c r="C110" s="234">
        <v>1</v>
      </c>
      <c r="D110" s="233">
        <f t="shared" si="276"/>
        <v>600</v>
      </c>
      <c r="E110" s="234" t="str">
        <f t="shared" si="277"/>
        <v>YT-A991MS</v>
      </c>
      <c r="F110" s="232">
        <f t="shared" si="278"/>
        <v>5020</v>
      </c>
      <c r="G110" s="241" t="s">
        <v>49</v>
      </c>
      <c r="H110" s="234" t="s">
        <v>42</v>
      </c>
      <c r="I110" s="234">
        <v>100</v>
      </c>
      <c r="J110" s="252" t="s">
        <v>80</v>
      </c>
      <c r="K110" s="234">
        <v>238</v>
      </c>
      <c r="L110" s="234">
        <v>6</v>
      </c>
      <c r="M110" s="234">
        <f t="shared" si="265"/>
        <v>416500</v>
      </c>
      <c r="N110" s="253">
        <f t="shared" si="279"/>
        <v>0.657400450788881</v>
      </c>
      <c r="O110" s="234">
        <v>17.5</v>
      </c>
      <c r="P110" s="234"/>
      <c r="Q110" s="234"/>
      <c r="R110" s="234"/>
      <c r="S110" s="260">
        <f t="shared" si="266"/>
        <v>0</v>
      </c>
      <c r="T110" s="260">
        <f t="shared" si="267"/>
        <v>207992.663631944</v>
      </c>
      <c r="U110" s="260">
        <f t="shared" si="268"/>
        <v>3300.15026296018</v>
      </c>
      <c r="V110" s="260"/>
      <c r="W110" s="270"/>
      <c r="X110" s="266"/>
      <c r="Y110" s="260">
        <f t="shared" si="269"/>
        <v>207992.663631944</v>
      </c>
      <c r="Z110" s="234">
        <f t="shared" si="270"/>
        <v>3300.15026296018</v>
      </c>
      <c r="AA110" s="260">
        <f t="shared" si="271"/>
        <v>24579.8319327731</v>
      </c>
      <c r="AB110" s="278">
        <f t="shared" si="272"/>
        <v>0</v>
      </c>
      <c r="AC110" s="260">
        <f t="shared" si="273"/>
        <v>7560</v>
      </c>
      <c r="AD110" s="254">
        <f t="shared" si="274"/>
        <v>33.1472977038223</v>
      </c>
      <c r="AE110" s="279">
        <v>1</v>
      </c>
      <c r="AF110" s="280">
        <f t="shared" si="275"/>
        <v>119.952</v>
      </c>
      <c r="AG110" s="292">
        <f t="shared" ref="AG109:AG114" si="284">AG109</f>
        <v>44141</v>
      </c>
      <c r="AH110" s="292">
        <f t="shared" si="280"/>
        <v>0</v>
      </c>
      <c r="AI110" s="292">
        <f t="shared" si="281"/>
        <v>44174.1472977038</v>
      </c>
      <c r="AJ110" s="292" t="str">
        <f ca="1" t="shared" si="282"/>
        <v> </v>
      </c>
      <c r="AK110" s="292">
        <f t="shared" si="283"/>
        <v>44000</v>
      </c>
      <c r="AL110" s="296"/>
      <c r="CZ110" s="193"/>
      <c r="DA110" s="193"/>
      <c r="DB110" s="193"/>
      <c r="DC110" s="193"/>
      <c r="DD110" s="193"/>
      <c r="DE110" s="193"/>
      <c r="DF110" s="193"/>
      <c r="DG110" s="193"/>
      <c r="DH110" s="193"/>
      <c r="DI110" s="193"/>
      <c r="DJ110" s="193"/>
      <c r="DK110" s="193"/>
      <c r="DL110" s="193"/>
      <c r="DM110" s="193"/>
      <c r="DN110" s="193"/>
      <c r="DO110" s="193"/>
      <c r="DP110" s="193"/>
      <c r="DQ110" s="193"/>
      <c r="DR110" s="193"/>
      <c r="DS110" s="193"/>
      <c r="DT110" s="193"/>
      <c r="DU110" s="193"/>
      <c r="DV110" s="193"/>
      <c r="DW110" s="193"/>
      <c r="DX110" s="193"/>
      <c r="DY110" s="193"/>
    </row>
    <row r="111" customHeight="1" spans="1:129">
      <c r="A111" s="230">
        <v>315</v>
      </c>
      <c r="B111" s="235"/>
      <c r="C111" s="234">
        <v>1</v>
      </c>
      <c r="D111" s="233">
        <f t="shared" si="276"/>
        <v>600</v>
      </c>
      <c r="E111" s="234" t="str">
        <f t="shared" si="277"/>
        <v>YT-A991MS</v>
      </c>
      <c r="F111" s="232">
        <f t="shared" si="278"/>
        <v>5020</v>
      </c>
      <c r="G111" s="242"/>
      <c r="H111" s="234" t="s">
        <v>43</v>
      </c>
      <c r="I111" s="234">
        <v>30</v>
      </c>
      <c r="J111" s="252" t="s">
        <v>57</v>
      </c>
      <c r="K111" s="234">
        <v>476</v>
      </c>
      <c r="L111" s="234">
        <v>6</v>
      </c>
      <c r="M111" s="234">
        <f t="shared" si="265"/>
        <v>45696</v>
      </c>
      <c r="N111" s="253">
        <f t="shared" si="279"/>
        <v>0.0721262208865515</v>
      </c>
      <c r="O111" s="234">
        <v>3.2</v>
      </c>
      <c r="P111" s="234"/>
      <c r="Q111" s="234"/>
      <c r="R111" s="234"/>
      <c r="S111" s="260">
        <f t="shared" si="266"/>
        <v>0</v>
      </c>
      <c r="T111" s="260">
        <f t="shared" si="267"/>
        <v>38032.9442069841</v>
      </c>
      <c r="U111" s="260">
        <f t="shared" si="268"/>
        <v>362.073628850488</v>
      </c>
      <c r="V111" s="260"/>
      <c r="W111" s="270"/>
      <c r="X111" s="266"/>
      <c r="Y111" s="260">
        <f t="shared" si="269"/>
        <v>38032.9442069841</v>
      </c>
      <c r="Z111" s="234">
        <f t="shared" si="270"/>
        <v>362.073628850488</v>
      </c>
      <c r="AA111" s="260">
        <f t="shared" si="271"/>
        <v>40966.3865546218</v>
      </c>
      <c r="AB111" s="278">
        <f t="shared" si="272"/>
        <v>0</v>
      </c>
      <c r="AC111" s="260">
        <f t="shared" si="273"/>
        <v>1382.4</v>
      </c>
      <c r="AD111" s="254">
        <f t="shared" si="274"/>
        <v>33.1472977038223</v>
      </c>
      <c r="AE111" s="279">
        <v>1</v>
      </c>
      <c r="AF111" s="280">
        <f t="shared" si="275"/>
        <v>13.160448</v>
      </c>
      <c r="AG111" s="292">
        <f t="shared" si="284"/>
        <v>44141</v>
      </c>
      <c r="AH111" s="292">
        <f t="shared" si="280"/>
        <v>0</v>
      </c>
      <c r="AI111" s="292">
        <f t="shared" si="281"/>
        <v>44174.1472977038</v>
      </c>
      <c r="AJ111" s="292" t="str">
        <f ca="1" t="shared" si="282"/>
        <v> </v>
      </c>
      <c r="AK111" s="292">
        <f t="shared" si="283"/>
        <v>44000</v>
      </c>
      <c r="AL111" s="296"/>
      <c r="CZ111" s="193"/>
      <c r="DA111" s="193"/>
      <c r="DB111" s="193"/>
      <c r="DC111" s="193"/>
      <c r="DD111" s="193"/>
      <c r="DE111" s="193"/>
      <c r="DF111" s="193"/>
      <c r="DG111" s="193"/>
      <c r="DH111" s="193"/>
      <c r="DI111" s="193"/>
      <c r="DJ111" s="193"/>
      <c r="DK111" s="193"/>
      <c r="DL111" s="193"/>
      <c r="DM111" s="193"/>
      <c r="DN111" s="193"/>
      <c r="DO111" s="193"/>
      <c r="DP111" s="193"/>
      <c r="DQ111" s="193"/>
      <c r="DR111" s="193"/>
      <c r="DS111" s="193"/>
      <c r="DT111" s="193"/>
      <c r="DU111" s="193"/>
      <c r="DV111" s="193"/>
      <c r="DW111" s="193"/>
      <c r="DX111" s="193"/>
      <c r="DY111" s="193"/>
    </row>
    <row r="112" customHeight="1" spans="1:129">
      <c r="A112" s="230">
        <v>315</v>
      </c>
      <c r="B112" s="235"/>
      <c r="C112" s="234">
        <v>1</v>
      </c>
      <c r="D112" s="233">
        <f t="shared" si="276"/>
        <v>600</v>
      </c>
      <c r="E112" s="234" t="str">
        <f t="shared" si="277"/>
        <v>YT-A991MS</v>
      </c>
      <c r="F112" s="232">
        <f t="shared" si="278"/>
        <v>5020</v>
      </c>
      <c r="G112" s="234" t="e">
        <f>[1]问量!$F$243</f>
        <v>#REF!</v>
      </c>
      <c r="H112" s="234" t="s">
        <v>44</v>
      </c>
      <c r="I112" s="234">
        <v>30</v>
      </c>
      <c r="J112" s="252" t="s">
        <v>57</v>
      </c>
      <c r="K112" s="234">
        <v>476</v>
      </c>
      <c r="L112" s="234">
        <v>6</v>
      </c>
      <c r="M112" s="234">
        <f t="shared" si="265"/>
        <v>62832</v>
      </c>
      <c r="N112" s="253">
        <f t="shared" si="279"/>
        <v>0.0991735537190083</v>
      </c>
      <c r="O112" s="234">
        <v>4.4</v>
      </c>
      <c r="P112" s="234"/>
      <c r="Q112" s="234"/>
      <c r="R112" s="234"/>
      <c r="S112" s="260">
        <f t="shared" si="266"/>
        <v>0</v>
      </c>
      <c r="T112" s="260">
        <f t="shared" si="267"/>
        <v>52295.2982846031</v>
      </c>
      <c r="U112" s="260">
        <f t="shared" si="268"/>
        <v>497.851239669421</v>
      </c>
      <c r="V112" s="260"/>
      <c r="W112" s="270"/>
      <c r="X112" s="266"/>
      <c r="Y112" s="260">
        <f t="shared" si="269"/>
        <v>52295.2982846031</v>
      </c>
      <c r="Z112" s="234">
        <f t="shared" si="270"/>
        <v>497.851239669421</v>
      </c>
      <c r="AA112" s="260">
        <f t="shared" si="271"/>
        <v>40966.3865546218</v>
      </c>
      <c r="AB112" s="278">
        <f t="shared" si="272"/>
        <v>0</v>
      </c>
      <c r="AC112" s="260">
        <f t="shared" si="273"/>
        <v>1900.8</v>
      </c>
      <c r="AD112" s="254">
        <f t="shared" si="274"/>
        <v>33.1472977038223</v>
      </c>
      <c r="AE112" s="279">
        <v>1</v>
      </c>
      <c r="AF112" s="280">
        <f t="shared" si="275"/>
        <v>18.095616</v>
      </c>
      <c r="AG112" s="292">
        <f t="shared" si="284"/>
        <v>44141</v>
      </c>
      <c r="AH112" s="292">
        <f t="shared" si="280"/>
        <v>0</v>
      </c>
      <c r="AI112" s="292">
        <f t="shared" si="281"/>
        <v>44174.1472977038</v>
      </c>
      <c r="AJ112" s="292" t="str">
        <f ca="1" t="shared" si="282"/>
        <v> </v>
      </c>
      <c r="AK112" s="292">
        <f t="shared" si="283"/>
        <v>44000</v>
      </c>
      <c r="AL112" s="296"/>
      <c r="CZ112" s="193"/>
      <c r="DA112" s="193"/>
      <c r="DB112" s="193"/>
      <c r="DC112" s="193"/>
      <c r="DD112" s="193"/>
      <c r="DE112" s="193"/>
      <c r="DF112" s="193"/>
      <c r="DG112" s="193"/>
      <c r="DH112" s="193"/>
      <c r="DI112" s="193"/>
      <c r="DJ112" s="193"/>
      <c r="DK112" s="193"/>
      <c r="DL112" s="193"/>
      <c r="DM112" s="193"/>
      <c r="DN112" s="193"/>
      <c r="DO112" s="193"/>
      <c r="DP112" s="193"/>
      <c r="DQ112" s="193"/>
      <c r="DR112" s="193"/>
      <c r="DS112" s="193"/>
      <c r="DT112" s="193"/>
      <c r="DU112" s="193"/>
      <c r="DV112" s="193"/>
      <c r="DW112" s="193"/>
      <c r="DX112" s="193"/>
      <c r="DY112" s="193"/>
    </row>
    <row r="113" customHeight="1" spans="1:129">
      <c r="A113" s="230">
        <v>315</v>
      </c>
      <c r="B113" s="235"/>
      <c r="C113" s="234">
        <v>1</v>
      </c>
      <c r="D113" s="233">
        <f t="shared" si="276"/>
        <v>600</v>
      </c>
      <c r="E113" s="234" t="str">
        <f t="shared" si="277"/>
        <v>YT-A991MS</v>
      </c>
      <c r="F113" s="232">
        <f t="shared" si="278"/>
        <v>5020</v>
      </c>
      <c r="G113" s="234"/>
      <c r="H113" s="234" t="s">
        <v>45</v>
      </c>
      <c r="I113" s="234"/>
      <c r="J113" s="252"/>
      <c r="K113" s="234"/>
      <c r="L113" s="234">
        <f>L112</f>
        <v>6</v>
      </c>
      <c r="M113" s="234">
        <f t="shared" si="265"/>
        <v>0</v>
      </c>
      <c r="N113" s="253">
        <f t="shared" si="279"/>
        <v>0</v>
      </c>
      <c r="O113" s="234"/>
      <c r="P113" s="234"/>
      <c r="Q113" s="234"/>
      <c r="R113" s="234"/>
      <c r="S113" s="260">
        <f t="shared" si="266"/>
        <v>0</v>
      </c>
      <c r="T113" s="260" t="e">
        <f t="shared" si="267"/>
        <v>#DIV/0!</v>
      </c>
      <c r="U113" s="260">
        <f t="shared" si="268"/>
        <v>0</v>
      </c>
      <c r="V113" s="260"/>
      <c r="W113" s="270"/>
      <c r="X113" s="266"/>
      <c r="Y113" s="260" t="e">
        <f t="shared" si="269"/>
        <v>#DIV/0!</v>
      </c>
      <c r="Z113" s="234" t="e">
        <f t="shared" si="270"/>
        <v>#DIV/0!</v>
      </c>
      <c r="AA113" s="260" t="e">
        <f t="shared" si="271"/>
        <v>#DIV/0!</v>
      </c>
      <c r="AB113" s="278" t="e">
        <f t="shared" si="272"/>
        <v>#DIV/0!</v>
      </c>
      <c r="AC113" s="260">
        <f t="shared" si="273"/>
        <v>0</v>
      </c>
      <c r="AD113" s="254" t="e">
        <f t="shared" si="274"/>
        <v>#DIV/0!</v>
      </c>
      <c r="AE113" s="279">
        <v>1</v>
      </c>
      <c r="AF113" s="280">
        <f t="shared" si="275"/>
        <v>0</v>
      </c>
      <c r="AG113" s="292">
        <f t="shared" si="284"/>
        <v>44141</v>
      </c>
      <c r="AH113" s="292">
        <f t="shared" si="280"/>
        <v>0</v>
      </c>
      <c r="AI113" s="292">
        <f t="shared" si="281"/>
        <v>44174.1472977038</v>
      </c>
      <c r="AJ113" s="292" t="str">
        <f ca="1" t="shared" si="282"/>
        <v> </v>
      </c>
      <c r="AK113" s="292">
        <f t="shared" si="283"/>
        <v>44000</v>
      </c>
      <c r="AL113" s="296"/>
      <c r="CZ113" s="193"/>
      <c r="DA113" s="193"/>
      <c r="DB113" s="193"/>
      <c r="DC113" s="193"/>
      <c r="DD113" s="193"/>
      <c r="DE113" s="193"/>
      <c r="DF113" s="193"/>
      <c r="DG113" s="193"/>
      <c r="DH113" s="193"/>
      <c r="DI113" s="193"/>
      <c r="DJ113" s="193"/>
      <c r="DK113" s="193"/>
      <c r="DL113" s="193"/>
      <c r="DM113" s="193"/>
      <c r="DN113" s="193"/>
      <c r="DO113" s="193"/>
      <c r="DP113" s="193"/>
      <c r="DQ113" s="193"/>
      <c r="DR113" s="193"/>
      <c r="DS113" s="193"/>
      <c r="DT113" s="193"/>
      <c r="DU113" s="193"/>
      <c r="DV113" s="193"/>
      <c r="DW113" s="193"/>
      <c r="DX113" s="193"/>
      <c r="DY113" s="193"/>
    </row>
    <row r="114" customHeight="1" spans="1:129">
      <c r="A114" s="230">
        <v>315</v>
      </c>
      <c r="B114" s="235"/>
      <c r="C114" s="234">
        <v>1</v>
      </c>
      <c r="D114" s="233">
        <f t="shared" si="276"/>
        <v>600</v>
      </c>
      <c r="E114" s="234" t="str">
        <f t="shared" si="277"/>
        <v>YT-A991MS</v>
      </c>
      <c r="F114" s="232">
        <f t="shared" si="278"/>
        <v>5020</v>
      </c>
      <c r="G114" s="234"/>
      <c r="H114" s="234" t="s">
        <v>46</v>
      </c>
      <c r="I114" s="234"/>
      <c r="J114" s="252"/>
      <c r="K114" s="234"/>
      <c r="L114" s="234">
        <f>L113</f>
        <v>6</v>
      </c>
      <c r="M114" s="234">
        <f t="shared" si="265"/>
        <v>0</v>
      </c>
      <c r="N114" s="253">
        <f t="shared" si="279"/>
        <v>0</v>
      </c>
      <c r="O114" s="234"/>
      <c r="P114" s="234"/>
      <c r="Q114" s="234"/>
      <c r="R114" s="234"/>
      <c r="S114" s="260">
        <f t="shared" si="266"/>
        <v>0</v>
      </c>
      <c r="T114" s="260" t="e">
        <f t="shared" si="267"/>
        <v>#DIV/0!</v>
      </c>
      <c r="U114" s="260">
        <f t="shared" si="268"/>
        <v>0</v>
      </c>
      <c r="V114" s="260"/>
      <c r="W114" s="270"/>
      <c r="X114" s="266"/>
      <c r="Y114" s="260" t="e">
        <f t="shared" si="269"/>
        <v>#DIV/0!</v>
      </c>
      <c r="Z114" s="234" t="e">
        <f t="shared" si="270"/>
        <v>#DIV/0!</v>
      </c>
      <c r="AA114" s="260" t="e">
        <f t="shared" si="271"/>
        <v>#DIV/0!</v>
      </c>
      <c r="AB114" s="278" t="e">
        <f t="shared" si="272"/>
        <v>#DIV/0!</v>
      </c>
      <c r="AC114" s="260">
        <f t="shared" si="273"/>
        <v>0</v>
      </c>
      <c r="AD114" s="254" t="e">
        <f t="shared" si="274"/>
        <v>#DIV/0!</v>
      </c>
      <c r="AE114" s="279">
        <v>1</v>
      </c>
      <c r="AF114" s="280">
        <f t="shared" si="275"/>
        <v>0</v>
      </c>
      <c r="AG114" s="292">
        <f t="shared" si="284"/>
        <v>44141</v>
      </c>
      <c r="AH114" s="292">
        <f t="shared" si="280"/>
        <v>0</v>
      </c>
      <c r="AI114" s="292">
        <f t="shared" si="281"/>
        <v>44174.1472977038</v>
      </c>
      <c r="AJ114" s="292" t="str">
        <f ca="1" t="shared" si="282"/>
        <v> </v>
      </c>
      <c r="AK114" s="292">
        <f t="shared" si="283"/>
        <v>44000</v>
      </c>
      <c r="AL114" s="296"/>
      <c r="CZ114" s="193"/>
      <c r="DA114" s="193"/>
      <c r="DB114" s="193"/>
      <c r="DC114" s="193"/>
      <c r="DD114" s="193"/>
      <c r="DE114" s="193"/>
      <c r="DF114" s="193"/>
      <c r="DG114" s="193"/>
      <c r="DH114" s="193"/>
      <c r="DI114" s="193"/>
      <c r="DJ114" s="193"/>
      <c r="DK114" s="193"/>
      <c r="DL114" s="193"/>
      <c r="DM114" s="193"/>
      <c r="DN114" s="193"/>
      <c r="DO114" s="193"/>
      <c r="DP114" s="193"/>
      <c r="DQ114" s="193"/>
      <c r="DR114" s="193"/>
      <c r="DS114" s="193"/>
      <c r="DT114" s="193"/>
      <c r="DU114" s="193"/>
      <c r="DV114" s="193"/>
      <c r="DW114" s="193"/>
      <c r="DX114" s="193"/>
      <c r="DY114" s="193"/>
    </row>
    <row r="115" s="192" customFormat="1" customHeight="1" spans="1:129">
      <c r="A115" s="244"/>
      <c r="B115" s="309"/>
      <c r="C115" s="310"/>
      <c r="D115" s="311"/>
      <c r="E115" s="310"/>
      <c r="F115" s="312"/>
      <c r="G115" s="310"/>
      <c r="H115" s="310"/>
      <c r="I115" s="310"/>
      <c r="J115" s="256"/>
      <c r="K115" s="310"/>
      <c r="L115" s="310"/>
      <c r="M115" s="310"/>
      <c r="N115" s="318"/>
      <c r="O115" s="310"/>
      <c r="P115" s="310"/>
      <c r="Q115" s="310"/>
      <c r="R115" s="310"/>
      <c r="S115" s="321"/>
      <c r="T115" s="321"/>
      <c r="U115" s="321"/>
      <c r="V115" s="321"/>
      <c r="W115" s="322"/>
      <c r="X115" s="323"/>
      <c r="Y115" s="321"/>
      <c r="Z115" s="310"/>
      <c r="AA115" s="321"/>
      <c r="AB115" s="327"/>
      <c r="AC115" s="321"/>
      <c r="AD115" s="328"/>
      <c r="AE115" s="329"/>
      <c r="AF115" s="330"/>
      <c r="AG115" s="335"/>
      <c r="AH115" s="335"/>
      <c r="AI115" s="335"/>
      <c r="AJ115" s="335"/>
      <c r="AK115" s="335"/>
      <c r="AL115" s="336"/>
      <c r="AM115" s="301"/>
      <c r="AN115" s="218"/>
      <c r="AO115" s="218"/>
      <c r="AP115" s="218"/>
      <c r="AQ115" s="218"/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18"/>
      <c r="BG115" s="218"/>
      <c r="BH115" s="218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7"/>
      <c r="CJ115" s="217"/>
      <c r="CK115" s="217"/>
      <c r="CL115" s="217"/>
      <c r="CM115" s="217"/>
      <c r="CN115" s="217"/>
      <c r="CO115" s="217"/>
      <c r="CP115" s="217"/>
      <c r="CQ115" s="217"/>
      <c r="CR115" s="217"/>
      <c r="CS115" s="217"/>
      <c r="CT115" s="217"/>
      <c r="CU115" s="217"/>
      <c r="CV115" s="217"/>
      <c r="CW115" s="217"/>
      <c r="CX115" s="217"/>
      <c r="CY115" s="217"/>
      <c r="CZ115" s="306"/>
      <c r="DA115" s="306"/>
      <c r="DB115" s="306"/>
      <c r="DC115" s="306"/>
      <c r="DD115" s="306"/>
      <c r="DE115" s="306"/>
      <c r="DF115" s="306"/>
      <c r="DG115" s="306"/>
      <c r="DH115" s="306"/>
      <c r="DI115" s="306"/>
      <c r="DJ115" s="306"/>
      <c r="DK115" s="306"/>
      <c r="DL115" s="306"/>
      <c r="DM115" s="306"/>
      <c r="DN115" s="306"/>
      <c r="DO115" s="306"/>
      <c r="DP115" s="306"/>
      <c r="DQ115" s="306"/>
      <c r="DR115" s="306"/>
      <c r="DS115" s="306"/>
      <c r="DT115" s="306"/>
      <c r="DU115" s="306"/>
      <c r="DV115" s="306"/>
      <c r="DW115" s="306"/>
      <c r="DX115" s="306"/>
      <c r="DY115" s="306"/>
    </row>
    <row r="116" s="190" customFormat="1" customHeight="1" spans="1:129">
      <c r="A116" s="243">
        <v>314</v>
      </c>
      <c r="B116" s="313">
        <v>1014</v>
      </c>
      <c r="C116" s="314">
        <v>1</v>
      </c>
      <c r="D116" s="315">
        <v>570</v>
      </c>
      <c r="E116" s="314" t="s">
        <v>81</v>
      </c>
      <c r="F116" s="316">
        <v>3020</v>
      </c>
      <c r="G116" s="314"/>
      <c r="H116" s="314" t="s">
        <v>15</v>
      </c>
      <c r="I116" s="314">
        <v>200</v>
      </c>
      <c r="J116" s="252" t="s">
        <v>82</v>
      </c>
      <c r="K116" s="314">
        <v>238</v>
      </c>
      <c r="L116" s="314">
        <v>6</v>
      </c>
      <c r="M116" s="314">
        <f t="shared" ref="M116:M122" si="285">O116*K116*I116</f>
        <v>142800</v>
      </c>
      <c r="N116" s="319">
        <f t="shared" ref="N116:N122" si="286">M116/SUM($M$116:$M$122)</f>
        <v>0.192926045016077</v>
      </c>
      <c r="O116" s="314">
        <v>3</v>
      </c>
      <c r="P116" s="314"/>
      <c r="Q116" s="314"/>
      <c r="R116" s="314"/>
      <c r="S116" s="324">
        <f t="shared" ref="S116:S124" si="287">R116*Q116*P116/1000</f>
        <v>0</v>
      </c>
      <c r="T116" s="324">
        <f t="shared" ref="T116:T122" si="288">F116*N116*1000/L116/K116*9000/I116</f>
        <v>18360.3988219082</v>
      </c>
      <c r="U116" s="324">
        <f t="shared" ref="U116:U122" si="289">F116*N116</f>
        <v>582.636655948553</v>
      </c>
      <c r="V116" s="324"/>
      <c r="W116" s="325"/>
      <c r="X116" s="326"/>
      <c r="Y116" s="324">
        <f t="shared" ref="Y116:Y122" si="290">T116-X116</f>
        <v>18360.3988219082</v>
      </c>
      <c r="Z116" s="314">
        <f t="shared" ref="Z116:Z122" si="291">Y116*I116/9000*L116*K116/1000</f>
        <v>582.636655948553</v>
      </c>
      <c r="AA116" s="324">
        <f t="shared" ref="AA116:AA122" si="292">65*1000/K116*9000/I116</f>
        <v>12289.9159663866</v>
      </c>
      <c r="AB116" s="331">
        <f t="shared" ref="AB116:AB122" si="293">Q116*R116*P116*N116/K116/L116*9000/I116</f>
        <v>0</v>
      </c>
      <c r="AC116" s="324">
        <f t="shared" ref="AC116:AC122" si="294">D116/2*O116*60*24/1000</f>
        <v>1231.2</v>
      </c>
      <c r="AD116" s="332">
        <f t="shared" ref="AD116:AD122" si="295">T116/AC116/0.83/AE116</f>
        <v>17.9669935315415</v>
      </c>
      <c r="AE116" s="333">
        <v>1</v>
      </c>
      <c r="AF116" s="334">
        <f t="shared" ref="AF116:AF122" si="296">IF(LEN(C116)&gt;0,AC116*I116/9000/1000*K116*L116,"")</f>
        <v>39.07008</v>
      </c>
      <c r="AG116" s="337">
        <v>44162</v>
      </c>
      <c r="AH116" s="338"/>
      <c r="AI116" s="338">
        <f>AD116+AG116</f>
        <v>44179.9669935315</v>
      </c>
      <c r="AJ116" s="339" t="str">
        <f ca="1">IF(NOW()-AG116-AD116&gt;=-2,"跟踪"," ")</f>
        <v> </v>
      </c>
      <c r="AK116" s="339">
        <f>AI116+3</f>
        <v>44182.9669935315</v>
      </c>
      <c r="AL116" s="340">
        <f>SUM(AF116:AF122)</f>
        <v>202.513248</v>
      </c>
      <c r="AM116" s="300"/>
      <c r="AN116" s="218"/>
      <c r="AO116" s="218"/>
      <c r="AP116" s="218"/>
      <c r="AQ116" s="218"/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18"/>
      <c r="BH116" s="218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7"/>
      <c r="CJ116" s="217"/>
      <c r="CK116" s="217"/>
      <c r="CL116" s="217"/>
      <c r="CM116" s="217"/>
      <c r="CN116" s="217"/>
      <c r="CO116" s="217"/>
      <c r="CP116" s="217"/>
      <c r="CQ116" s="217"/>
      <c r="CR116" s="217"/>
      <c r="CS116" s="217"/>
      <c r="CT116" s="217"/>
      <c r="CU116" s="217"/>
      <c r="CV116" s="217"/>
      <c r="CW116" s="217"/>
      <c r="CX116" s="217"/>
      <c r="CY116" s="217"/>
      <c r="CZ116" s="193"/>
      <c r="DA116" s="193"/>
      <c r="DB116" s="193"/>
      <c r="DC116" s="193"/>
      <c r="DD116" s="193"/>
      <c r="DE116" s="193"/>
      <c r="DF116" s="193"/>
      <c r="DG116" s="193"/>
      <c r="DH116" s="193"/>
      <c r="DI116" s="193"/>
      <c r="DJ116" s="193"/>
      <c r="DK116" s="193"/>
      <c r="DL116" s="193"/>
      <c r="DM116" s="193"/>
      <c r="DN116" s="193"/>
      <c r="DO116" s="193"/>
      <c r="DP116" s="193"/>
      <c r="DQ116" s="193"/>
      <c r="DR116" s="193"/>
      <c r="DS116" s="193"/>
      <c r="DT116" s="193"/>
      <c r="DU116" s="193"/>
      <c r="DV116" s="193"/>
      <c r="DW116" s="193"/>
      <c r="DX116" s="193"/>
      <c r="DY116" s="193"/>
    </row>
    <row r="117" s="190" customFormat="1" customHeight="1" spans="1:129">
      <c r="A117" s="243">
        <v>314</v>
      </c>
      <c r="B117" s="313"/>
      <c r="C117" s="314">
        <v>1</v>
      </c>
      <c r="D117" s="315">
        <f t="shared" ref="D117:D122" si="297">D116</f>
        <v>570</v>
      </c>
      <c r="E117" s="314" t="str">
        <f t="shared" ref="E117:E122" si="298">E116</f>
        <v>YT-24969</v>
      </c>
      <c r="F117" s="316">
        <f t="shared" ref="F117:F122" si="299">F116</f>
        <v>3020</v>
      </c>
      <c r="G117" s="314"/>
      <c r="H117" s="314" t="s">
        <v>41</v>
      </c>
      <c r="I117" s="314">
        <v>200</v>
      </c>
      <c r="J117" s="252" t="s">
        <v>82</v>
      </c>
      <c r="K117" s="314">
        <v>238</v>
      </c>
      <c r="L117" s="314">
        <f t="shared" ref="L117:L122" si="300">L116</f>
        <v>6</v>
      </c>
      <c r="M117" s="314">
        <f t="shared" si="285"/>
        <v>147560</v>
      </c>
      <c r="N117" s="319">
        <f t="shared" si="286"/>
        <v>0.19935691318328</v>
      </c>
      <c r="O117" s="314">
        <v>3.1</v>
      </c>
      <c r="P117" s="314"/>
      <c r="Q117" s="314"/>
      <c r="R117" s="314"/>
      <c r="S117" s="324">
        <f t="shared" si="287"/>
        <v>0</v>
      </c>
      <c r="T117" s="324">
        <f t="shared" si="288"/>
        <v>18972.4121159718</v>
      </c>
      <c r="U117" s="324">
        <f t="shared" si="289"/>
        <v>602.057877813505</v>
      </c>
      <c r="V117" s="324"/>
      <c r="W117" s="325"/>
      <c r="X117" s="326"/>
      <c r="Y117" s="324">
        <f t="shared" si="290"/>
        <v>18972.4121159718</v>
      </c>
      <c r="Z117" s="314">
        <f t="shared" si="291"/>
        <v>602.057877813505</v>
      </c>
      <c r="AA117" s="324">
        <f t="shared" si="292"/>
        <v>12289.9159663866</v>
      </c>
      <c r="AB117" s="331">
        <f t="shared" si="293"/>
        <v>0</v>
      </c>
      <c r="AC117" s="324">
        <f t="shared" si="294"/>
        <v>1272.24</v>
      </c>
      <c r="AD117" s="332">
        <f t="shared" si="295"/>
        <v>17.9669935315416</v>
      </c>
      <c r="AE117" s="333">
        <v>1</v>
      </c>
      <c r="AF117" s="334">
        <f t="shared" si="296"/>
        <v>40.372416</v>
      </c>
      <c r="AG117" s="337">
        <f t="shared" ref="AG117:AG122" si="301">AG116</f>
        <v>44162</v>
      </c>
      <c r="AH117" s="337">
        <f t="shared" ref="AH117:AH122" si="302">AH116</f>
        <v>0</v>
      </c>
      <c r="AI117" s="337">
        <f t="shared" ref="AI117:AI122" si="303">AI116</f>
        <v>44179.9669935315</v>
      </c>
      <c r="AJ117" s="337" t="str">
        <f ca="1" t="shared" ref="AJ117:AJ122" si="304">AJ116</f>
        <v> </v>
      </c>
      <c r="AK117" s="337">
        <f t="shared" ref="AK117:AK122" si="305">AK116</f>
        <v>44182.9669935315</v>
      </c>
      <c r="AL117" s="340"/>
      <c r="AM117" s="300"/>
      <c r="AN117" s="218"/>
      <c r="AO117" s="218"/>
      <c r="AP117" s="218"/>
      <c r="AQ117" s="218"/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18"/>
      <c r="BH117" s="218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17"/>
      <c r="BY117" s="217"/>
      <c r="BZ117" s="217"/>
      <c r="CA117" s="217"/>
      <c r="CB117" s="217"/>
      <c r="CC117" s="217"/>
      <c r="CD117" s="217"/>
      <c r="CE117" s="217"/>
      <c r="CF117" s="217"/>
      <c r="CG117" s="217"/>
      <c r="CH117" s="217"/>
      <c r="CI117" s="217"/>
      <c r="CJ117" s="217"/>
      <c r="CK117" s="217"/>
      <c r="CL117" s="217"/>
      <c r="CM117" s="217"/>
      <c r="CN117" s="217"/>
      <c r="CO117" s="217"/>
      <c r="CP117" s="217"/>
      <c r="CQ117" s="217"/>
      <c r="CR117" s="217"/>
      <c r="CS117" s="217"/>
      <c r="CT117" s="217"/>
      <c r="CU117" s="217"/>
      <c r="CV117" s="217"/>
      <c r="CW117" s="217"/>
      <c r="CX117" s="217"/>
      <c r="CY117" s="217"/>
      <c r="CZ117" s="193"/>
      <c r="DA117" s="193"/>
      <c r="DB117" s="193"/>
      <c r="DC117" s="193"/>
      <c r="DD117" s="193"/>
      <c r="DE117" s="193"/>
      <c r="DF117" s="193"/>
      <c r="DG117" s="193"/>
      <c r="DH117" s="193"/>
      <c r="DI117" s="193"/>
      <c r="DJ117" s="193"/>
      <c r="DK117" s="193"/>
      <c r="DL117" s="193"/>
      <c r="DM117" s="193"/>
      <c r="DN117" s="193"/>
      <c r="DO117" s="193"/>
      <c r="DP117" s="193"/>
      <c r="DQ117" s="193"/>
      <c r="DR117" s="193"/>
      <c r="DS117" s="193"/>
      <c r="DT117" s="193"/>
      <c r="DU117" s="193"/>
      <c r="DV117" s="193"/>
      <c r="DW117" s="193"/>
      <c r="DX117" s="193"/>
      <c r="DY117" s="193"/>
    </row>
    <row r="118" s="190" customFormat="1" customHeight="1" spans="1:129">
      <c r="A118" s="243">
        <v>314</v>
      </c>
      <c r="B118" s="313"/>
      <c r="C118" s="314">
        <v>1</v>
      </c>
      <c r="D118" s="315">
        <f t="shared" si="297"/>
        <v>570</v>
      </c>
      <c r="E118" s="314" t="str">
        <f t="shared" si="298"/>
        <v>YT-24969</v>
      </c>
      <c r="F118" s="316">
        <f t="shared" si="299"/>
        <v>3020</v>
      </c>
      <c r="G118" s="317" t="s">
        <v>49</v>
      </c>
      <c r="H118" s="314" t="s">
        <v>42</v>
      </c>
      <c r="I118" s="314">
        <v>30</v>
      </c>
      <c r="J118" s="252" t="s">
        <v>57</v>
      </c>
      <c r="K118" s="314">
        <v>476</v>
      </c>
      <c r="L118" s="314">
        <f t="shared" si="300"/>
        <v>6</v>
      </c>
      <c r="M118" s="314">
        <f t="shared" si="285"/>
        <v>214200</v>
      </c>
      <c r="N118" s="319">
        <f t="shared" si="286"/>
        <v>0.289389067524116</v>
      </c>
      <c r="O118" s="314">
        <v>15</v>
      </c>
      <c r="P118" s="314"/>
      <c r="Q118" s="314"/>
      <c r="R118" s="314"/>
      <c r="S118" s="324">
        <f t="shared" si="287"/>
        <v>0</v>
      </c>
      <c r="T118" s="324">
        <f t="shared" si="288"/>
        <v>91801.9941095409</v>
      </c>
      <c r="U118" s="324">
        <f t="shared" si="289"/>
        <v>873.95498392283</v>
      </c>
      <c r="V118" s="324"/>
      <c r="W118" s="325"/>
      <c r="X118" s="326"/>
      <c r="Y118" s="324">
        <f t="shared" si="290"/>
        <v>91801.9941095409</v>
      </c>
      <c r="Z118" s="314">
        <f t="shared" si="291"/>
        <v>873.954983922829</v>
      </c>
      <c r="AA118" s="324">
        <f t="shared" si="292"/>
        <v>40966.3865546218</v>
      </c>
      <c r="AB118" s="331">
        <f t="shared" si="293"/>
        <v>0</v>
      </c>
      <c r="AC118" s="324">
        <f t="shared" si="294"/>
        <v>6156</v>
      </c>
      <c r="AD118" s="332">
        <f t="shared" si="295"/>
        <v>17.9669935315416</v>
      </c>
      <c r="AE118" s="333">
        <v>1</v>
      </c>
      <c r="AF118" s="334">
        <f t="shared" si="296"/>
        <v>58.60512</v>
      </c>
      <c r="AG118" s="337">
        <f t="shared" si="301"/>
        <v>44162</v>
      </c>
      <c r="AH118" s="337">
        <f t="shared" si="302"/>
        <v>0</v>
      </c>
      <c r="AI118" s="337">
        <f t="shared" si="303"/>
        <v>44179.9669935315</v>
      </c>
      <c r="AJ118" s="337" t="str">
        <f ca="1" t="shared" si="304"/>
        <v> </v>
      </c>
      <c r="AK118" s="337">
        <f t="shared" si="305"/>
        <v>44182.9669935315</v>
      </c>
      <c r="AL118" s="340"/>
      <c r="AM118" s="300"/>
      <c r="AN118" s="218"/>
      <c r="AO118" s="218"/>
      <c r="AP118" s="218"/>
      <c r="AQ118" s="218"/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18"/>
      <c r="BH118" s="218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17"/>
      <c r="BY118" s="217"/>
      <c r="BZ118" s="217"/>
      <c r="CA118" s="217"/>
      <c r="CB118" s="217"/>
      <c r="CC118" s="217"/>
      <c r="CD118" s="217"/>
      <c r="CE118" s="217"/>
      <c r="CF118" s="217"/>
      <c r="CG118" s="217"/>
      <c r="CH118" s="217"/>
      <c r="CI118" s="217"/>
      <c r="CJ118" s="217"/>
      <c r="CK118" s="217"/>
      <c r="CL118" s="217"/>
      <c r="CM118" s="217"/>
      <c r="CN118" s="217"/>
      <c r="CO118" s="217"/>
      <c r="CP118" s="217"/>
      <c r="CQ118" s="217"/>
      <c r="CR118" s="217"/>
      <c r="CS118" s="217"/>
      <c r="CT118" s="217"/>
      <c r="CU118" s="217"/>
      <c r="CV118" s="217"/>
      <c r="CW118" s="217"/>
      <c r="CX118" s="217"/>
      <c r="CY118" s="217"/>
      <c r="CZ118" s="193"/>
      <c r="DA118" s="193"/>
      <c r="DB118" s="193"/>
      <c r="DC118" s="193"/>
      <c r="DD118" s="193"/>
      <c r="DE118" s="193"/>
      <c r="DF118" s="193"/>
      <c r="DG118" s="193"/>
      <c r="DH118" s="193"/>
      <c r="DI118" s="193"/>
      <c r="DJ118" s="193"/>
      <c r="DK118" s="193"/>
      <c r="DL118" s="193"/>
      <c r="DM118" s="193"/>
      <c r="DN118" s="193"/>
      <c r="DO118" s="193"/>
      <c r="DP118" s="193"/>
      <c r="DQ118" s="193"/>
      <c r="DR118" s="193"/>
      <c r="DS118" s="193"/>
      <c r="DT118" s="193"/>
      <c r="DU118" s="193"/>
      <c r="DV118" s="193"/>
      <c r="DW118" s="193"/>
      <c r="DX118" s="193"/>
      <c r="DY118" s="193"/>
    </row>
    <row r="119" s="190" customFormat="1" customHeight="1" spans="1:129">
      <c r="A119" s="243">
        <v>314</v>
      </c>
      <c r="B119" s="313"/>
      <c r="C119" s="314">
        <v>1</v>
      </c>
      <c r="D119" s="315">
        <f t="shared" si="297"/>
        <v>570</v>
      </c>
      <c r="E119" s="314" t="str">
        <f t="shared" si="298"/>
        <v>YT-24969</v>
      </c>
      <c r="F119" s="316">
        <f t="shared" si="299"/>
        <v>3020</v>
      </c>
      <c r="G119" s="317"/>
      <c r="H119" s="314" t="s">
        <v>43</v>
      </c>
      <c r="I119" s="314">
        <v>75</v>
      </c>
      <c r="J119" s="252" t="s">
        <v>69</v>
      </c>
      <c r="K119" s="314">
        <v>476</v>
      </c>
      <c r="L119" s="314">
        <f t="shared" si="300"/>
        <v>6</v>
      </c>
      <c r="M119" s="314">
        <f t="shared" si="285"/>
        <v>117810</v>
      </c>
      <c r="N119" s="319">
        <f t="shared" si="286"/>
        <v>0.159163987138264</v>
      </c>
      <c r="O119" s="314">
        <v>3.3</v>
      </c>
      <c r="P119" s="314"/>
      <c r="Q119" s="314"/>
      <c r="R119" s="314"/>
      <c r="S119" s="324">
        <f t="shared" si="287"/>
        <v>0</v>
      </c>
      <c r="T119" s="324">
        <f t="shared" si="288"/>
        <v>20196.438704099</v>
      </c>
      <c r="U119" s="324">
        <f t="shared" si="289"/>
        <v>480.675241157556</v>
      </c>
      <c r="V119" s="324"/>
      <c r="W119" s="325"/>
      <c r="X119" s="326"/>
      <c r="Y119" s="324">
        <f t="shared" si="290"/>
        <v>20196.438704099</v>
      </c>
      <c r="Z119" s="314">
        <f t="shared" si="291"/>
        <v>480.675241157556</v>
      </c>
      <c r="AA119" s="324">
        <f t="shared" si="292"/>
        <v>16386.5546218487</v>
      </c>
      <c r="AB119" s="331">
        <f t="shared" si="293"/>
        <v>0</v>
      </c>
      <c r="AC119" s="324">
        <f t="shared" si="294"/>
        <v>1354.32</v>
      </c>
      <c r="AD119" s="332">
        <f t="shared" si="295"/>
        <v>17.9669935315416</v>
      </c>
      <c r="AE119" s="333">
        <v>1</v>
      </c>
      <c r="AF119" s="334">
        <f t="shared" si="296"/>
        <v>32.232816</v>
      </c>
      <c r="AG119" s="337">
        <f t="shared" si="301"/>
        <v>44162</v>
      </c>
      <c r="AH119" s="337">
        <f t="shared" si="302"/>
        <v>0</v>
      </c>
      <c r="AI119" s="337">
        <f t="shared" si="303"/>
        <v>44179.9669935315</v>
      </c>
      <c r="AJ119" s="337" t="str">
        <f ca="1" t="shared" si="304"/>
        <v> </v>
      </c>
      <c r="AK119" s="337">
        <f t="shared" si="305"/>
        <v>44182.9669935315</v>
      </c>
      <c r="AL119" s="340"/>
      <c r="AM119" s="300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18"/>
      <c r="BB119" s="218"/>
      <c r="BC119" s="218"/>
      <c r="BD119" s="218"/>
      <c r="BE119" s="218"/>
      <c r="BF119" s="218"/>
      <c r="BG119" s="218"/>
      <c r="BH119" s="218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7"/>
      <c r="CJ119" s="217"/>
      <c r="CK119" s="217"/>
      <c r="CL119" s="217"/>
      <c r="CM119" s="217"/>
      <c r="CN119" s="217"/>
      <c r="CO119" s="217"/>
      <c r="CP119" s="217"/>
      <c r="CQ119" s="217"/>
      <c r="CR119" s="217"/>
      <c r="CS119" s="217"/>
      <c r="CT119" s="217"/>
      <c r="CU119" s="217"/>
      <c r="CV119" s="217"/>
      <c r="CW119" s="217"/>
      <c r="CX119" s="217"/>
      <c r="CY119" s="217"/>
      <c r="CZ119" s="193"/>
      <c r="DA119" s="193"/>
      <c r="DB119" s="193"/>
      <c r="DC119" s="193"/>
      <c r="DD119" s="193"/>
      <c r="DE119" s="193"/>
      <c r="DF119" s="193"/>
      <c r="DG119" s="193"/>
      <c r="DH119" s="193"/>
      <c r="DI119" s="193"/>
      <c r="DJ119" s="193"/>
      <c r="DK119" s="193"/>
      <c r="DL119" s="193"/>
      <c r="DM119" s="193"/>
      <c r="DN119" s="193"/>
      <c r="DO119" s="193"/>
      <c r="DP119" s="193"/>
      <c r="DQ119" s="193"/>
      <c r="DR119" s="193"/>
      <c r="DS119" s="193"/>
      <c r="DT119" s="193"/>
      <c r="DU119" s="193"/>
      <c r="DV119" s="193"/>
      <c r="DW119" s="193"/>
      <c r="DX119" s="193"/>
      <c r="DY119" s="193"/>
    </row>
    <row r="120" s="190" customFormat="1" customHeight="1" spans="1:129">
      <c r="A120" s="243">
        <v>314</v>
      </c>
      <c r="B120" s="313"/>
      <c r="C120" s="314">
        <v>1</v>
      </c>
      <c r="D120" s="315">
        <f t="shared" si="297"/>
        <v>570</v>
      </c>
      <c r="E120" s="314" t="str">
        <f t="shared" si="298"/>
        <v>YT-24969</v>
      </c>
      <c r="F120" s="316">
        <f t="shared" si="299"/>
        <v>3020</v>
      </c>
      <c r="G120" s="314" t="e">
        <f>[1]问量!$F$242</f>
        <v>#REF!</v>
      </c>
      <c r="H120" s="314" t="s">
        <v>44</v>
      </c>
      <c r="I120" s="314">
        <v>75</v>
      </c>
      <c r="J120" s="252" t="s">
        <v>69</v>
      </c>
      <c r="K120" s="314">
        <v>476</v>
      </c>
      <c r="L120" s="314">
        <f t="shared" si="300"/>
        <v>6</v>
      </c>
      <c r="M120" s="314">
        <f t="shared" si="285"/>
        <v>117810</v>
      </c>
      <c r="N120" s="319">
        <f t="shared" si="286"/>
        <v>0.159163987138264</v>
      </c>
      <c r="O120" s="314">
        <v>3.3</v>
      </c>
      <c r="P120" s="314"/>
      <c r="Q120" s="314"/>
      <c r="R120" s="314"/>
      <c r="S120" s="324">
        <f t="shared" si="287"/>
        <v>0</v>
      </c>
      <c r="T120" s="324">
        <f t="shared" si="288"/>
        <v>20196.438704099</v>
      </c>
      <c r="U120" s="324">
        <f t="shared" si="289"/>
        <v>480.675241157556</v>
      </c>
      <c r="V120" s="324"/>
      <c r="W120" s="325"/>
      <c r="X120" s="326"/>
      <c r="Y120" s="324">
        <f t="shared" si="290"/>
        <v>20196.438704099</v>
      </c>
      <c r="Z120" s="314">
        <f t="shared" si="291"/>
        <v>480.675241157556</v>
      </c>
      <c r="AA120" s="324">
        <f t="shared" si="292"/>
        <v>16386.5546218487</v>
      </c>
      <c r="AB120" s="331">
        <f t="shared" si="293"/>
        <v>0</v>
      </c>
      <c r="AC120" s="324">
        <f t="shared" si="294"/>
        <v>1354.32</v>
      </c>
      <c r="AD120" s="332">
        <f t="shared" si="295"/>
        <v>17.9669935315416</v>
      </c>
      <c r="AE120" s="333">
        <v>1</v>
      </c>
      <c r="AF120" s="334">
        <f t="shared" si="296"/>
        <v>32.232816</v>
      </c>
      <c r="AG120" s="337">
        <f t="shared" si="301"/>
        <v>44162</v>
      </c>
      <c r="AH120" s="337">
        <f t="shared" si="302"/>
        <v>0</v>
      </c>
      <c r="AI120" s="337">
        <f t="shared" si="303"/>
        <v>44179.9669935315</v>
      </c>
      <c r="AJ120" s="337" t="str">
        <f ca="1" t="shared" si="304"/>
        <v> </v>
      </c>
      <c r="AK120" s="337">
        <f t="shared" si="305"/>
        <v>44182.9669935315</v>
      </c>
      <c r="AL120" s="340"/>
      <c r="AM120" s="300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8"/>
      <c r="BB120" s="218"/>
      <c r="BC120" s="218"/>
      <c r="BD120" s="218"/>
      <c r="BE120" s="218"/>
      <c r="BF120" s="218"/>
      <c r="BG120" s="218"/>
      <c r="BH120" s="218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7"/>
      <c r="CJ120" s="217"/>
      <c r="CK120" s="217"/>
      <c r="CL120" s="217"/>
      <c r="CM120" s="217"/>
      <c r="CN120" s="217"/>
      <c r="CO120" s="217"/>
      <c r="CP120" s="217"/>
      <c r="CQ120" s="217"/>
      <c r="CR120" s="217"/>
      <c r="CS120" s="217"/>
      <c r="CT120" s="217"/>
      <c r="CU120" s="217"/>
      <c r="CV120" s="217"/>
      <c r="CW120" s="217"/>
      <c r="CX120" s="217"/>
      <c r="CY120" s="217"/>
      <c r="CZ120" s="193"/>
      <c r="DA120" s="193"/>
      <c r="DB120" s="193"/>
      <c r="DC120" s="193"/>
      <c r="DD120" s="193"/>
      <c r="DE120" s="193"/>
      <c r="DF120" s="193"/>
      <c r="DG120" s="193"/>
      <c r="DH120" s="193"/>
      <c r="DI120" s="193"/>
      <c r="DJ120" s="193"/>
      <c r="DK120" s="193"/>
      <c r="DL120" s="193"/>
      <c r="DM120" s="193"/>
      <c r="DN120" s="193"/>
      <c r="DO120" s="193"/>
      <c r="DP120" s="193"/>
      <c r="DQ120" s="193"/>
      <c r="DR120" s="193"/>
      <c r="DS120" s="193"/>
      <c r="DT120" s="193"/>
      <c r="DU120" s="193"/>
      <c r="DV120" s="193"/>
      <c r="DW120" s="193"/>
      <c r="DX120" s="193"/>
      <c r="DY120" s="193"/>
    </row>
    <row r="121" s="190" customFormat="1" customHeight="1" spans="1:129">
      <c r="A121" s="243">
        <v>314</v>
      </c>
      <c r="B121" s="313"/>
      <c r="C121" s="314">
        <v>1</v>
      </c>
      <c r="D121" s="315">
        <f t="shared" si="297"/>
        <v>570</v>
      </c>
      <c r="E121" s="314" t="str">
        <f t="shared" si="298"/>
        <v>YT-24969</v>
      </c>
      <c r="F121" s="316">
        <f t="shared" si="299"/>
        <v>3020</v>
      </c>
      <c r="G121" s="314"/>
      <c r="H121" s="314" t="s">
        <v>45</v>
      </c>
      <c r="I121" s="314"/>
      <c r="J121" s="252"/>
      <c r="K121" s="314"/>
      <c r="L121" s="314">
        <f t="shared" si="300"/>
        <v>6</v>
      </c>
      <c r="M121" s="314">
        <f t="shared" si="285"/>
        <v>0</v>
      </c>
      <c r="N121" s="319">
        <f t="shared" si="286"/>
        <v>0</v>
      </c>
      <c r="O121" s="314"/>
      <c r="P121" s="314"/>
      <c r="Q121" s="314"/>
      <c r="R121" s="314"/>
      <c r="S121" s="324">
        <f t="shared" si="287"/>
        <v>0</v>
      </c>
      <c r="T121" s="324" t="e">
        <f t="shared" si="288"/>
        <v>#DIV/0!</v>
      </c>
      <c r="U121" s="324">
        <f t="shared" si="289"/>
        <v>0</v>
      </c>
      <c r="V121" s="324"/>
      <c r="W121" s="325"/>
      <c r="X121" s="326"/>
      <c r="Y121" s="324" t="e">
        <f t="shared" si="290"/>
        <v>#DIV/0!</v>
      </c>
      <c r="Z121" s="314" t="e">
        <f t="shared" si="291"/>
        <v>#DIV/0!</v>
      </c>
      <c r="AA121" s="324" t="e">
        <f t="shared" si="292"/>
        <v>#DIV/0!</v>
      </c>
      <c r="AB121" s="331" t="e">
        <f t="shared" si="293"/>
        <v>#DIV/0!</v>
      </c>
      <c r="AC121" s="324">
        <f t="shared" si="294"/>
        <v>0</v>
      </c>
      <c r="AD121" s="332" t="e">
        <f t="shared" si="295"/>
        <v>#DIV/0!</v>
      </c>
      <c r="AE121" s="333">
        <v>1</v>
      </c>
      <c r="AF121" s="334">
        <f t="shared" si="296"/>
        <v>0</v>
      </c>
      <c r="AG121" s="337">
        <f t="shared" si="301"/>
        <v>44162</v>
      </c>
      <c r="AH121" s="337">
        <f t="shared" si="302"/>
        <v>0</v>
      </c>
      <c r="AI121" s="337">
        <f t="shared" si="303"/>
        <v>44179.9669935315</v>
      </c>
      <c r="AJ121" s="337" t="str">
        <f ca="1" t="shared" si="304"/>
        <v> </v>
      </c>
      <c r="AK121" s="337">
        <f t="shared" si="305"/>
        <v>44182.9669935315</v>
      </c>
      <c r="AL121" s="340"/>
      <c r="AM121" s="300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18"/>
      <c r="BB121" s="218"/>
      <c r="BC121" s="218"/>
      <c r="BD121" s="218"/>
      <c r="BE121" s="218"/>
      <c r="BF121" s="218"/>
      <c r="BG121" s="218"/>
      <c r="BH121" s="218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217"/>
      <c r="BS121" s="217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7"/>
      <c r="CJ121" s="217"/>
      <c r="CK121" s="217"/>
      <c r="CL121" s="217"/>
      <c r="CM121" s="217"/>
      <c r="CN121" s="217"/>
      <c r="CO121" s="217"/>
      <c r="CP121" s="217"/>
      <c r="CQ121" s="217"/>
      <c r="CR121" s="217"/>
      <c r="CS121" s="217"/>
      <c r="CT121" s="217"/>
      <c r="CU121" s="217"/>
      <c r="CV121" s="217"/>
      <c r="CW121" s="217"/>
      <c r="CX121" s="217"/>
      <c r="CY121" s="217"/>
      <c r="CZ121" s="193"/>
      <c r="DA121" s="193"/>
      <c r="DB121" s="193"/>
      <c r="DC121" s="193"/>
      <c r="DD121" s="193"/>
      <c r="DE121" s="193"/>
      <c r="DF121" s="193"/>
      <c r="DG121" s="193"/>
      <c r="DH121" s="193"/>
      <c r="DI121" s="193"/>
      <c r="DJ121" s="193"/>
      <c r="DK121" s="193"/>
      <c r="DL121" s="193"/>
      <c r="DM121" s="193"/>
      <c r="DN121" s="193"/>
      <c r="DO121" s="193"/>
      <c r="DP121" s="193"/>
      <c r="DQ121" s="193"/>
      <c r="DR121" s="193"/>
      <c r="DS121" s="193"/>
      <c r="DT121" s="193"/>
      <c r="DU121" s="193"/>
      <c r="DV121" s="193"/>
      <c r="DW121" s="193"/>
      <c r="DX121" s="193"/>
      <c r="DY121" s="193"/>
    </row>
    <row r="122" s="190" customFormat="1" customHeight="1" spans="1:129">
      <c r="A122" s="243">
        <v>314</v>
      </c>
      <c r="B122" s="313"/>
      <c r="C122" s="314">
        <v>1</v>
      </c>
      <c r="D122" s="315">
        <f t="shared" si="297"/>
        <v>570</v>
      </c>
      <c r="E122" s="314" t="str">
        <f t="shared" si="298"/>
        <v>YT-24969</v>
      </c>
      <c r="F122" s="316">
        <f t="shared" si="299"/>
        <v>3020</v>
      </c>
      <c r="G122" s="314"/>
      <c r="H122" s="314" t="s">
        <v>46</v>
      </c>
      <c r="I122" s="314"/>
      <c r="J122" s="252"/>
      <c r="K122" s="314"/>
      <c r="L122" s="314">
        <f t="shared" si="300"/>
        <v>6</v>
      </c>
      <c r="M122" s="314">
        <f t="shared" si="285"/>
        <v>0</v>
      </c>
      <c r="N122" s="319">
        <f t="shared" si="286"/>
        <v>0</v>
      </c>
      <c r="O122" s="314"/>
      <c r="P122" s="314"/>
      <c r="Q122" s="314"/>
      <c r="R122" s="314"/>
      <c r="S122" s="324">
        <f t="shared" si="287"/>
        <v>0</v>
      </c>
      <c r="T122" s="324" t="e">
        <f t="shared" si="288"/>
        <v>#DIV/0!</v>
      </c>
      <c r="U122" s="324">
        <f t="shared" si="289"/>
        <v>0</v>
      </c>
      <c r="V122" s="324"/>
      <c r="W122" s="325"/>
      <c r="X122" s="326"/>
      <c r="Y122" s="324" t="e">
        <f t="shared" si="290"/>
        <v>#DIV/0!</v>
      </c>
      <c r="Z122" s="314" t="e">
        <f t="shared" si="291"/>
        <v>#DIV/0!</v>
      </c>
      <c r="AA122" s="324" t="e">
        <f t="shared" si="292"/>
        <v>#DIV/0!</v>
      </c>
      <c r="AB122" s="331" t="e">
        <f t="shared" si="293"/>
        <v>#DIV/0!</v>
      </c>
      <c r="AC122" s="324">
        <f t="shared" si="294"/>
        <v>0</v>
      </c>
      <c r="AD122" s="332" t="e">
        <f t="shared" si="295"/>
        <v>#DIV/0!</v>
      </c>
      <c r="AE122" s="333">
        <v>1</v>
      </c>
      <c r="AF122" s="334">
        <f t="shared" si="296"/>
        <v>0</v>
      </c>
      <c r="AG122" s="337">
        <f t="shared" si="301"/>
        <v>44162</v>
      </c>
      <c r="AH122" s="337">
        <f t="shared" si="302"/>
        <v>0</v>
      </c>
      <c r="AI122" s="337">
        <f t="shared" si="303"/>
        <v>44179.9669935315</v>
      </c>
      <c r="AJ122" s="337" t="str">
        <f ca="1" t="shared" si="304"/>
        <v> </v>
      </c>
      <c r="AK122" s="337">
        <f t="shared" si="305"/>
        <v>44182.9669935315</v>
      </c>
      <c r="AL122" s="340"/>
      <c r="AM122" s="300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18"/>
      <c r="BB122" s="218"/>
      <c r="BC122" s="218"/>
      <c r="BD122" s="218"/>
      <c r="BE122" s="218"/>
      <c r="BF122" s="218"/>
      <c r="BG122" s="218"/>
      <c r="BH122" s="218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217"/>
      <c r="BS122" s="217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7"/>
      <c r="CJ122" s="217"/>
      <c r="CK122" s="217"/>
      <c r="CL122" s="217"/>
      <c r="CM122" s="217"/>
      <c r="CN122" s="217"/>
      <c r="CO122" s="217"/>
      <c r="CP122" s="217"/>
      <c r="CQ122" s="217"/>
      <c r="CR122" s="217"/>
      <c r="CS122" s="217"/>
      <c r="CT122" s="217"/>
      <c r="CU122" s="217"/>
      <c r="CV122" s="217"/>
      <c r="CW122" s="217"/>
      <c r="CX122" s="217"/>
      <c r="CY122" s="217"/>
      <c r="CZ122" s="193"/>
      <c r="DA122" s="193"/>
      <c r="DB122" s="193"/>
      <c r="DC122" s="193"/>
      <c r="DD122" s="193"/>
      <c r="DE122" s="193"/>
      <c r="DF122" s="193"/>
      <c r="DG122" s="193"/>
      <c r="DH122" s="193"/>
      <c r="DI122" s="193"/>
      <c r="DJ122" s="193"/>
      <c r="DK122" s="193"/>
      <c r="DL122" s="193"/>
      <c r="DM122" s="193"/>
      <c r="DN122" s="193"/>
      <c r="DO122" s="193"/>
      <c r="DP122" s="193"/>
      <c r="DQ122" s="193"/>
      <c r="DR122" s="193"/>
      <c r="DS122" s="193"/>
      <c r="DT122" s="193"/>
      <c r="DU122" s="193"/>
      <c r="DV122" s="193"/>
      <c r="DW122" s="193"/>
      <c r="DX122" s="193"/>
      <c r="DY122" s="193"/>
    </row>
    <row r="123" s="191" customFormat="1" customHeight="1" spans="1:129">
      <c r="A123" s="244"/>
      <c r="B123" s="237"/>
      <c r="C123" s="240"/>
      <c r="D123" s="239"/>
      <c r="E123" s="240"/>
      <c r="F123" s="238"/>
      <c r="G123" s="240"/>
      <c r="H123" s="240"/>
      <c r="I123" s="240"/>
      <c r="J123" s="256"/>
      <c r="K123" s="240"/>
      <c r="L123" s="240"/>
      <c r="M123" s="240"/>
      <c r="N123" s="257"/>
      <c r="O123" s="240"/>
      <c r="P123" s="240"/>
      <c r="Q123" s="240"/>
      <c r="R123" s="240"/>
      <c r="S123" s="267"/>
      <c r="T123" s="267"/>
      <c r="U123" s="267"/>
      <c r="V123" s="267"/>
      <c r="W123" s="272"/>
      <c r="X123" s="269"/>
      <c r="Y123" s="267"/>
      <c r="Z123" s="240"/>
      <c r="AA123" s="267"/>
      <c r="AB123" s="281"/>
      <c r="AC123" s="267"/>
      <c r="AD123" s="258"/>
      <c r="AE123" s="282"/>
      <c r="AF123" s="283"/>
      <c r="AG123" s="297"/>
      <c r="AH123" s="297"/>
      <c r="AI123" s="297"/>
      <c r="AJ123" s="297"/>
      <c r="AK123" s="297"/>
      <c r="AL123" s="298"/>
      <c r="AM123" s="301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18"/>
      <c r="BB123" s="218"/>
      <c r="BC123" s="218"/>
      <c r="BD123" s="218"/>
      <c r="BE123" s="218"/>
      <c r="BF123" s="218"/>
      <c r="BG123" s="218"/>
      <c r="BH123" s="218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217"/>
      <c r="BS123" s="217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7"/>
      <c r="CJ123" s="217"/>
      <c r="CK123" s="217"/>
      <c r="CL123" s="217"/>
      <c r="CM123" s="217"/>
      <c r="CN123" s="217"/>
      <c r="CO123" s="217"/>
      <c r="CP123" s="217"/>
      <c r="CQ123" s="217"/>
      <c r="CR123" s="217"/>
      <c r="CS123" s="217"/>
      <c r="CT123" s="217"/>
      <c r="CU123" s="217"/>
      <c r="CV123" s="217"/>
      <c r="CW123" s="217"/>
      <c r="CX123" s="217"/>
      <c r="CY123" s="217"/>
      <c r="CZ123" s="193"/>
      <c r="DA123" s="193"/>
      <c r="DB123" s="193"/>
      <c r="DC123" s="193"/>
      <c r="DD123" s="193"/>
      <c r="DE123" s="193"/>
      <c r="DF123" s="193"/>
      <c r="DG123" s="193"/>
      <c r="DH123" s="193"/>
      <c r="DI123" s="193"/>
      <c r="DJ123" s="193"/>
      <c r="DK123" s="193"/>
      <c r="DL123" s="193"/>
      <c r="DM123" s="193"/>
      <c r="DN123" s="193"/>
      <c r="DO123" s="193"/>
      <c r="DP123" s="193"/>
      <c r="DQ123" s="193"/>
      <c r="DR123" s="193"/>
      <c r="DS123" s="193"/>
      <c r="DT123" s="193"/>
      <c r="DU123" s="193"/>
      <c r="DV123" s="193"/>
      <c r="DW123" s="193"/>
      <c r="DX123" s="193"/>
      <c r="DY123" s="193"/>
    </row>
    <row r="124" customHeight="1" spans="1:129">
      <c r="A124" s="230">
        <v>313</v>
      </c>
      <c r="B124" s="235">
        <v>1015</v>
      </c>
      <c r="C124" s="234">
        <v>1</v>
      </c>
      <c r="D124" s="233">
        <v>580</v>
      </c>
      <c r="E124" s="234" t="s">
        <v>83</v>
      </c>
      <c r="F124" s="232">
        <v>5020</v>
      </c>
      <c r="G124" s="234"/>
      <c r="H124" s="234" t="s">
        <v>15</v>
      </c>
      <c r="I124" s="234">
        <v>200</v>
      </c>
      <c r="J124" s="252" t="s">
        <v>60</v>
      </c>
      <c r="K124" s="234">
        <v>238</v>
      </c>
      <c r="L124" s="234">
        <v>6</v>
      </c>
      <c r="M124" s="234">
        <f t="shared" ref="M124:M130" si="306">O124*K124*I124</f>
        <v>257040</v>
      </c>
      <c r="N124" s="253">
        <f t="shared" ref="N124:N130" si="307">M124/SUM($M$124:$M$130)</f>
        <v>0.223140495867769</v>
      </c>
      <c r="O124" s="234">
        <v>5.4</v>
      </c>
      <c r="P124" s="234"/>
      <c r="Q124" s="234"/>
      <c r="R124" s="234"/>
      <c r="S124" s="260">
        <f t="shared" ref="S124:S130" si="308">R124*Q124*P124/1000</f>
        <v>0</v>
      </c>
      <c r="T124" s="260">
        <f t="shared" ref="T124:T131" si="309">F124*N124*1000/L124/K124*9000/I124</f>
        <v>35299.3263421071</v>
      </c>
      <c r="U124" s="260">
        <f t="shared" ref="U124:U133" si="310">F124*N124</f>
        <v>1120.1652892562</v>
      </c>
      <c r="V124" s="260"/>
      <c r="W124" s="270"/>
      <c r="X124" s="266"/>
      <c r="Y124" s="260">
        <f t="shared" ref="Y124:Y130" si="311">T124-X124</f>
        <v>35299.3263421071</v>
      </c>
      <c r="Z124" s="234">
        <f t="shared" ref="Z124:Z130" si="312">Y124*I124/9000*L124*K124/1000</f>
        <v>1120.1652892562</v>
      </c>
      <c r="AA124" s="260">
        <f t="shared" ref="AA124:AA130" si="313">65*1000/K124*9000/I124</f>
        <v>12289.9159663866</v>
      </c>
      <c r="AB124" s="278">
        <f t="shared" ref="AB124:AB130" si="314">Q124*R124*P124*N124/K124/L124*9000/I124</f>
        <v>0</v>
      </c>
      <c r="AC124" s="260">
        <f t="shared" ref="AC124:AC130" si="315">D124/2*O124*60*24/1000</f>
        <v>2255.04</v>
      </c>
      <c r="AD124" s="254">
        <f t="shared" ref="AD124:AD130" si="316">T124/AC124/0.83/AE124</f>
        <v>18.8596693832092</v>
      </c>
      <c r="AE124" s="279">
        <v>1</v>
      </c>
      <c r="AF124" s="280">
        <f t="shared" ref="AF124:AF130" si="317">IF(LEN(C124)&gt;0,AC124*I124/9000/1000*K124*L124,"")</f>
        <v>71.559936</v>
      </c>
      <c r="AG124" s="292">
        <v>44167</v>
      </c>
      <c r="AH124" s="294"/>
      <c r="AI124" s="294">
        <f>AD124+AG124</f>
        <v>44185.8596693832</v>
      </c>
      <c r="AJ124" s="295" t="str">
        <f ca="1">IF(NOW()-AG124-AD124&gt;=-2,"跟踪"," ")</f>
        <v> </v>
      </c>
      <c r="AK124" s="295">
        <f>AI124+3</f>
        <v>44188.8596693832</v>
      </c>
      <c r="AL124" s="296">
        <f>SUM(AF124:AF130)</f>
        <v>320.694528</v>
      </c>
      <c r="CZ124" s="193"/>
      <c r="DA124" s="193"/>
      <c r="DB124" s="193"/>
      <c r="DC124" s="193"/>
      <c r="DD124" s="193"/>
      <c r="DE124" s="193"/>
      <c r="DF124" s="193"/>
      <c r="DG124" s="193"/>
      <c r="DH124" s="193"/>
      <c r="DI124" s="193"/>
      <c r="DJ124" s="193"/>
      <c r="DK124" s="193"/>
      <c r="DL124" s="193"/>
      <c r="DM124" s="193"/>
      <c r="DN124" s="193"/>
      <c r="DO124" s="193"/>
      <c r="DP124" s="193"/>
      <c r="DQ124" s="193"/>
      <c r="DR124" s="193"/>
      <c r="DS124" s="193"/>
      <c r="DT124" s="193"/>
      <c r="DU124" s="193"/>
      <c r="DV124" s="193"/>
      <c r="DW124" s="193"/>
      <c r="DX124" s="193"/>
      <c r="DY124" s="193"/>
    </row>
    <row r="125" customHeight="1" spans="1:129">
      <c r="A125" s="230">
        <v>313</v>
      </c>
      <c r="B125" s="235"/>
      <c r="C125" s="234">
        <v>1</v>
      </c>
      <c r="D125" s="233">
        <f t="shared" ref="D125:D130" si="318">D124</f>
        <v>580</v>
      </c>
      <c r="E125" s="234" t="str">
        <f t="shared" ref="E125:E130" si="319">E124</f>
        <v>YH-H004MS</v>
      </c>
      <c r="F125" s="232">
        <f t="shared" ref="F125:F130" si="320">F124</f>
        <v>5020</v>
      </c>
      <c r="G125" s="234"/>
      <c r="H125" s="234" t="s">
        <v>41</v>
      </c>
      <c r="I125" s="234">
        <v>200</v>
      </c>
      <c r="J125" s="252" t="s">
        <v>60</v>
      </c>
      <c r="K125" s="234">
        <v>238</v>
      </c>
      <c r="L125" s="234">
        <f t="shared" ref="L125:L130" si="321">L124</f>
        <v>6</v>
      </c>
      <c r="M125" s="234">
        <f t="shared" si="306"/>
        <v>352240</v>
      </c>
      <c r="N125" s="253">
        <f t="shared" si="307"/>
        <v>0.305785123966942</v>
      </c>
      <c r="O125" s="234">
        <v>7.4</v>
      </c>
      <c r="P125" s="260"/>
      <c r="Q125" s="260"/>
      <c r="R125" s="260"/>
      <c r="S125" s="260">
        <f t="shared" si="308"/>
        <v>0</v>
      </c>
      <c r="T125" s="260">
        <f t="shared" si="309"/>
        <v>48373.1509132579</v>
      </c>
      <c r="U125" s="260">
        <f t="shared" si="310"/>
        <v>1535.04132231405</v>
      </c>
      <c r="V125" s="260"/>
      <c r="W125" s="270"/>
      <c r="X125" s="266"/>
      <c r="Y125" s="260">
        <f t="shared" si="311"/>
        <v>48373.1509132579</v>
      </c>
      <c r="Z125" s="234">
        <f t="shared" si="312"/>
        <v>1535.04132231405</v>
      </c>
      <c r="AA125" s="260">
        <f t="shared" si="313"/>
        <v>12289.9159663866</v>
      </c>
      <c r="AB125" s="278">
        <f t="shared" si="314"/>
        <v>0</v>
      </c>
      <c r="AC125" s="260">
        <f t="shared" si="315"/>
        <v>3090.24</v>
      </c>
      <c r="AD125" s="254">
        <f t="shared" si="316"/>
        <v>18.8596693832092</v>
      </c>
      <c r="AE125" s="279">
        <v>1</v>
      </c>
      <c r="AF125" s="280">
        <f t="shared" si="317"/>
        <v>98.063616</v>
      </c>
      <c r="AG125" s="292">
        <f t="shared" ref="AG125:AG130" si="322">AG124</f>
        <v>44167</v>
      </c>
      <c r="AH125" s="292">
        <f t="shared" ref="AH125:AH130" si="323">AH124</f>
        <v>0</v>
      </c>
      <c r="AI125" s="292">
        <f t="shared" ref="AI125:AI130" si="324">AI124</f>
        <v>44185.8596693832</v>
      </c>
      <c r="AJ125" s="292" t="str">
        <f ca="1" t="shared" ref="AJ125:AJ130" si="325">AJ124</f>
        <v> </v>
      </c>
      <c r="AK125" s="292">
        <f t="shared" ref="AK125:AK130" si="326">AK124</f>
        <v>44188.8596693832</v>
      </c>
      <c r="AL125" s="296"/>
      <c r="CZ125" s="193"/>
      <c r="DA125" s="193"/>
      <c r="DB125" s="193"/>
      <c r="DC125" s="193"/>
      <c r="DD125" s="193"/>
      <c r="DE125" s="193"/>
      <c r="DF125" s="193"/>
      <c r="DG125" s="193"/>
      <c r="DH125" s="193"/>
      <c r="DI125" s="193"/>
      <c r="DJ125" s="193"/>
      <c r="DK125" s="193"/>
      <c r="DL125" s="193"/>
      <c r="DM125" s="193"/>
      <c r="DN125" s="193"/>
      <c r="DO125" s="193"/>
      <c r="DP125" s="193"/>
      <c r="DQ125" s="193"/>
      <c r="DR125" s="193"/>
      <c r="DS125" s="193"/>
      <c r="DT125" s="193"/>
      <c r="DU125" s="193"/>
      <c r="DV125" s="193"/>
      <c r="DW125" s="193"/>
      <c r="DX125" s="193"/>
      <c r="DY125" s="193"/>
    </row>
    <row r="126" customHeight="1" spans="1:129">
      <c r="A126" s="230">
        <v>313</v>
      </c>
      <c r="B126" s="235"/>
      <c r="C126" s="234">
        <v>1</v>
      </c>
      <c r="D126" s="233">
        <f t="shared" si="318"/>
        <v>580</v>
      </c>
      <c r="E126" s="234" t="str">
        <f t="shared" si="319"/>
        <v>YH-H004MS</v>
      </c>
      <c r="F126" s="232">
        <f t="shared" si="320"/>
        <v>5020</v>
      </c>
      <c r="G126" s="241" t="s">
        <v>49</v>
      </c>
      <c r="H126" s="234" t="s">
        <v>42</v>
      </c>
      <c r="I126" s="234">
        <v>60</v>
      </c>
      <c r="J126" s="252" t="s">
        <v>68</v>
      </c>
      <c r="K126" s="234">
        <v>238</v>
      </c>
      <c r="L126" s="234">
        <f t="shared" si="321"/>
        <v>6</v>
      </c>
      <c r="M126" s="234">
        <f t="shared" si="306"/>
        <v>242760</v>
      </c>
      <c r="N126" s="253">
        <f t="shared" si="307"/>
        <v>0.210743801652893</v>
      </c>
      <c r="O126" s="234">
        <v>17</v>
      </c>
      <c r="P126" s="234"/>
      <c r="Q126" s="234"/>
      <c r="R126" s="234"/>
      <c r="S126" s="260">
        <f t="shared" si="308"/>
        <v>0</v>
      </c>
      <c r="T126" s="260">
        <f t="shared" si="309"/>
        <v>111127.508854782</v>
      </c>
      <c r="U126" s="260">
        <f t="shared" si="310"/>
        <v>1057.93388429752</v>
      </c>
      <c r="V126" s="260"/>
      <c r="W126" s="270"/>
      <c r="X126" s="266"/>
      <c r="Y126" s="260">
        <f t="shared" si="311"/>
        <v>111127.508854782</v>
      </c>
      <c r="Z126" s="234">
        <f t="shared" si="312"/>
        <v>1057.93388429752</v>
      </c>
      <c r="AA126" s="260">
        <f t="shared" si="313"/>
        <v>40966.3865546218</v>
      </c>
      <c r="AB126" s="278">
        <f t="shared" si="314"/>
        <v>0</v>
      </c>
      <c r="AC126" s="260">
        <f t="shared" si="315"/>
        <v>7099.2</v>
      </c>
      <c r="AD126" s="254">
        <f t="shared" si="316"/>
        <v>18.8596693832092</v>
      </c>
      <c r="AE126" s="279">
        <v>1</v>
      </c>
      <c r="AF126" s="280">
        <f t="shared" si="317"/>
        <v>67.584384</v>
      </c>
      <c r="AG126" s="292">
        <f t="shared" si="322"/>
        <v>44167</v>
      </c>
      <c r="AH126" s="292">
        <f t="shared" si="323"/>
        <v>0</v>
      </c>
      <c r="AI126" s="292">
        <f t="shared" si="324"/>
        <v>44185.8596693832</v>
      </c>
      <c r="AJ126" s="292" t="str">
        <f ca="1" t="shared" si="325"/>
        <v> </v>
      </c>
      <c r="AK126" s="292">
        <f t="shared" si="326"/>
        <v>44188.8596693832</v>
      </c>
      <c r="AL126" s="296"/>
      <c r="CZ126" s="193"/>
      <c r="DA126" s="193"/>
      <c r="DB126" s="193"/>
      <c r="DC126" s="193"/>
      <c r="DD126" s="193"/>
      <c r="DE126" s="193"/>
      <c r="DF126" s="193"/>
      <c r="DG126" s="193"/>
      <c r="DH126" s="193"/>
      <c r="DI126" s="193"/>
      <c r="DJ126" s="193"/>
      <c r="DK126" s="193"/>
      <c r="DL126" s="193"/>
      <c r="DM126" s="193"/>
      <c r="DN126" s="193"/>
      <c r="DO126" s="193"/>
      <c r="DP126" s="193"/>
      <c r="DQ126" s="193"/>
      <c r="DR126" s="193"/>
      <c r="DS126" s="193"/>
      <c r="DT126" s="193"/>
      <c r="DU126" s="193"/>
      <c r="DV126" s="193"/>
      <c r="DW126" s="193"/>
      <c r="DX126" s="193"/>
      <c r="DY126" s="193"/>
    </row>
    <row r="127" customHeight="1" spans="1:129">
      <c r="A127" s="230">
        <v>313</v>
      </c>
      <c r="B127" s="235"/>
      <c r="C127" s="234">
        <v>1</v>
      </c>
      <c r="D127" s="233">
        <f t="shared" si="318"/>
        <v>580</v>
      </c>
      <c r="E127" s="234" t="str">
        <f t="shared" si="319"/>
        <v>YH-H004MS</v>
      </c>
      <c r="F127" s="232">
        <f t="shared" si="320"/>
        <v>5020</v>
      </c>
      <c r="G127" s="242"/>
      <c r="H127" s="234" t="s">
        <v>43</v>
      </c>
      <c r="I127" s="234">
        <v>75</v>
      </c>
      <c r="J127" s="252" t="s">
        <v>69</v>
      </c>
      <c r="K127" s="234">
        <v>476</v>
      </c>
      <c r="L127" s="234">
        <f t="shared" si="321"/>
        <v>6</v>
      </c>
      <c r="M127" s="234">
        <f t="shared" si="306"/>
        <v>149940</v>
      </c>
      <c r="N127" s="253">
        <f t="shared" si="307"/>
        <v>0.130165289256198</v>
      </c>
      <c r="O127" s="234">
        <v>4.2</v>
      </c>
      <c r="P127" s="234"/>
      <c r="Q127" s="234"/>
      <c r="R127" s="234"/>
      <c r="S127" s="260">
        <f t="shared" si="308"/>
        <v>0</v>
      </c>
      <c r="T127" s="260">
        <f t="shared" si="309"/>
        <v>27455.0315994166</v>
      </c>
      <c r="U127" s="260">
        <f t="shared" si="310"/>
        <v>653.429752066114</v>
      </c>
      <c r="V127" s="260"/>
      <c r="W127" s="270"/>
      <c r="X127" s="266"/>
      <c r="Y127" s="260">
        <f t="shared" si="311"/>
        <v>27455.0315994166</v>
      </c>
      <c r="Z127" s="234">
        <f t="shared" si="312"/>
        <v>653.429752066116</v>
      </c>
      <c r="AA127" s="260">
        <f t="shared" si="313"/>
        <v>16386.5546218487</v>
      </c>
      <c r="AB127" s="278">
        <f t="shared" si="314"/>
        <v>0</v>
      </c>
      <c r="AC127" s="260">
        <f t="shared" si="315"/>
        <v>1753.92</v>
      </c>
      <c r="AD127" s="254">
        <f t="shared" si="316"/>
        <v>18.8596693832092</v>
      </c>
      <c r="AE127" s="279">
        <v>1</v>
      </c>
      <c r="AF127" s="280">
        <f t="shared" si="317"/>
        <v>41.743296</v>
      </c>
      <c r="AG127" s="292">
        <f t="shared" si="322"/>
        <v>44167</v>
      </c>
      <c r="AH127" s="292">
        <f t="shared" si="323"/>
        <v>0</v>
      </c>
      <c r="AI127" s="292">
        <f t="shared" si="324"/>
        <v>44185.8596693832</v>
      </c>
      <c r="AJ127" s="292" t="str">
        <f ca="1" t="shared" si="325"/>
        <v> </v>
      </c>
      <c r="AK127" s="292">
        <f t="shared" si="326"/>
        <v>44188.8596693832</v>
      </c>
      <c r="AL127" s="296"/>
      <c r="CZ127" s="193"/>
      <c r="DA127" s="193"/>
      <c r="DB127" s="193"/>
      <c r="DC127" s="193"/>
      <c r="DD127" s="193"/>
      <c r="DE127" s="193"/>
      <c r="DF127" s="193"/>
      <c r="DG127" s="193"/>
      <c r="DH127" s="193"/>
      <c r="DI127" s="193"/>
      <c r="DJ127" s="193"/>
      <c r="DK127" s="193"/>
      <c r="DL127" s="193"/>
      <c r="DM127" s="193"/>
      <c r="DN127" s="193"/>
      <c r="DO127" s="193"/>
      <c r="DP127" s="193"/>
      <c r="DQ127" s="193"/>
      <c r="DR127" s="193"/>
      <c r="DS127" s="193"/>
      <c r="DT127" s="193"/>
      <c r="DU127" s="193"/>
      <c r="DV127" s="193"/>
      <c r="DW127" s="193"/>
      <c r="DX127" s="193"/>
      <c r="DY127" s="193"/>
    </row>
    <row r="128" customHeight="1" spans="1:129">
      <c r="A128" s="230">
        <v>313</v>
      </c>
      <c r="B128" s="235"/>
      <c r="C128" s="234">
        <v>1</v>
      </c>
      <c r="D128" s="233">
        <f t="shared" si="318"/>
        <v>580</v>
      </c>
      <c r="E128" s="234" t="str">
        <f t="shared" si="319"/>
        <v>YH-H004MS</v>
      </c>
      <c r="F128" s="232">
        <f t="shared" si="320"/>
        <v>5020</v>
      </c>
      <c r="G128" s="234">
        <f>[3]Sheet1!$C$241</f>
        <v>11328.85</v>
      </c>
      <c r="H128" s="234" t="s">
        <v>44</v>
      </c>
      <c r="I128" s="234">
        <v>75</v>
      </c>
      <c r="J128" s="252" t="s">
        <v>69</v>
      </c>
      <c r="K128" s="234">
        <v>476</v>
      </c>
      <c r="L128" s="234">
        <f t="shared" si="321"/>
        <v>6</v>
      </c>
      <c r="M128" s="234">
        <f t="shared" si="306"/>
        <v>149940</v>
      </c>
      <c r="N128" s="253">
        <f t="shared" si="307"/>
        <v>0.130165289256198</v>
      </c>
      <c r="O128" s="234">
        <v>4.2</v>
      </c>
      <c r="P128" s="234"/>
      <c r="Q128" s="234"/>
      <c r="R128" s="234"/>
      <c r="S128" s="260">
        <f t="shared" si="308"/>
        <v>0</v>
      </c>
      <c r="T128" s="260">
        <f t="shared" si="309"/>
        <v>27455.0315994166</v>
      </c>
      <c r="U128" s="260">
        <f t="shared" si="310"/>
        <v>653.429752066114</v>
      </c>
      <c r="V128" s="260"/>
      <c r="W128" s="270"/>
      <c r="X128" s="266"/>
      <c r="Y128" s="260">
        <f t="shared" si="311"/>
        <v>27455.0315994166</v>
      </c>
      <c r="Z128" s="234">
        <f t="shared" si="312"/>
        <v>653.429752066116</v>
      </c>
      <c r="AA128" s="260">
        <f t="shared" si="313"/>
        <v>16386.5546218487</v>
      </c>
      <c r="AB128" s="278">
        <f t="shared" si="314"/>
        <v>0</v>
      </c>
      <c r="AC128" s="260">
        <f t="shared" si="315"/>
        <v>1753.92</v>
      </c>
      <c r="AD128" s="254">
        <f t="shared" si="316"/>
        <v>18.8596693832092</v>
      </c>
      <c r="AE128" s="279">
        <v>1</v>
      </c>
      <c r="AF128" s="280">
        <f t="shared" si="317"/>
        <v>41.743296</v>
      </c>
      <c r="AG128" s="292">
        <f t="shared" si="322"/>
        <v>44167</v>
      </c>
      <c r="AH128" s="292">
        <f t="shared" si="323"/>
        <v>0</v>
      </c>
      <c r="AI128" s="292">
        <f t="shared" si="324"/>
        <v>44185.8596693832</v>
      </c>
      <c r="AJ128" s="292" t="str">
        <f ca="1" t="shared" si="325"/>
        <v> </v>
      </c>
      <c r="AK128" s="292">
        <f t="shared" si="326"/>
        <v>44188.8596693832</v>
      </c>
      <c r="AL128" s="296"/>
      <c r="CZ128" s="193"/>
      <c r="DA128" s="193"/>
      <c r="DB128" s="193"/>
      <c r="DC128" s="193"/>
      <c r="DD128" s="193"/>
      <c r="DE128" s="193"/>
      <c r="DF128" s="193"/>
      <c r="DG128" s="193"/>
      <c r="DH128" s="193"/>
      <c r="DI128" s="193"/>
      <c r="DJ128" s="193"/>
      <c r="DK128" s="193"/>
      <c r="DL128" s="193"/>
      <c r="DM128" s="193"/>
      <c r="DN128" s="193"/>
      <c r="DO128" s="193"/>
      <c r="DP128" s="193"/>
      <c r="DQ128" s="193"/>
      <c r="DR128" s="193"/>
      <c r="DS128" s="193"/>
      <c r="DT128" s="193"/>
      <c r="DU128" s="193"/>
      <c r="DV128" s="193"/>
      <c r="DW128" s="193"/>
      <c r="DX128" s="193"/>
      <c r="DY128" s="193"/>
    </row>
    <row r="129" customHeight="1" spans="1:129">
      <c r="A129" s="230">
        <v>313</v>
      </c>
      <c r="B129" s="235"/>
      <c r="C129" s="234">
        <v>1</v>
      </c>
      <c r="D129" s="233">
        <f t="shared" si="318"/>
        <v>580</v>
      </c>
      <c r="E129" s="234" t="str">
        <f t="shared" si="319"/>
        <v>YH-H004MS</v>
      </c>
      <c r="F129" s="232">
        <f t="shared" si="320"/>
        <v>5020</v>
      </c>
      <c r="G129" s="234"/>
      <c r="H129" s="234" t="s">
        <v>45</v>
      </c>
      <c r="I129" s="234"/>
      <c r="J129" s="252"/>
      <c r="K129" s="234"/>
      <c r="L129" s="234">
        <f t="shared" si="321"/>
        <v>6</v>
      </c>
      <c r="M129" s="234">
        <f t="shared" si="306"/>
        <v>0</v>
      </c>
      <c r="N129" s="253">
        <f t="shared" si="307"/>
        <v>0</v>
      </c>
      <c r="O129" s="234"/>
      <c r="P129" s="234"/>
      <c r="Q129" s="234"/>
      <c r="R129" s="234"/>
      <c r="S129" s="260">
        <f t="shared" si="308"/>
        <v>0</v>
      </c>
      <c r="T129" s="260" t="e">
        <f t="shared" si="309"/>
        <v>#DIV/0!</v>
      </c>
      <c r="U129" s="260">
        <f t="shared" si="310"/>
        <v>0</v>
      </c>
      <c r="V129" s="260"/>
      <c r="W129" s="270"/>
      <c r="X129" s="266"/>
      <c r="Y129" s="260" t="e">
        <f t="shared" si="311"/>
        <v>#DIV/0!</v>
      </c>
      <c r="Z129" s="234" t="e">
        <f t="shared" si="312"/>
        <v>#DIV/0!</v>
      </c>
      <c r="AA129" s="260" t="e">
        <f t="shared" si="313"/>
        <v>#DIV/0!</v>
      </c>
      <c r="AB129" s="278" t="e">
        <f t="shared" si="314"/>
        <v>#DIV/0!</v>
      </c>
      <c r="AC129" s="260">
        <f t="shared" si="315"/>
        <v>0</v>
      </c>
      <c r="AD129" s="254" t="e">
        <f t="shared" si="316"/>
        <v>#DIV/0!</v>
      </c>
      <c r="AE129" s="279">
        <v>1</v>
      </c>
      <c r="AF129" s="280">
        <f t="shared" si="317"/>
        <v>0</v>
      </c>
      <c r="AG129" s="292">
        <f t="shared" si="322"/>
        <v>44167</v>
      </c>
      <c r="AH129" s="292">
        <f t="shared" si="323"/>
        <v>0</v>
      </c>
      <c r="AI129" s="292">
        <f t="shared" si="324"/>
        <v>44185.8596693832</v>
      </c>
      <c r="AJ129" s="292" t="str">
        <f ca="1" t="shared" si="325"/>
        <v> </v>
      </c>
      <c r="AK129" s="292">
        <f t="shared" si="326"/>
        <v>44188.8596693832</v>
      </c>
      <c r="AL129" s="296"/>
      <c r="CZ129" s="193"/>
      <c r="DA129" s="193"/>
      <c r="DB129" s="193"/>
      <c r="DC129" s="193"/>
      <c r="DD129" s="193"/>
      <c r="DE129" s="193"/>
      <c r="DF129" s="193"/>
      <c r="DG129" s="193"/>
      <c r="DH129" s="193"/>
      <c r="DI129" s="193"/>
      <c r="DJ129" s="193"/>
      <c r="DK129" s="193"/>
      <c r="DL129" s="193"/>
      <c r="DM129" s="193"/>
      <c r="DN129" s="193"/>
      <c r="DO129" s="193"/>
      <c r="DP129" s="193"/>
      <c r="DQ129" s="193"/>
      <c r="DR129" s="193"/>
      <c r="DS129" s="193"/>
      <c r="DT129" s="193"/>
      <c r="DU129" s="193"/>
      <c r="DV129" s="193"/>
      <c r="DW129" s="193"/>
      <c r="DX129" s="193"/>
      <c r="DY129" s="193"/>
    </row>
    <row r="130" customHeight="1" spans="1:129">
      <c r="A130" s="230">
        <v>313</v>
      </c>
      <c r="B130" s="235"/>
      <c r="C130" s="234">
        <v>1</v>
      </c>
      <c r="D130" s="233">
        <f t="shared" si="318"/>
        <v>580</v>
      </c>
      <c r="E130" s="234" t="str">
        <f t="shared" si="319"/>
        <v>YH-H004MS</v>
      </c>
      <c r="F130" s="232">
        <f t="shared" si="320"/>
        <v>5020</v>
      </c>
      <c r="G130" s="234"/>
      <c r="H130" s="234" t="s">
        <v>46</v>
      </c>
      <c r="I130" s="234"/>
      <c r="J130" s="252"/>
      <c r="K130" s="234"/>
      <c r="L130" s="234">
        <f t="shared" si="321"/>
        <v>6</v>
      </c>
      <c r="M130" s="234">
        <f t="shared" si="306"/>
        <v>0</v>
      </c>
      <c r="N130" s="253">
        <f t="shared" si="307"/>
        <v>0</v>
      </c>
      <c r="O130" s="234"/>
      <c r="P130" s="234"/>
      <c r="Q130" s="234"/>
      <c r="R130" s="234"/>
      <c r="S130" s="260">
        <f t="shared" si="308"/>
        <v>0</v>
      </c>
      <c r="T130" s="260" t="e">
        <f t="shared" si="309"/>
        <v>#DIV/0!</v>
      </c>
      <c r="U130" s="260">
        <f t="shared" si="310"/>
        <v>0</v>
      </c>
      <c r="V130" s="260"/>
      <c r="W130" s="270"/>
      <c r="X130" s="266"/>
      <c r="Y130" s="260" t="e">
        <f t="shared" si="311"/>
        <v>#DIV/0!</v>
      </c>
      <c r="Z130" s="234" t="e">
        <f t="shared" si="312"/>
        <v>#DIV/0!</v>
      </c>
      <c r="AA130" s="260" t="e">
        <f t="shared" si="313"/>
        <v>#DIV/0!</v>
      </c>
      <c r="AB130" s="278" t="e">
        <f t="shared" si="314"/>
        <v>#DIV/0!</v>
      </c>
      <c r="AC130" s="260">
        <f t="shared" si="315"/>
        <v>0</v>
      </c>
      <c r="AD130" s="254" t="e">
        <f t="shared" si="316"/>
        <v>#DIV/0!</v>
      </c>
      <c r="AE130" s="279">
        <v>1</v>
      </c>
      <c r="AF130" s="280">
        <f t="shared" si="317"/>
        <v>0</v>
      </c>
      <c r="AG130" s="292">
        <f t="shared" si="322"/>
        <v>44167</v>
      </c>
      <c r="AH130" s="292">
        <f t="shared" si="323"/>
        <v>0</v>
      </c>
      <c r="AI130" s="292">
        <f t="shared" si="324"/>
        <v>44185.8596693832</v>
      </c>
      <c r="AJ130" s="292" t="str">
        <f ca="1" t="shared" si="325"/>
        <v> </v>
      </c>
      <c r="AK130" s="292">
        <f t="shared" si="326"/>
        <v>44188.8596693832</v>
      </c>
      <c r="AL130" s="296"/>
      <c r="CZ130" s="193"/>
      <c r="DA130" s="193"/>
      <c r="DB130" s="193"/>
      <c r="DC130" s="193"/>
      <c r="DD130" s="193"/>
      <c r="DE130" s="193"/>
      <c r="DF130" s="193"/>
      <c r="DG130" s="193"/>
      <c r="DH130" s="193"/>
      <c r="DI130" s="193"/>
      <c r="DJ130" s="193"/>
      <c r="DK130" s="193"/>
      <c r="DL130" s="193"/>
      <c r="DM130" s="193"/>
      <c r="DN130" s="193"/>
      <c r="DO130" s="193"/>
      <c r="DP130" s="193"/>
      <c r="DQ130" s="193"/>
      <c r="DR130" s="193"/>
      <c r="DS130" s="193"/>
      <c r="DT130" s="193"/>
      <c r="DU130" s="193"/>
      <c r="DV130" s="193"/>
      <c r="DW130" s="193"/>
      <c r="DX130" s="193"/>
      <c r="DY130" s="193"/>
    </row>
    <row r="131" s="192" customFormat="1" customHeight="1" spans="1:129">
      <c r="A131" s="244"/>
      <c r="B131" s="237"/>
      <c r="C131" s="240"/>
      <c r="D131" s="239"/>
      <c r="E131" s="240"/>
      <c r="F131" s="238"/>
      <c r="G131" s="240"/>
      <c r="H131" s="240"/>
      <c r="I131" s="240"/>
      <c r="J131" s="256"/>
      <c r="K131" s="240"/>
      <c r="L131" s="240"/>
      <c r="M131" s="240"/>
      <c r="N131" s="257"/>
      <c r="O131" s="240"/>
      <c r="P131" s="240"/>
      <c r="Q131" s="240"/>
      <c r="R131" s="240"/>
      <c r="S131" s="267"/>
      <c r="T131" s="267"/>
      <c r="U131" s="267"/>
      <c r="V131" s="267"/>
      <c r="W131" s="272"/>
      <c r="X131" s="269"/>
      <c r="Y131" s="267"/>
      <c r="Z131" s="240"/>
      <c r="AA131" s="267"/>
      <c r="AB131" s="281"/>
      <c r="AC131" s="267"/>
      <c r="AD131" s="258"/>
      <c r="AE131" s="282"/>
      <c r="AF131" s="283"/>
      <c r="AG131" s="297"/>
      <c r="AH131" s="297"/>
      <c r="AI131" s="297"/>
      <c r="AJ131" s="297"/>
      <c r="AK131" s="297"/>
      <c r="AL131" s="298"/>
      <c r="AM131" s="301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8"/>
      <c r="BB131" s="218"/>
      <c r="BC131" s="218"/>
      <c r="BD131" s="218"/>
      <c r="BE131" s="218"/>
      <c r="BF131" s="218"/>
      <c r="BG131" s="218"/>
      <c r="BH131" s="218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17"/>
      <c r="BY131" s="217"/>
      <c r="BZ131" s="217"/>
      <c r="CA131" s="217"/>
      <c r="CB131" s="217"/>
      <c r="CC131" s="217"/>
      <c r="CD131" s="217"/>
      <c r="CE131" s="217"/>
      <c r="CF131" s="217"/>
      <c r="CG131" s="217"/>
      <c r="CH131" s="217"/>
      <c r="CI131" s="217"/>
      <c r="CJ131" s="217"/>
      <c r="CK131" s="217"/>
      <c r="CL131" s="217"/>
      <c r="CM131" s="217"/>
      <c r="CN131" s="217"/>
      <c r="CO131" s="217"/>
      <c r="CP131" s="217"/>
      <c r="CQ131" s="217"/>
      <c r="CR131" s="217"/>
      <c r="CS131" s="217"/>
      <c r="CT131" s="217"/>
      <c r="CU131" s="217"/>
      <c r="CV131" s="217"/>
      <c r="CW131" s="217"/>
      <c r="CX131" s="217"/>
      <c r="CY131" s="217"/>
      <c r="CZ131" s="306"/>
      <c r="DA131" s="306"/>
      <c r="DB131" s="306"/>
      <c r="DC131" s="306"/>
      <c r="DD131" s="306"/>
      <c r="DE131" s="306"/>
      <c r="DF131" s="306"/>
      <c r="DG131" s="306"/>
      <c r="DH131" s="306"/>
      <c r="DI131" s="306"/>
      <c r="DJ131" s="306"/>
      <c r="DK131" s="306"/>
      <c r="DL131" s="306"/>
      <c r="DM131" s="306"/>
      <c r="DN131" s="306"/>
      <c r="DO131" s="306"/>
      <c r="DP131" s="306"/>
      <c r="DQ131" s="306"/>
      <c r="DR131" s="306"/>
      <c r="DS131" s="306"/>
      <c r="DT131" s="306"/>
      <c r="DU131" s="306"/>
      <c r="DV131" s="306"/>
      <c r="DW131" s="306"/>
      <c r="DX131" s="306"/>
      <c r="DY131" s="306"/>
    </row>
    <row r="132" s="190" customFormat="1" customHeight="1" spans="1:129">
      <c r="A132" s="243">
        <v>312</v>
      </c>
      <c r="B132" s="235">
        <v>1016</v>
      </c>
      <c r="C132" s="234">
        <v>1</v>
      </c>
      <c r="D132" s="233">
        <v>600</v>
      </c>
      <c r="E132" s="234" t="s">
        <v>81</v>
      </c>
      <c r="F132" s="232">
        <v>5020</v>
      </c>
      <c r="G132" s="234"/>
      <c r="H132" s="234" t="s">
        <v>15</v>
      </c>
      <c r="I132" s="234">
        <v>100</v>
      </c>
      <c r="J132" s="259" t="s">
        <v>84</v>
      </c>
      <c r="K132" s="234">
        <v>396</v>
      </c>
      <c r="L132" s="234">
        <v>6</v>
      </c>
      <c r="M132" s="234">
        <f t="shared" ref="M132:M145" si="327">O132*K132*I132</f>
        <v>142560</v>
      </c>
      <c r="N132" s="253">
        <f t="shared" ref="N132:N138" si="328">M132/SUM($M$132:$M$138)</f>
        <v>0.165103189493433</v>
      </c>
      <c r="O132" s="234">
        <v>3.6</v>
      </c>
      <c r="P132" s="234"/>
      <c r="Q132" s="234"/>
      <c r="R132" s="234"/>
      <c r="S132" s="260">
        <f t="shared" ref="S132:S138" si="329">R132*Q132*P132/1000</f>
        <v>0</v>
      </c>
      <c r="T132" s="260">
        <f t="shared" ref="T132:T138" si="330">F132*N132*1000/L132/K132*9000/I132</f>
        <v>31394.6216385241</v>
      </c>
      <c r="U132" s="260">
        <f t="shared" ref="U132:U138" si="331">F132*N132</f>
        <v>828.818011257036</v>
      </c>
      <c r="V132" s="260"/>
      <c r="W132" s="270"/>
      <c r="X132" s="266">
        <v>20000</v>
      </c>
      <c r="Y132" s="260">
        <f t="shared" ref="Y132:Y145" si="332">T132-X132</f>
        <v>11394.6216385241</v>
      </c>
      <c r="Z132" s="234">
        <f t="shared" ref="Z132:Z145" si="333">Y132*I132/9000*L132*K132/1000</f>
        <v>300.818011257036</v>
      </c>
      <c r="AA132" s="260">
        <f t="shared" ref="AA132:AA138" si="334">65*1000/K132*9000/I132</f>
        <v>14772.7272727273</v>
      </c>
      <c r="AB132" s="278">
        <f t="shared" ref="AB132:AB145" si="335">Q132*R132*P132*N132/K132/L132*9000/I132</f>
        <v>0</v>
      </c>
      <c r="AC132" s="260">
        <f t="shared" ref="AC132:AC145" si="336">D132/2*O132*60*24/1000</f>
        <v>1555.2</v>
      </c>
      <c r="AD132" s="254">
        <f t="shared" ref="AD132:AD138" si="337">T132/AC132/0.83/AE132</f>
        <v>24.321531216319</v>
      </c>
      <c r="AE132" s="279">
        <v>1</v>
      </c>
      <c r="AF132" s="280">
        <f t="shared" ref="AF132:AF145" si="338">IF(LEN(C132)&gt;0,AC132*I132/9000/1000*K132*L132,"")</f>
        <v>41.05728</v>
      </c>
      <c r="AG132" s="292">
        <v>44153</v>
      </c>
      <c r="AH132" s="294"/>
      <c r="AI132" s="294">
        <f>AD132+AG132</f>
        <v>44177.3215312163</v>
      </c>
      <c r="AJ132" s="295" t="str">
        <f ca="1">IF(NOW()-AG132-AD132&gt;=-2,"跟踪"," ")</f>
        <v> </v>
      </c>
      <c r="AK132" s="295">
        <f>AI132+3</f>
        <v>44180.3215312163</v>
      </c>
      <c r="AL132" s="296">
        <f>SUM(AF132:AF138)</f>
        <v>248.67648</v>
      </c>
      <c r="AM132" s="300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8"/>
      <c r="BB132" s="218"/>
      <c r="BC132" s="218"/>
      <c r="BD132" s="218"/>
      <c r="BE132" s="218"/>
      <c r="BF132" s="218"/>
      <c r="BG132" s="218"/>
      <c r="BH132" s="218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17"/>
      <c r="BY132" s="217"/>
      <c r="BZ132" s="217"/>
      <c r="CA132" s="217"/>
      <c r="CB132" s="217"/>
      <c r="CC132" s="217"/>
      <c r="CD132" s="217"/>
      <c r="CE132" s="217"/>
      <c r="CF132" s="217"/>
      <c r="CG132" s="217"/>
      <c r="CH132" s="217"/>
      <c r="CI132" s="217"/>
      <c r="CJ132" s="217"/>
      <c r="CK132" s="217"/>
      <c r="CL132" s="217"/>
      <c r="CM132" s="217"/>
      <c r="CN132" s="217"/>
      <c r="CO132" s="217"/>
      <c r="CP132" s="217"/>
      <c r="CQ132" s="217"/>
      <c r="CR132" s="217"/>
      <c r="CS132" s="217"/>
      <c r="CT132" s="217"/>
      <c r="CU132" s="217"/>
      <c r="CV132" s="217"/>
      <c r="CW132" s="217"/>
      <c r="CX132" s="217"/>
      <c r="CY132" s="217"/>
      <c r="CZ132" s="193"/>
      <c r="DA132" s="193"/>
      <c r="DB132" s="193"/>
      <c r="DC132" s="193"/>
      <c r="DD132" s="193"/>
      <c r="DE132" s="193"/>
      <c r="DF132" s="193"/>
      <c r="DG132" s="193"/>
      <c r="DH132" s="193"/>
      <c r="DI132" s="193"/>
      <c r="DJ132" s="193"/>
      <c r="DK132" s="193"/>
      <c r="DL132" s="193"/>
      <c r="DM132" s="193"/>
      <c r="DN132" s="193"/>
      <c r="DO132" s="193"/>
      <c r="DP132" s="193"/>
      <c r="DQ132" s="193"/>
      <c r="DR132" s="193"/>
      <c r="DS132" s="193"/>
      <c r="DT132" s="193"/>
      <c r="DU132" s="193"/>
      <c r="DV132" s="193"/>
      <c r="DW132" s="193"/>
      <c r="DX132" s="193"/>
      <c r="DY132" s="193"/>
    </row>
    <row r="133" s="190" customFormat="1" customHeight="1" spans="1:129">
      <c r="A133" s="243">
        <v>312</v>
      </c>
      <c r="B133" s="235"/>
      <c r="C133" s="234">
        <v>1</v>
      </c>
      <c r="D133" s="233">
        <f t="shared" ref="D133:D138" si="339">D132</f>
        <v>600</v>
      </c>
      <c r="E133" s="234" t="str">
        <f t="shared" ref="E133:E138" si="340">E132</f>
        <v>YT-24969</v>
      </c>
      <c r="F133" s="232">
        <f>F132</f>
        <v>5020</v>
      </c>
      <c r="G133" s="234"/>
      <c r="H133" s="234" t="s">
        <v>41</v>
      </c>
      <c r="I133" s="234">
        <v>100</v>
      </c>
      <c r="J133" s="259" t="s">
        <v>84</v>
      </c>
      <c r="K133" s="234">
        <v>396</v>
      </c>
      <c r="L133" s="234">
        <f t="shared" ref="L133:L138" si="341">L132</f>
        <v>6</v>
      </c>
      <c r="M133" s="234">
        <f t="shared" si="327"/>
        <v>142560</v>
      </c>
      <c r="N133" s="253">
        <f t="shared" si="328"/>
        <v>0.165103189493433</v>
      </c>
      <c r="O133" s="234">
        <v>3.6</v>
      </c>
      <c r="P133" s="234"/>
      <c r="Q133" s="234"/>
      <c r="R133" s="234"/>
      <c r="S133" s="260">
        <f t="shared" si="329"/>
        <v>0</v>
      </c>
      <c r="T133" s="260">
        <f t="shared" si="330"/>
        <v>31394.6216385241</v>
      </c>
      <c r="U133" s="260">
        <f t="shared" si="331"/>
        <v>828.818011257036</v>
      </c>
      <c r="V133" s="260"/>
      <c r="W133" s="270"/>
      <c r="X133" s="266">
        <v>20000</v>
      </c>
      <c r="Y133" s="260">
        <f t="shared" si="332"/>
        <v>11394.6216385241</v>
      </c>
      <c r="Z133" s="234">
        <f t="shared" si="333"/>
        <v>300.818011257036</v>
      </c>
      <c r="AA133" s="260">
        <f t="shared" si="334"/>
        <v>14772.7272727273</v>
      </c>
      <c r="AB133" s="278">
        <f t="shared" si="335"/>
        <v>0</v>
      </c>
      <c r="AC133" s="260">
        <f t="shared" si="336"/>
        <v>1555.2</v>
      </c>
      <c r="AD133" s="254">
        <f t="shared" si="337"/>
        <v>24.321531216319</v>
      </c>
      <c r="AE133" s="279">
        <v>1</v>
      </c>
      <c r="AF133" s="280">
        <f t="shared" si="338"/>
        <v>41.05728</v>
      </c>
      <c r="AG133" s="292">
        <f t="shared" ref="AG133:AG138" si="342">AG132</f>
        <v>44153</v>
      </c>
      <c r="AH133" s="292">
        <f t="shared" ref="AH133:AH138" si="343">AH132</f>
        <v>0</v>
      </c>
      <c r="AI133" s="292">
        <f t="shared" ref="AI133:AI138" si="344">AI132</f>
        <v>44177.3215312163</v>
      </c>
      <c r="AJ133" s="292" t="str">
        <f ca="1" t="shared" ref="AJ133:AJ138" si="345">AJ132</f>
        <v> </v>
      </c>
      <c r="AK133" s="295">
        <f t="shared" ref="AK133:AK139" si="346">AI133+3</f>
        <v>44180.3215312163</v>
      </c>
      <c r="AL133" s="296"/>
      <c r="AM133" s="300"/>
      <c r="AN133" s="218"/>
      <c r="AO133" s="218"/>
      <c r="AP133" s="218"/>
      <c r="AQ133" s="218"/>
      <c r="AR133" s="218"/>
      <c r="AS133" s="218"/>
      <c r="AT133" s="218"/>
      <c r="AU133" s="218"/>
      <c r="AV133" s="218"/>
      <c r="AW133" s="218"/>
      <c r="AX133" s="218"/>
      <c r="AY133" s="218"/>
      <c r="AZ133" s="218"/>
      <c r="BA133" s="218"/>
      <c r="BB133" s="218"/>
      <c r="BC133" s="218"/>
      <c r="BD133" s="218"/>
      <c r="BE133" s="218"/>
      <c r="BF133" s="218"/>
      <c r="BG133" s="218"/>
      <c r="BH133" s="218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217"/>
      <c r="BS133" s="217"/>
      <c r="BT133" s="217"/>
      <c r="BU133" s="217"/>
      <c r="BV133" s="217"/>
      <c r="BW133" s="217"/>
      <c r="BX133" s="217"/>
      <c r="BY133" s="217"/>
      <c r="BZ133" s="217"/>
      <c r="CA133" s="217"/>
      <c r="CB133" s="217"/>
      <c r="CC133" s="217"/>
      <c r="CD133" s="217"/>
      <c r="CE133" s="217"/>
      <c r="CF133" s="217"/>
      <c r="CG133" s="217"/>
      <c r="CH133" s="217"/>
      <c r="CI133" s="217"/>
      <c r="CJ133" s="217"/>
      <c r="CK133" s="217"/>
      <c r="CL133" s="217"/>
      <c r="CM133" s="217"/>
      <c r="CN133" s="217"/>
      <c r="CO133" s="217"/>
      <c r="CP133" s="217"/>
      <c r="CQ133" s="217"/>
      <c r="CR133" s="217"/>
      <c r="CS133" s="217"/>
      <c r="CT133" s="217"/>
      <c r="CU133" s="217"/>
      <c r="CV133" s="217"/>
      <c r="CW133" s="217"/>
      <c r="CX133" s="217"/>
      <c r="CY133" s="217"/>
      <c r="CZ133" s="193"/>
      <c r="DA133" s="193"/>
      <c r="DB133" s="193"/>
      <c r="DC133" s="193"/>
      <c r="DD133" s="193"/>
      <c r="DE133" s="193"/>
      <c r="DF133" s="193"/>
      <c r="DG133" s="193"/>
      <c r="DH133" s="193"/>
      <c r="DI133" s="193"/>
      <c r="DJ133" s="193"/>
      <c r="DK133" s="193"/>
      <c r="DL133" s="193"/>
      <c r="DM133" s="193"/>
      <c r="DN133" s="193"/>
      <c r="DO133" s="193"/>
      <c r="DP133" s="193"/>
      <c r="DQ133" s="193"/>
      <c r="DR133" s="193"/>
      <c r="DS133" s="193"/>
      <c r="DT133" s="193"/>
      <c r="DU133" s="193"/>
      <c r="DV133" s="193"/>
      <c r="DW133" s="193"/>
      <c r="DX133" s="193"/>
      <c r="DY133" s="193"/>
    </row>
    <row r="134" s="190" customFormat="1" customHeight="1" spans="1:129">
      <c r="A134" s="243">
        <v>312</v>
      </c>
      <c r="B134" s="235"/>
      <c r="C134" s="234">
        <v>1</v>
      </c>
      <c r="D134" s="233">
        <f t="shared" si="339"/>
        <v>600</v>
      </c>
      <c r="E134" s="234" t="str">
        <f t="shared" si="340"/>
        <v>YT-24969</v>
      </c>
      <c r="F134" s="232">
        <f t="shared" ref="F134:F138" si="347">F133</f>
        <v>5020</v>
      </c>
      <c r="G134" s="241" t="s">
        <v>49</v>
      </c>
      <c r="H134" s="234" t="s">
        <v>42</v>
      </c>
      <c r="I134" s="234">
        <v>30</v>
      </c>
      <c r="J134" s="259" t="s">
        <v>62</v>
      </c>
      <c r="K134" s="234">
        <v>476</v>
      </c>
      <c r="L134" s="234">
        <f t="shared" si="341"/>
        <v>6</v>
      </c>
      <c r="M134" s="234">
        <f t="shared" si="327"/>
        <v>271320</v>
      </c>
      <c r="N134" s="253">
        <f t="shared" si="328"/>
        <v>0.314224167882704</v>
      </c>
      <c r="O134" s="234">
        <v>19</v>
      </c>
      <c r="P134" s="234"/>
      <c r="Q134" s="234"/>
      <c r="R134" s="234"/>
      <c r="S134" s="260">
        <f t="shared" si="329"/>
        <v>0</v>
      </c>
      <c r="T134" s="260">
        <f t="shared" si="330"/>
        <v>165693.836425544</v>
      </c>
      <c r="U134" s="260">
        <f t="shared" si="331"/>
        <v>1577.40532277118</v>
      </c>
      <c r="V134" s="260"/>
      <c r="W134" s="270"/>
      <c r="X134" s="266"/>
      <c r="Y134" s="260">
        <f t="shared" si="332"/>
        <v>165693.836425544</v>
      </c>
      <c r="Z134" s="234">
        <f t="shared" si="333"/>
        <v>1577.40532277118</v>
      </c>
      <c r="AA134" s="260">
        <f t="shared" si="334"/>
        <v>40966.3865546218</v>
      </c>
      <c r="AB134" s="278">
        <f t="shared" si="335"/>
        <v>0</v>
      </c>
      <c r="AC134" s="260">
        <f t="shared" si="336"/>
        <v>8208</v>
      </c>
      <c r="AD134" s="254">
        <f t="shared" si="337"/>
        <v>24.321531216319</v>
      </c>
      <c r="AE134" s="279">
        <v>1</v>
      </c>
      <c r="AF134" s="280">
        <f t="shared" si="338"/>
        <v>78.14016</v>
      </c>
      <c r="AG134" s="292">
        <f t="shared" si="342"/>
        <v>44153</v>
      </c>
      <c r="AH134" s="292">
        <f t="shared" si="343"/>
        <v>0</v>
      </c>
      <c r="AI134" s="292">
        <f t="shared" si="344"/>
        <v>44177.3215312163</v>
      </c>
      <c r="AJ134" s="292" t="str">
        <f ca="1" t="shared" si="345"/>
        <v> </v>
      </c>
      <c r="AK134" s="295">
        <f t="shared" si="346"/>
        <v>44180.3215312163</v>
      </c>
      <c r="AL134" s="296"/>
      <c r="AM134" s="300"/>
      <c r="AN134" s="218"/>
      <c r="AO134" s="218"/>
      <c r="AP134" s="218"/>
      <c r="AQ134" s="218"/>
      <c r="AR134" s="218"/>
      <c r="AS134" s="218"/>
      <c r="AT134" s="218"/>
      <c r="AU134" s="218"/>
      <c r="AV134" s="218"/>
      <c r="AW134" s="218"/>
      <c r="AX134" s="218"/>
      <c r="AY134" s="218"/>
      <c r="AZ134" s="218"/>
      <c r="BA134" s="218"/>
      <c r="BB134" s="218"/>
      <c r="BC134" s="218"/>
      <c r="BD134" s="218"/>
      <c r="BE134" s="218"/>
      <c r="BF134" s="218"/>
      <c r="BG134" s="218"/>
      <c r="BH134" s="218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217"/>
      <c r="BS134" s="217"/>
      <c r="BT134" s="217"/>
      <c r="BU134" s="217"/>
      <c r="BV134" s="217"/>
      <c r="BW134" s="217"/>
      <c r="BX134" s="217"/>
      <c r="BY134" s="217"/>
      <c r="BZ134" s="217"/>
      <c r="CA134" s="217"/>
      <c r="CB134" s="217"/>
      <c r="CC134" s="217"/>
      <c r="CD134" s="217"/>
      <c r="CE134" s="217"/>
      <c r="CF134" s="217"/>
      <c r="CG134" s="217"/>
      <c r="CH134" s="217"/>
      <c r="CI134" s="217"/>
      <c r="CJ134" s="217"/>
      <c r="CK134" s="217"/>
      <c r="CL134" s="217"/>
      <c r="CM134" s="217"/>
      <c r="CN134" s="217"/>
      <c r="CO134" s="217"/>
      <c r="CP134" s="217"/>
      <c r="CQ134" s="217"/>
      <c r="CR134" s="217"/>
      <c r="CS134" s="217"/>
      <c r="CT134" s="217"/>
      <c r="CU134" s="217"/>
      <c r="CV134" s="217"/>
      <c r="CW134" s="217"/>
      <c r="CX134" s="217"/>
      <c r="CY134" s="217"/>
      <c r="CZ134" s="193"/>
      <c r="DA134" s="193"/>
      <c r="DB134" s="193"/>
      <c r="DC134" s="193"/>
      <c r="DD134" s="193"/>
      <c r="DE134" s="193"/>
      <c r="DF134" s="193"/>
      <c r="DG134" s="193"/>
      <c r="DH134" s="193"/>
      <c r="DI134" s="193"/>
      <c r="DJ134" s="193"/>
      <c r="DK134" s="193"/>
      <c r="DL134" s="193"/>
      <c r="DM134" s="193"/>
      <c r="DN134" s="193"/>
      <c r="DO134" s="193"/>
      <c r="DP134" s="193"/>
      <c r="DQ134" s="193"/>
      <c r="DR134" s="193"/>
      <c r="DS134" s="193"/>
      <c r="DT134" s="193"/>
      <c r="DU134" s="193"/>
      <c r="DV134" s="193"/>
      <c r="DW134" s="193"/>
      <c r="DX134" s="193"/>
      <c r="DY134" s="193"/>
    </row>
    <row r="135" s="190" customFormat="1" customHeight="1" spans="1:129">
      <c r="A135" s="243">
        <v>312</v>
      </c>
      <c r="B135" s="235"/>
      <c r="C135" s="234">
        <v>1</v>
      </c>
      <c r="D135" s="233">
        <f t="shared" si="339"/>
        <v>600</v>
      </c>
      <c r="E135" s="234" t="str">
        <f t="shared" si="340"/>
        <v>YT-24969</v>
      </c>
      <c r="F135" s="232">
        <f t="shared" si="347"/>
        <v>5020</v>
      </c>
      <c r="G135" s="242"/>
      <c r="H135" s="234" t="s">
        <v>43</v>
      </c>
      <c r="I135" s="234">
        <v>75</v>
      </c>
      <c r="J135" s="259" t="s">
        <v>63</v>
      </c>
      <c r="K135" s="234">
        <v>476</v>
      </c>
      <c r="L135" s="234">
        <f t="shared" si="341"/>
        <v>6</v>
      </c>
      <c r="M135" s="234">
        <f t="shared" si="327"/>
        <v>135660</v>
      </c>
      <c r="N135" s="253">
        <f t="shared" si="328"/>
        <v>0.157112083941352</v>
      </c>
      <c r="O135" s="234">
        <v>3.8</v>
      </c>
      <c r="P135" s="234"/>
      <c r="Q135" s="234"/>
      <c r="R135" s="234"/>
      <c r="S135" s="260">
        <f t="shared" si="329"/>
        <v>0</v>
      </c>
      <c r="T135" s="260">
        <f t="shared" si="330"/>
        <v>33138.7672851087</v>
      </c>
      <c r="U135" s="260">
        <f t="shared" si="331"/>
        <v>788.702661385588</v>
      </c>
      <c r="V135" s="260"/>
      <c r="W135" s="270"/>
      <c r="X135" s="266"/>
      <c r="Y135" s="260">
        <f t="shared" si="332"/>
        <v>33138.7672851087</v>
      </c>
      <c r="Z135" s="234">
        <f t="shared" si="333"/>
        <v>788.702661385587</v>
      </c>
      <c r="AA135" s="260">
        <f t="shared" si="334"/>
        <v>16386.5546218487</v>
      </c>
      <c r="AB135" s="278">
        <f t="shared" si="335"/>
        <v>0</v>
      </c>
      <c r="AC135" s="260">
        <f t="shared" si="336"/>
        <v>1641.6</v>
      </c>
      <c r="AD135" s="254">
        <f t="shared" si="337"/>
        <v>24.321531216319</v>
      </c>
      <c r="AE135" s="279">
        <v>1</v>
      </c>
      <c r="AF135" s="280">
        <f t="shared" si="338"/>
        <v>39.07008</v>
      </c>
      <c r="AG135" s="292">
        <f t="shared" si="342"/>
        <v>44153</v>
      </c>
      <c r="AH135" s="292">
        <f t="shared" si="343"/>
        <v>0</v>
      </c>
      <c r="AI135" s="292">
        <f t="shared" si="344"/>
        <v>44177.3215312163</v>
      </c>
      <c r="AJ135" s="292" t="str">
        <f ca="1" t="shared" si="345"/>
        <v> </v>
      </c>
      <c r="AK135" s="295">
        <f t="shared" si="346"/>
        <v>44180.3215312163</v>
      </c>
      <c r="AL135" s="296"/>
      <c r="AM135" s="300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8"/>
      <c r="BB135" s="218"/>
      <c r="BC135" s="218"/>
      <c r="BD135" s="218"/>
      <c r="BE135" s="218"/>
      <c r="BF135" s="218"/>
      <c r="BG135" s="218"/>
      <c r="BH135" s="218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7"/>
      <c r="BS135" s="217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7"/>
      <c r="CJ135" s="217"/>
      <c r="CK135" s="217"/>
      <c r="CL135" s="217"/>
      <c r="CM135" s="217"/>
      <c r="CN135" s="217"/>
      <c r="CO135" s="217"/>
      <c r="CP135" s="217"/>
      <c r="CQ135" s="217"/>
      <c r="CR135" s="217"/>
      <c r="CS135" s="217"/>
      <c r="CT135" s="217"/>
      <c r="CU135" s="217"/>
      <c r="CV135" s="217"/>
      <c r="CW135" s="217"/>
      <c r="CX135" s="217"/>
      <c r="CY135" s="217"/>
      <c r="CZ135" s="193"/>
      <c r="DA135" s="193"/>
      <c r="DB135" s="193"/>
      <c r="DC135" s="193"/>
      <c r="DD135" s="193"/>
      <c r="DE135" s="193"/>
      <c r="DF135" s="193"/>
      <c r="DG135" s="193"/>
      <c r="DH135" s="193"/>
      <c r="DI135" s="193"/>
      <c r="DJ135" s="193"/>
      <c r="DK135" s="193"/>
      <c r="DL135" s="193"/>
      <c r="DM135" s="193"/>
      <c r="DN135" s="193"/>
      <c r="DO135" s="193"/>
      <c r="DP135" s="193"/>
      <c r="DQ135" s="193"/>
      <c r="DR135" s="193"/>
      <c r="DS135" s="193"/>
      <c r="DT135" s="193"/>
      <c r="DU135" s="193"/>
      <c r="DV135" s="193"/>
      <c r="DW135" s="193"/>
      <c r="DX135" s="193"/>
      <c r="DY135" s="193"/>
    </row>
    <row r="136" s="190" customFormat="1" customHeight="1" spans="1:129">
      <c r="A136" s="243">
        <v>312</v>
      </c>
      <c r="B136" s="235"/>
      <c r="C136" s="234">
        <v>1</v>
      </c>
      <c r="D136" s="233">
        <f t="shared" si="339"/>
        <v>600</v>
      </c>
      <c r="E136" s="234" t="str">
        <f t="shared" si="340"/>
        <v>YT-24969</v>
      </c>
      <c r="F136" s="232">
        <f t="shared" si="347"/>
        <v>5020</v>
      </c>
      <c r="G136" s="234">
        <f>[3]Sheet1!$C$240</f>
        <v>694.95</v>
      </c>
      <c r="H136" s="234" t="s">
        <v>44</v>
      </c>
      <c r="I136" s="234">
        <v>75</v>
      </c>
      <c r="J136" s="252" t="s">
        <v>63</v>
      </c>
      <c r="K136" s="234">
        <v>476</v>
      </c>
      <c r="L136" s="234">
        <f t="shared" si="341"/>
        <v>6</v>
      </c>
      <c r="M136" s="234">
        <f t="shared" si="327"/>
        <v>171360</v>
      </c>
      <c r="N136" s="253">
        <f t="shared" si="328"/>
        <v>0.198457369189076</v>
      </c>
      <c r="O136" s="234">
        <v>4.8</v>
      </c>
      <c r="P136" s="234"/>
      <c r="Q136" s="234"/>
      <c r="R136" s="234"/>
      <c r="S136" s="260">
        <f t="shared" si="329"/>
        <v>0</v>
      </c>
      <c r="T136" s="260">
        <f t="shared" si="330"/>
        <v>41859.4955180321</v>
      </c>
      <c r="U136" s="260">
        <f t="shared" si="331"/>
        <v>996.255993329164</v>
      </c>
      <c r="V136" s="260"/>
      <c r="W136" s="270"/>
      <c r="X136" s="266"/>
      <c r="Y136" s="260">
        <f t="shared" si="332"/>
        <v>41859.4955180321</v>
      </c>
      <c r="Z136" s="234">
        <f t="shared" si="333"/>
        <v>996.255993329164</v>
      </c>
      <c r="AA136" s="260">
        <f t="shared" si="334"/>
        <v>16386.5546218487</v>
      </c>
      <c r="AB136" s="278">
        <f t="shared" si="335"/>
        <v>0</v>
      </c>
      <c r="AC136" s="260">
        <f t="shared" si="336"/>
        <v>2073.6</v>
      </c>
      <c r="AD136" s="254">
        <f t="shared" si="337"/>
        <v>24.321531216319</v>
      </c>
      <c r="AE136" s="279">
        <v>1</v>
      </c>
      <c r="AF136" s="280">
        <f t="shared" si="338"/>
        <v>49.35168</v>
      </c>
      <c r="AG136" s="292">
        <f t="shared" si="342"/>
        <v>44153</v>
      </c>
      <c r="AH136" s="292">
        <f t="shared" si="343"/>
        <v>0</v>
      </c>
      <c r="AI136" s="292">
        <f t="shared" si="344"/>
        <v>44177.3215312163</v>
      </c>
      <c r="AJ136" s="292" t="str">
        <f ca="1" t="shared" si="345"/>
        <v> </v>
      </c>
      <c r="AK136" s="295">
        <f t="shared" si="346"/>
        <v>44180.3215312163</v>
      </c>
      <c r="AL136" s="296"/>
      <c r="AM136" s="300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8"/>
      <c r="BB136" s="218"/>
      <c r="BC136" s="218"/>
      <c r="BD136" s="218"/>
      <c r="BE136" s="218"/>
      <c r="BF136" s="218"/>
      <c r="BG136" s="218"/>
      <c r="BH136" s="218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7"/>
      <c r="BS136" s="217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7"/>
      <c r="CJ136" s="217"/>
      <c r="CK136" s="217"/>
      <c r="CL136" s="217"/>
      <c r="CM136" s="217"/>
      <c r="CN136" s="217"/>
      <c r="CO136" s="217"/>
      <c r="CP136" s="217"/>
      <c r="CQ136" s="217"/>
      <c r="CR136" s="217"/>
      <c r="CS136" s="217"/>
      <c r="CT136" s="217"/>
      <c r="CU136" s="217"/>
      <c r="CV136" s="217"/>
      <c r="CW136" s="217"/>
      <c r="CX136" s="217"/>
      <c r="CY136" s="217"/>
      <c r="CZ136" s="193"/>
      <c r="DA136" s="193"/>
      <c r="DB136" s="193"/>
      <c r="DC136" s="193"/>
      <c r="DD136" s="193"/>
      <c r="DE136" s="193"/>
      <c r="DF136" s="193"/>
      <c r="DG136" s="193"/>
      <c r="DH136" s="193"/>
      <c r="DI136" s="193"/>
      <c r="DJ136" s="193"/>
      <c r="DK136" s="193"/>
      <c r="DL136" s="193"/>
      <c r="DM136" s="193"/>
      <c r="DN136" s="193"/>
      <c r="DO136" s="193"/>
      <c r="DP136" s="193"/>
      <c r="DQ136" s="193"/>
      <c r="DR136" s="193"/>
      <c r="DS136" s="193"/>
      <c r="DT136" s="193"/>
      <c r="DU136" s="193"/>
      <c r="DV136" s="193"/>
      <c r="DW136" s="193"/>
      <c r="DX136" s="193"/>
      <c r="DY136" s="193"/>
    </row>
    <row r="137" s="190" customFormat="1" customHeight="1" spans="1:129">
      <c r="A137" s="243">
        <v>312</v>
      </c>
      <c r="B137" s="235"/>
      <c r="C137" s="234">
        <v>1</v>
      </c>
      <c r="D137" s="233">
        <f t="shared" si="339"/>
        <v>600</v>
      </c>
      <c r="E137" s="234" t="str">
        <f t="shared" si="340"/>
        <v>YT-24969</v>
      </c>
      <c r="F137" s="232">
        <f t="shared" si="347"/>
        <v>5020</v>
      </c>
      <c r="G137" s="234"/>
      <c r="H137" s="234" t="s">
        <v>45</v>
      </c>
      <c r="I137" s="234"/>
      <c r="J137" s="252"/>
      <c r="K137" s="234"/>
      <c r="L137" s="234">
        <f t="shared" si="341"/>
        <v>6</v>
      </c>
      <c r="M137" s="234">
        <f t="shared" si="327"/>
        <v>0</v>
      </c>
      <c r="N137" s="253">
        <f t="shared" si="328"/>
        <v>0</v>
      </c>
      <c r="O137" s="234"/>
      <c r="P137" s="234"/>
      <c r="Q137" s="234"/>
      <c r="R137" s="234"/>
      <c r="S137" s="260">
        <f t="shared" si="329"/>
        <v>0</v>
      </c>
      <c r="T137" s="260" t="e">
        <f t="shared" si="330"/>
        <v>#DIV/0!</v>
      </c>
      <c r="U137" s="260">
        <f t="shared" si="331"/>
        <v>0</v>
      </c>
      <c r="V137" s="260"/>
      <c r="W137" s="270"/>
      <c r="X137" s="266"/>
      <c r="Y137" s="260" t="e">
        <f t="shared" si="332"/>
        <v>#DIV/0!</v>
      </c>
      <c r="Z137" s="234" t="e">
        <f t="shared" si="333"/>
        <v>#DIV/0!</v>
      </c>
      <c r="AA137" s="260" t="e">
        <f t="shared" si="334"/>
        <v>#DIV/0!</v>
      </c>
      <c r="AB137" s="278" t="e">
        <f t="shared" si="335"/>
        <v>#DIV/0!</v>
      </c>
      <c r="AC137" s="260">
        <f t="shared" si="336"/>
        <v>0</v>
      </c>
      <c r="AD137" s="254" t="e">
        <f t="shared" si="337"/>
        <v>#DIV/0!</v>
      </c>
      <c r="AE137" s="279">
        <v>1</v>
      </c>
      <c r="AF137" s="280">
        <f t="shared" si="338"/>
        <v>0</v>
      </c>
      <c r="AG137" s="292">
        <f t="shared" si="342"/>
        <v>44153</v>
      </c>
      <c r="AH137" s="292">
        <f t="shared" si="343"/>
        <v>0</v>
      </c>
      <c r="AI137" s="292">
        <f t="shared" si="344"/>
        <v>44177.3215312163</v>
      </c>
      <c r="AJ137" s="292" t="str">
        <f ca="1" t="shared" si="345"/>
        <v> </v>
      </c>
      <c r="AK137" s="295">
        <f t="shared" si="346"/>
        <v>44180.3215312163</v>
      </c>
      <c r="AL137" s="296"/>
      <c r="AM137" s="300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18"/>
      <c r="BB137" s="218"/>
      <c r="BC137" s="218"/>
      <c r="BD137" s="218"/>
      <c r="BE137" s="218"/>
      <c r="BF137" s="218"/>
      <c r="BG137" s="218"/>
      <c r="BH137" s="218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7"/>
      <c r="BS137" s="217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7"/>
      <c r="CJ137" s="217"/>
      <c r="CK137" s="217"/>
      <c r="CL137" s="217"/>
      <c r="CM137" s="217"/>
      <c r="CN137" s="217"/>
      <c r="CO137" s="217"/>
      <c r="CP137" s="217"/>
      <c r="CQ137" s="217"/>
      <c r="CR137" s="217"/>
      <c r="CS137" s="217"/>
      <c r="CT137" s="217"/>
      <c r="CU137" s="217"/>
      <c r="CV137" s="217"/>
      <c r="CW137" s="217"/>
      <c r="CX137" s="217"/>
      <c r="CY137" s="217"/>
      <c r="CZ137" s="193"/>
      <c r="DA137" s="193"/>
      <c r="DB137" s="193"/>
      <c r="DC137" s="193"/>
      <c r="DD137" s="193"/>
      <c r="DE137" s="193"/>
      <c r="DF137" s="193"/>
      <c r="DG137" s="193"/>
      <c r="DH137" s="193"/>
      <c r="DI137" s="193"/>
      <c r="DJ137" s="193"/>
      <c r="DK137" s="193"/>
      <c r="DL137" s="193"/>
      <c r="DM137" s="193"/>
      <c r="DN137" s="193"/>
      <c r="DO137" s="193"/>
      <c r="DP137" s="193"/>
      <c r="DQ137" s="193"/>
      <c r="DR137" s="193"/>
      <c r="DS137" s="193"/>
      <c r="DT137" s="193"/>
      <c r="DU137" s="193"/>
      <c r="DV137" s="193"/>
      <c r="DW137" s="193"/>
      <c r="DX137" s="193"/>
      <c r="DY137" s="193"/>
    </row>
    <row r="138" s="190" customFormat="1" customHeight="1" spans="1:129">
      <c r="A138" s="243">
        <v>312</v>
      </c>
      <c r="B138" s="235"/>
      <c r="C138" s="234">
        <v>1</v>
      </c>
      <c r="D138" s="233">
        <f t="shared" si="339"/>
        <v>600</v>
      </c>
      <c r="E138" s="234" t="str">
        <f t="shared" si="340"/>
        <v>YT-24969</v>
      </c>
      <c r="F138" s="232">
        <f t="shared" si="347"/>
        <v>5020</v>
      </c>
      <c r="G138" s="234"/>
      <c r="H138" s="234" t="s">
        <v>46</v>
      </c>
      <c r="I138" s="234"/>
      <c r="J138" s="252"/>
      <c r="K138" s="234"/>
      <c r="L138" s="234">
        <f t="shared" si="341"/>
        <v>6</v>
      </c>
      <c r="M138" s="234">
        <f t="shared" si="327"/>
        <v>0</v>
      </c>
      <c r="N138" s="253">
        <f t="shared" si="328"/>
        <v>0</v>
      </c>
      <c r="O138" s="234"/>
      <c r="P138" s="234"/>
      <c r="Q138" s="234"/>
      <c r="R138" s="234"/>
      <c r="S138" s="260">
        <f t="shared" si="329"/>
        <v>0</v>
      </c>
      <c r="T138" s="260" t="e">
        <f t="shared" si="330"/>
        <v>#DIV/0!</v>
      </c>
      <c r="U138" s="260">
        <f t="shared" si="331"/>
        <v>0</v>
      </c>
      <c r="V138" s="260"/>
      <c r="W138" s="270"/>
      <c r="X138" s="266"/>
      <c r="Y138" s="260" t="e">
        <f t="shared" si="332"/>
        <v>#DIV/0!</v>
      </c>
      <c r="Z138" s="234" t="e">
        <f t="shared" si="333"/>
        <v>#DIV/0!</v>
      </c>
      <c r="AA138" s="260" t="e">
        <f t="shared" si="334"/>
        <v>#DIV/0!</v>
      </c>
      <c r="AB138" s="278" t="e">
        <f t="shared" si="335"/>
        <v>#DIV/0!</v>
      </c>
      <c r="AC138" s="260">
        <f t="shared" si="336"/>
        <v>0</v>
      </c>
      <c r="AD138" s="254" t="e">
        <f t="shared" si="337"/>
        <v>#DIV/0!</v>
      </c>
      <c r="AE138" s="279">
        <v>1</v>
      </c>
      <c r="AF138" s="280">
        <f t="shared" si="338"/>
        <v>0</v>
      </c>
      <c r="AG138" s="292">
        <f t="shared" si="342"/>
        <v>44153</v>
      </c>
      <c r="AH138" s="292">
        <f t="shared" si="343"/>
        <v>0</v>
      </c>
      <c r="AI138" s="292">
        <f t="shared" si="344"/>
        <v>44177.3215312163</v>
      </c>
      <c r="AJ138" s="292" t="str">
        <f ca="1" t="shared" si="345"/>
        <v> </v>
      </c>
      <c r="AK138" s="295">
        <f t="shared" si="346"/>
        <v>44180.3215312163</v>
      </c>
      <c r="AL138" s="296"/>
      <c r="AM138" s="300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18"/>
      <c r="BB138" s="218"/>
      <c r="BC138" s="218"/>
      <c r="BD138" s="218"/>
      <c r="BE138" s="218"/>
      <c r="BF138" s="218"/>
      <c r="BG138" s="218"/>
      <c r="BH138" s="218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7"/>
      <c r="CJ138" s="217"/>
      <c r="CK138" s="217"/>
      <c r="CL138" s="217"/>
      <c r="CM138" s="217"/>
      <c r="CN138" s="217"/>
      <c r="CO138" s="217"/>
      <c r="CP138" s="217"/>
      <c r="CQ138" s="217"/>
      <c r="CR138" s="217"/>
      <c r="CS138" s="217"/>
      <c r="CT138" s="217"/>
      <c r="CU138" s="217"/>
      <c r="CV138" s="217"/>
      <c r="CW138" s="217"/>
      <c r="CX138" s="217"/>
      <c r="CY138" s="217"/>
      <c r="CZ138" s="193"/>
      <c r="DA138" s="193"/>
      <c r="DB138" s="193"/>
      <c r="DC138" s="193"/>
      <c r="DD138" s="193"/>
      <c r="DE138" s="193"/>
      <c r="DF138" s="193"/>
      <c r="DG138" s="193"/>
      <c r="DH138" s="193"/>
      <c r="DI138" s="193"/>
      <c r="DJ138" s="193"/>
      <c r="DK138" s="193"/>
      <c r="DL138" s="193"/>
      <c r="DM138" s="193"/>
      <c r="DN138" s="193"/>
      <c r="DO138" s="193"/>
      <c r="DP138" s="193"/>
      <c r="DQ138" s="193"/>
      <c r="DR138" s="193"/>
      <c r="DS138" s="193"/>
      <c r="DT138" s="193"/>
      <c r="DU138" s="193"/>
      <c r="DV138" s="193"/>
      <c r="DW138" s="193"/>
      <c r="DX138" s="193"/>
      <c r="DY138" s="193"/>
    </row>
    <row r="139" s="191" customFormat="1" customHeight="1" spans="1:129">
      <c r="A139" s="244"/>
      <c r="B139" s="237"/>
      <c r="C139" s="240"/>
      <c r="D139" s="239"/>
      <c r="E139" s="240"/>
      <c r="F139" s="238"/>
      <c r="G139" s="240"/>
      <c r="H139" s="240"/>
      <c r="I139" s="240"/>
      <c r="J139" s="256"/>
      <c r="K139" s="240"/>
      <c r="L139" s="240"/>
      <c r="M139" s="240"/>
      <c r="N139" s="257"/>
      <c r="O139" s="240"/>
      <c r="P139" s="240"/>
      <c r="Q139" s="240"/>
      <c r="R139" s="240"/>
      <c r="S139" s="267"/>
      <c r="T139" s="267"/>
      <c r="U139" s="267"/>
      <c r="V139" s="267"/>
      <c r="W139" s="272"/>
      <c r="X139" s="269"/>
      <c r="Y139" s="267"/>
      <c r="Z139" s="240"/>
      <c r="AA139" s="267"/>
      <c r="AB139" s="281"/>
      <c r="AC139" s="267"/>
      <c r="AD139" s="258"/>
      <c r="AE139" s="282"/>
      <c r="AF139" s="283"/>
      <c r="AG139" s="297"/>
      <c r="AH139" s="297"/>
      <c r="AI139" s="297"/>
      <c r="AJ139" s="297"/>
      <c r="AK139" s="345"/>
      <c r="AL139" s="298"/>
      <c r="AM139" s="301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18"/>
      <c r="BB139" s="218"/>
      <c r="BC139" s="218"/>
      <c r="BD139" s="218"/>
      <c r="BE139" s="218"/>
      <c r="BF139" s="218"/>
      <c r="BG139" s="218"/>
      <c r="BH139" s="218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217"/>
      <c r="BS139" s="217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7"/>
      <c r="CJ139" s="217"/>
      <c r="CK139" s="217"/>
      <c r="CL139" s="217"/>
      <c r="CM139" s="217"/>
      <c r="CN139" s="217"/>
      <c r="CO139" s="217"/>
      <c r="CP139" s="217"/>
      <c r="CQ139" s="217"/>
      <c r="CR139" s="217"/>
      <c r="CS139" s="217"/>
      <c r="CT139" s="217"/>
      <c r="CU139" s="217"/>
      <c r="CV139" s="217"/>
      <c r="CW139" s="217"/>
      <c r="CX139" s="217"/>
      <c r="CY139" s="217"/>
      <c r="CZ139" s="193"/>
      <c r="DA139" s="193"/>
      <c r="DB139" s="193"/>
      <c r="DC139" s="193"/>
      <c r="DD139" s="193"/>
      <c r="DE139" s="193"/>
      <c r="DF139" s="193"/>
      <c r="DG139" s="193"/>
      <c r="DH139" s="193"/>
      <c r="DI139" s="193"/>
      <c r="DJ139" s="193"/>
      <c r="DK139" s="193"/>
      <c r="DL139" s="193"/>
      <c r="DM139" s="193"/>
      <c r="DN139" s="193"/>
      <c r="DO139" s="193"/>
      <c r="DP139" s="193"/>
      <c r="DQ139" s="193"/>
      <c r="DR139" s="193"/>
      <c r="DS139" s="193"/>
      <c r="DT139" s="193"/>
      <c r="DU139" s="193"/>
      <c r="DV139" s="193"/>
      <c r="DW139" s="193"/>
      <c r="DX139" s="193"/>
      <c r="DY139" s="193"/>
    </row>
    <row r="140" s="193" customFormat="1" customHeight="1" spans="1:103">
      <c r="A140" s="341">
        <v>308</v>
      </c>
      <c r="B140" s="235">
        <v>1017</v>
      </c>
      <c r="C140" s="234">
        <v>1</v>
      </c>
      <c r="D140" s="233">
        <v>550</v>
      </c>
      <c r="E140" s="234" t="s">
        <v>85</v>
      </c>
      <c r="F140" s="232">
        <v>1000</v>
      </c>
      <c r="G140" s="234"/>
      <c r="H140" s="234" t="s">
        <v>15</v>
      </c>
      <c r="I140" s="234">
        <v>200</v>
      </c>
      <c r="J140" s="252" t="s">
        <v>86</v>
      </c>
      <c r="K140" s="234">
        <v>238</v>
      </c>
      <c r="L140" s="234">
        <v>6</v>
      </c>
      <c r="M140" s="234">
        <f t="shared" ref="M140:M146" si="348">O140*K140*I140</f>
        <v>357000</v>
      </c>
      <c r="N140" s="253">
        <f t="shared" ref="N140:N146" si="349">M140/SUM($M$140:$M$146)</f>
        <v>0.251298374937175</v>
      </c>
      <c r="O140" s="234">
        <v>7.5</v>
      </c>
      <c r="P140" s="234"/>
      <c r="Q140" s="234"/>
      <c r="R140" s="234"/>
      <c r="S140" s="260">
        <f t="shared" ref="S140:S153" si="350">R140*Q140*P140/1000</f>
        <v>0</v>
      </c>
      <c r="T140" s="260">
        <f t="shared" ref="T140:T146" si="351">F140*N140*1000/L140/K140*9000/I140</f>
        <v>7919.06643709585</v>
      </c>
      <c r="U140" s="260">
        <f t="shared" ref="U140:U146" si="352">F140*N140</f>
        <v>251.298374937175</v>
      </c>
      <c r="V140" s="260"/>
      <c r="W140" s="270"/>
      <c r="X140" s="266"/>
      <c r="Y140" s="260">
        <f t="shared" ref="Y140:Y146" si="353">T140-X140</f>
        <v>7919.06643709585</v>
      </c>
      <c r="Z140" s="234">
        <f t="shared" ref="Z140:Z146" si="354">Y140*I140/9000*L140*K140/1000</f>
        <v>251.298374937175</v>
      </c>
      <c r="AA140" s="260">
        <f t="shared" ref="AA140:AA146" si="355">65*1000/K140*9000/I140</f>
        <v>12289.9159663866</v>
      </c>
      <c r="AB140" s="278">
        <f t="shared" ref="AB140:AB146" si="356">Q140*R140*P140*N140/K140/L140*9000/I140</f>
        <v>0</v>
      </c>
      <c r="AC140" s="260">
        <f t="shared" ref="AC140:AC146" si="357">D140/2*O140*60*24/1000</f>
        <v>2970</v>
      </c>
      <c r="AD140" s="254">
        <f t="shared" ref="AD140:AD149" si="358">T140/AC140/0.83/AE140</f>
        <v>3.21247269364158</v>
      </c>
      <c r="AE140" s="279">
        <v>1</v>
      </c>
      <c r="AF140" s="280">
        <f t="shared" ref="AF140:AF146" si="359">IF(LEN(C140)&gt;0,AC140*I140/9000/1000*K140*L140,"")</f>
        <v>94.248</v>
      </c>
      <c r="AG140" s="292">
        <v>44163</v>
      </c>
      <c r="AH140" s="294"/>
      <c r="AI140" s="294">
        <f>AD140+AG140</f>
        <v>44166.2124726936</v>
      </c>
      <c r="AJ140" s="295" t="str">
        <f ca="1">IF(NOW()-AG140-AD140&gt;=-2,"跟踪"," ")</f>
        <v>跟踪</v>
      </c>
      <c r="AK140" s="295">
        <f>AI140+3</f>
        <v>44169.2124726936</v>
      </c>
      <c r="AL140" s="296">
        <f>SUM(AF140:AF146)</f>
        <v>375.044208</v>
      </c>
      <c r="AM140" s="217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18"/>
      <c r="BB140" s="218"/>
      <c r="BC140" s="218"/>
      <c r="BD140" s="218"/>
      <c r="BE140" s="218"/>
      <c r="BF140" s="218"/>
      <c r="BG140" s="218"/>
      <c r="BH140" s="218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217"/>
      <c r="BS140" s="217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7"/>
      <c r="CJ140" s="217"/>
      <c r="CK140" s="217"/>
      <c r="CL140" s="217"/>
      <c r="CM140" s="217"/>
      <c r="CN140" s="217"/>
      <c r="CO140" s="217"/>
      <c r="CP140" s="217"/>
      <c r="CQ140" s="217"/>
      <c r="CR140" s="217"/>
      <c r="CS140" s="217"/>
      <c r="CT140" s="217"/>
      <c r="CU140" s="217"/>
      <c r="CV140" s="217"/>
      <c r="CW140" s="217"/>
      <c r="CX140" s="217"/>
      <c r="CY140" s="217"/>
    </row>
    <row r="141" s="193" customFormat="1" customHeight="1" spans="1:103">
      <c r="A141" s="341">
        <v>308</v>
      </c>
      <c r="B141" s="235"/>
      <c r="C141" s="234">
        <v>1</v>
      </c>
      <c r="D141" s="233">
        <f t="shared" ref="D141:D146" si="360">D140</f>
        <v>550</v>
      </c>
      <c r="E141" s="234" t="str">
        <f t="shared" ref="E141:E146" si="361">E140</f>
        <v>YT-9505</v>
      </c>
      <c r="F141" s="232">
        <f t="shared" ref="F141:F146" si="362">F140</f>
        <v>1000</v>
      </c>
      <c r="G141" s="234"/>
      <c r="H141" s="234" t="s">
        <v>41</v>
      </c>
      <c r="I141" s="234">
        <v>400</v>
      </c>
      <c r="J141" s="252" t="s">
        <v>87</v>
      </c>
      <c r="K141" s="234">
        <v>238</v>
      </c>
      <c r="L141" s="234">
        <f t="shared" ref="L141:L146" si="363">L140</f>
        <v>6</v>
      </c>
      <c r="M141" s="234">
        <f t="shared" si="348"/>
        <v>590240</v>
      </c>
      <c r="N141" s="253">
        <f t="shared" si="349"/>
        <v>0.41547997989613</v>
      </c>
      <c r="O141" s="234">
        <v>6.2</v>
      </c>
      <c r="P141" s="234"/>
      <c r="Q141" s="234"/>
      <c r="R141" s="234"/>
      <c r="S141" s="260">
        <f t="shared" si="350"/>
        <v>0</v>
      </c>
      <c r="T141" s="260">
        <f t="shared" si="351"/>
        <v>6546.42825466591</v>
      </c>
      <c r="U141" s="260">
        <f t="shared" si="352"/>
        <v>415.47997989613</v>
      </c>
      <c r="V141" s="260"/>
      <c r="W141" s="270"/>
      <c r="X141" s="266"/>
      <c r="Y141" s="260">
        <f t="shared" si="353"/>
        <v>6546.42825466591</v>
      </c>
      <c r="Z141" s="234">
        <f t="shared" si="354"/>
        <v>415.47997989613</v>
      </c>
      <c r="AA141" s="260">
        <f t="shared" si="355"/>
        <v>6144.95798319328</v>
      </c>
      <c r="AB141" s="278">
        <f t="shared" si="356"/>
        <v>0</v>
      </c>
      <c r="AC141" s="260">
        <f t="shared" si="357"/>
        <v>2455.2</v>
      </c>
      <c r="AD141" s="254">
        <f t="shared" si="358"/>
        <v>3.21247269364158</v>
      </c>
      <c r="AE141" s="279">
        <v>1</v>
      </c>
      <c r="AF141" s="280">
        <f t="shared" si="359"/>
        <v>155.82336</v>
      </c>
      <c r="AG141" s="292">
        <f t="shared" ref="AG141:AG146" si="364">AG140</f>
        <v>44163</v>
      </c>
      <c r="AH141" s="292">
        <f t="shared" ref="AH141:AH146" si="365">AH140</f>
        <v>0</v>
      </c>
      <c r="AI141" s="292">
        <f t="shared" ref="AI141:AI146" si="366">AI140</f>
        <v>44166.2124726936</v>
      </c>
      <c r="AJ141" s="292" t="str">
        <f ca="1" t="shared" ref="AJ141:AJ146" si="367">AJ140</f>
        <v>跟踪</v>
      </c>
      <c r="AK141" s="292">
        <f t="shared" ref="AK141:AK146" si="368">AK140</f>
        <v>44169.2124726936</v>
      </c>
      <c r="AL141" s="296"/>
      <c r="AM141" s="217"/>
      <c r="AN141" s="218"/>
      <c r="AO141" s="218"/>
      <c r="AP141" s="218"/>
      <c r="AQ141" s="218"/>
      <c r="AR141" s="218"/>
      <c r="AS141" s="218"/>
      <c r="AT141" s="218"/>
      <c r="AU141" s="218"/>
      <c r="AV141" s="218"/>
      <c r="AW141" s="218"/>
      <c r="AX141" s="218"/>
      <c r="AY141" s="218"/>
      <c r="AZ141" s="218"/>
      <c r="BA141" s="218"/>
      <c r="BB141" s="218"/>
      <c r="BC141" s="218"/>
      <c r="BD141" s="218"/>
      <c r="BE141" s="218"/>
      <c r="BF141" s="218"/>
      <c r="BG141" s="218"/>
      <c r="BH141" s="218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217"/>
      <c r="BS141" s="217"/>
      <c r="BT141" s="217"/>
      <c r="BU141" s="217"/>
      <c r="BV141" s="217"/>
      <c r="BW141" s="217"/>
      <c r="BX141" s="217"/>
      <c r="BY141" s="217"/>
      <c r="BZ141" s="217"/>
      <c r="CA141" s="217"/>
      <c r="CB141" s="217"/>
      <c r="CC141" s="217"/>
      <c r="CD141" s="217"/>
      <c r="CE141" s="217"/>
      <c r="CF141" s="217"/>
      <c r="CG141" s="217"/>
      <c r="CH141" s="217"/>
      <c r="CI141" s="217"/>
      <c r="CJ141" s="217"/>
      <c r="CK141" s="217"/>
      <c r="CL141" s="217"/>
      <c r="CM141" s="217"/>
      <c r="CN141" s="217"/>
      <c r="CO141" s="217"/>
      <c r="CP141" s="217"/>
      <c r="CQ141" s="217"/>
      <c r="CR141" s="217"/>
      <c r="CS141" s="217"/>
      <c r="CT141" s="217"/>
      <c r="CU141" s="217"/>
      <c r="CV141" s="217"/>
      <c r="CW141" s="217"/>
      <c r="CX141" s="217"/>
      <c r="CY141" s="217"/>
    </row>
    <row r="142" s="193" customFormat="1" customHeight="1" spans="1:103">
      <c r="A142" s="341">
        <v>308</v>
      </c>
      <c r="B142" s="235"/>
      <c r="C142" s="234">
        <v>1</v>
      </c>
      <c r="D142" s="233">
        <f t="shared" si="360"/>
        <v>550</v>
      </c>
      <c r="E142" s="234" t="str">
        <f t="shared" si="361"/>
        <v>YT-9505</v>
      </c>
      <c r="F142" s="232">
        <f t="shared" si="362"/>
        <v>1000</v>
      </c>
      <c r="G142" s="241" t="s">
        <v>49</v>
      </c>
      <c r="H142" s="234" t="s">
        <v>42</v>
      </c>
      <c r="I142" s="234">
        <v>30</v>
      </c>
      <c r="J142" s="252" t="s">
        <v>62</v>
      </c>
      <c r="K142" s="234">
        <v>238</v>
      </c>
      <c r="L142" s="234">
        <f t="shared" si="363"/>
        <v>6</v>
      </c>
      <c r="M142" s="234">
        <f t="shared" si="348"/>
        <v>112812</v>
      </c>
      <c r="N142" s="253">
        <f t="shared" si="349"/>
        <v>0.0794102864801474</v>
      </c>
      <c r="O142" s="234">
        <v>15.8</v>
      </c>
      <c r="P142" s="234"/>
      <c r="Q142" s="234"/>
      <c r="R142" s="234"/>
      <c r="S142" s="260">
        <f t="shared" si="350"/>
        <v>0</v>
      </c>
      <c r="T142" s="260">
        <f t="shared" si="351"/>
        <v>16682.8332941486</v>
      </c>
      <c r="U142" s="260">
        <f t="shared" si="352"/>
        <v>79.4102864801474</v>
      </c>
      <c r="V142" s="260"/>
      <c r="W142" s="270"/>
      <c r="X142" s="342"/>
      <c r="Y142" s="260">
        <f t="shared" si="353"/>
        <v>16682.8332941486</v>
      </c>
      <c r="Z142" s="234">
        <f t="shared" si="354"/>
        <v>79.4102864801474</v>
      </c>
      <c r="AA142" s="260">
        <f t="shared" si="355"/>
        <v>81932.7731092437</v>
      </c>
      <c r="AB142" s="278">
        <f t="shared" si="356"/>
        <v>0</v>
      </c>
      <c r="AC142" s="260">
        <f t="shared" si="357"/>
        <v>6256.8</v>
      </c>
      <c r="AD142" s="254">
        <f t="shared" si="358"/>
        <v>3.21247269364158</v>
      </c>
      <c r="AE142" s="279">
        <v>1</v>
      </c>
      <c r="AF142" s="280">
        <f t="shared" si="359"/>
        <v>29.782368</v>
      </c>
      <c r="AG142" s="292">
        <f t="shared" si="364"/>
        <v>44163</v>
      </c>
      <c r="AH142" s="292">
        <f t="shared" si="365"/>
        <v>0</v>
      </c>
      <c r="AI142" s="292">
        <f t="shared" si="366"/>
        <v>44166.2124726936</v>
      </c>
      <c r="AJ142" s="292" t="str">
        <f ca="1" t="shared" si="367"/>
        <v>跟踪</v>
      </c>
      <c r="AK142" s="292">
        <f t="shared" si="368"/>
        <v>44169.2124726936</v>
      </c>
      <c r="AL142" s="296"/>
      <c r="AM142" s="217"/>
      <c r="AN142" s="218"/>
      <c r="AO142" s="218"/>
      <c r="AP142" s="218"/>
      <c r="AQ142" s="218"/>
      <c r="AR142" s="218"/>
      <c r="AS142" s="218"/>
      <c r="AT142" s="218"/>
      <c r="AU142" s="218"/>
      <c r="AV142" s="218"/>
      <c r="AW142" s="218"/>
      <c r="AX142" s="218"/>
      <c r="AY142" s="218"/>
      <c r="AZ142" s="218"/>
      <c r="BA142" s="218"/>
      <c r="BB142" s="218"/>
      <c r="BC142" s="218"/>
      <c r="BD142" s="218"/>
      <c r="BE142" s="218"/>
      <c r="BF142" s="218"/>
      <c r="BG142" s="218"/>
      <c r="BH142" s="218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217"/>
      <c r="BS142" s="217"/>
      <c r="BT142" s="217"/>
      <c r="BU142" s="217"/>
      <c r="BV142" s="217"/>
      <c r="BW142" s="217"/>
      <c r="BX142" s="217"/>
      <c r="BY142" s="217"/>
      <c r="BZ142" s="217"/>
      <c r="CA142" s="217"/>
      <c r="CB142" s="217"/>
      <c r="CC142" s="217"/>
      <c r="CD142" s="217"/>
      <c r="CE142" s="217"/>
      <c r="CF142" s="217"/>
      <c r="CG142" s="217"/>
      <c r="CH142" s="217"/>
      <c r="CI142" s="217"/>
      <c r="CJ142" s="217"/>
      <c r="CK142" s="217"/>
      <c r="CL142" s="217"/>
      <c r="CM142" s="217"/>
      <c r="CN142" s="217"/>
      <c r="CO142" s="217"/>
      <c r="CP142" s="217"/>
      <c r="CQ142" s="217"/>
      <c r="CR142" s="217"/>
      <c r="CS142" s="217"/>
      <c r="CT142" s="217"/>
      <c r="CU142" s="217"/>
      <c r="CV142" s="217"/>
      <c r="CW142" s="217"/>
      <c r="CX142" s="217"/>
      <c r="CY142" s="217"/>
    </row>
    <row r="143" s="193" customFormat="1" customHeight="1" spans="1:103">
      <c r="A143" s="341">
        <v>308</v>
      </c>
      <c r="B143" s="235"/>
      <c r="C143" s="234">
        <v>1</v>
      </c>
      <c r="D143" s="233">
        <f t="shared" si="360"/>
        <v>550</v>
      </c>
      <c r="E143" s="234" t="str">
        <f t="shared" si="361"/>
        <v>YT-9505</v>
      </c>
      <c r="F143" s="232">
        <f t="shared" si="362"/>
        <v>1000</v>
      </c>
      <c r="G143" s="242"/>
      <c r="H143" s="234" t="s">
        <v>43</v>
      </c>
      <c r="I143" s="234">
        <v>75</v>
      </c>
      <c r="J143" s="252" t="s">
        <v>63</v>
      </c>
      <c r="K143" s="234">
        <v>476</v>
      </c>
      <c r="L143" s="234">
        <f t="shared" si="363"/>
        <v>6</v>
      </c>
      <c r="M143" s="234">
        <f t="shared" si="348"/>
        <v>167790</v>
      </c>
      <c r="N143" s="253">
        <f t="shared" si="349"/>
        <v>0.118110236220472</v>
      </c>
      <c r="O143" s="234">
        <v>4.7</v>
      </c>
      <c r="P143" s="234"/>
      <c r="Q143" s="234"/>
      <c r="R143" s="234"/>
      <c r="S143" s="260">
        <f t="shared" si="350"/>
        <v>0</v>
      </c>
      <c r="T143" s="260">
        <f t="shared" si="351"/>
        <v>4962.61496724672</v>
      </c>
      <c r="U143" s="260">
        <f t="shared" si="352"/>
        <v>118.110236220472</v>
      </c>
      <c r="V143" s="260"/>
      <c r="W143" s="270"/>
      <c r="X143" s="266"/>
      <c r="Y143" s="260">
        <f t="shared" si="353"/>
        <v>4962.61496724672</v>
      </c>
      <c r="Z143" s="234">
        <f t="shared" si="354"/>
        <v>118.110236220472</v>
      </c>
      <c r="AA143" s="260">
        <f t="shared" si="355"/>
        <v>16386.5546218487</v>
      </c>
      <c r="AB143" s="278">
        <f t="shared" si="356"/>
        <v>0</v>
      </c>
      <c r="AC143" s="260">
        <f t="shared" si="357"/>
        <v>1861.2</v>
      </c>
      <c r="AD143" s="254">
        <f t="shared" si="358"/>
        <v>3.21247269364157</v>
      </c>
      <c r="AE143" s="279">
        <v>1</v>
      </c>
      <c r="AF143" s="280">
        <f t="shared" si="359"/>
        <v>44.29656</v>
      </c>
      <c r="AG143" s="292">
        <f t="shared" si="364"/>
        <v>44163</v>
      </c>
      <c r="AH143" s="292">
        <f t="shared" si="365"/>
        <v>0</v>
      </c>
      <c r="AI143" s="292">
        <f t="shared" si="366"/>
        <v>44166.2124726936</v>
      </c>
      <c r="AJ143" s="292" t="str">
        <f ca="1" t="shared" si="367"/>
        <v>跟踪</v>
      </c>
      <c r="AK143" s="292">
        <f t="shared" si="368"/>
        <v>44169.2124726936</v>
      </c>
      <c r="AL143" s="296"/>
      <c r="AM143" s="217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8"/>
      <c r="BB143" s="218"/>
      <c r="BC143" s="218"/>
      <c r="BD143" s="218"/>
      <c r="BE143" s="218"/>
      <c r="BF143" s="218"/>
      <c r="BG143" s="218"/>
      <c r="BH143" s="218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7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7"/>
      <c r="CJ143" s="217"/>
      <c r="CK143" s="217"/>
      <c r="CL143" s="217"/>
      <c r="CM143" s="217"/>
      <c r="CN143" s="217"/>
      <c r="CO143" s="217"/>
      <c r="CP143" s="217"/>
      <c r="CQ143" s="217"/>
      <c r="CR143" s="217"/>
      <c r="CS143" s="217"/>
      <c r="CT143" s="217"/>
      <c r="CU143" s="217"/>
      <c r="CV143" s="217"/>
      <c r="CW143" s="217"/>
      <c r="CX143" s="217"/>
      <c r="CY143" s="217"/>
    </row>
    <row r="144" s="193" customFormat="1" customHeight="1" spans="1:103">
      <c r="A144" s="341">
        <v>308</v>
      </c>
      <c r="B144" s="235"/>
      <c r="C144" s="234">
        <v>1</v>
      </c>
      <c r="D144" s="233">
        <f t="shared" si="360"/>
        <v>550</v>
      </c>
      <c r="E144" s="234" t="str">
        <f t="shared" si="361"/>
        <v>YT-9505</v>
      </c>
      <c r="F144" s="232">
        <f t="shared" si="362"/>
        <v>1000</v>
      </c>
      <c r="G144" s="234">
        <f>[3]Sheet1!$C$236</f>
        <v>848.85</v>
      </c>
      <c r="H144" s="234" t="s">
        <v>44</v>
      </c>
      <c r="I144" s="234">
        <v>75</v>
      </c>
      <c r="J144" s="259" t="s">
        <v>63</v>
      </c>
      <c r="K144" s="234">
        <v>476</v>
      </c>
      <c r="L144" s="234">
        <f t="shared" si="363"/>
        <v>6</v>
      </c>
      <c r="M144" s="234">
        <f t="shared" si="348"/>
        <v>192780</v>
      </c>
      <c r="N144" s="253">
        <f t="shared" si="349"/>
        <v>0.135701122466075</v>
      </c>
      <c r="O144" s="234">
        <v>5.4</v>
      </c>
      <c r="P144" s="234"/>
      <c r="Q144" s="234"/>
      <c r="R144" s="234"/>
      <c r="S144" s="260">
        <f t="shared" si="350"/>
        <v>0</v>
      </c>
      <c r="T144" s="260">
        <f t="shared" si="351"/>
        <v>5701.72783470903</v>
      </c>
      <c r="U144" s="260">
        <f t="shared" si="352"/>
        <v>135.701122466075</v>
      </c>
      <c r="V144" s="260"/>
      <c r="W144" s="270"/>
      <c r="X144" s="266"/>
      <c r="Y144" s="260">
        <f t="shared" si="353"/>
        <v>5701.72783470903</v>
      </c>
      <c r="Z144" s="234">
        <f t="shared" si="354"/>
        <v>135.701122466075</v>
      </c>
      <c r="AA144" s="260">
        <f t="shared" si="355"/>
        <v>16386.5546218487</v>
      </c>
      <c r="AB144" s="278">
        <f t="shared" si="356"/>
        <v>0</v>
      </c>
      <c r="AC144" s="260">
        <f t="shared" si="357"/>
        <v>2138.4</v>
      </c>
      <c r="AD144" s="254">
        <f t="shared" si="358"/>
        <v>3.21247269364159</v>
      </c>
      <c r="AE144" s="279">
        <v>1</v>
      </c>
      <c r="AF144" s="280">
        <f t="shared" si="359"/>
        <v>50.89392</v>
      </c>
      <c r="AG144" s="292">
        <f t="shared" si="364"/>
        <v>44163</v>
      </c>
      <c r="AH144" s="292">
        <f t="shared" si="365"/>
        <v>0</v>
      </c>
      <c r="AI144" s="292">
        <f t="shared" si="366"/>
        <v>44166.2124726936</v>
      </c>
      <c r="AJ144" s="292" t="str">
        <f ca="1" t="shared" si="367"/>
        <v>跟踪</v>
      </c>
      <c r="AK144" s="292">
        <f t="shared" si="368"/>
        <v>44169.2124726936</v>
      </c>
      <c r="AL144" s="296"/>
      <c r="AM144" s="217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8"/>
      <c r="BB144" s="218"/>
      <c r="BC144" s="218"/>
      <c r="BD144" s="218"/>
      <c r="BE144" s="218"/>
      <c r="BF144" s="218"/>
      <c r="BG144" s="218"/>
      <c r="BH144" s="218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7"/>
      <c r="BS144" s="217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7"/>
      <c r="CJ144" s="217"/>
      <c r="CK144" s="217"/>
      <c r="CL144" s="217"/>
      <c r="CM144" s="217"/>
      <c r="CN144" s="217"/>
      <c r="CO144" s="217"/>
      <c r="CP144" s="217"/>
      <c r="CQ144" s="217"/>
      <c r="CR144" s="217"/>
      <c r="CS144" s="217"/>
      <c r="CT144" s="217"/>
      <c r="CU144" s="217"/>
      <c r="CV144" s="217"/>
      <c r="CW144" s="217"/>
      <c r="CX144" s="217"/>
      <c r="CY144" s="217"/>
    </row>
    <row r="145" s="193" customFormat="1" customHeight="1" spans="1:103">
      <c r="A145" s="341">
        <v>308</v>
      </c>
      <c r="B145" s="235"/>
      <c r="C145" s="234">
        <v>1</v>
      </c>
      <c r="D145" s="233">
        <f t="shared" si="360"/>
        <v>550</v>
      </c>
      <c r="E145" s="234" t="str">
        <f t="shared" si="361"/>
        <v>YT-9505</v>
      </c>
      <c r="F145" s="232">
        <f t="shared" si="362"/>
        <v>1000</v>
      </c>
      <c r="G145" s="234"/>
      <c r="H145" s="234" t="s">
        <v>45</v>
      </c>
      <c r="I145" s="234"/>
      <c r="J145" s="252"/>
      <c r="K145" s="234"/>
      <c r="L145" s="234">
        <f t="shared" si="363"/>
        <v>6</v>
      </c>
      <c r="M145" s="234">
        <f t="shared" si="348"/>
        <v>0</v>
      </c>
      <c r="N145" s="253">
        <f t="shared" si="349"/>
        <v>0</v>
      </c>
      <c r="O145" s="234"/>
      <c r="P145" s="234"/>
      <c r="Q145" s="234"/>
      <c r="R145" s="234"/>
      <c r="S145" s="260">
        <f t="shared" si="350"/>
        <v>0</v>
      </c>
      <c r="T145" s="260" t="e">
        <f t="shared" si="351"/>
        <v>#DIV/0!</v>
      </c>
      <c r="U145" s="260">
        <f t="shared" si="352"/>
        <v>0</v>
      </c>
      <c r="V145" s="260"/>
      <c r="W145" s="270"/>
      <c r="X145" s="266"/>
      <c r="Y145" s="260" t="e">
        <f t="shared" si="353"/>
        <v>#DIV/0!</v>
      </c>
      <c r="Z145" s="234" t="e">
        <f t="shared" si="354"/>
        <v>#DIV/0!</v>
      </c>
      <c r="AA145" s="260" t="e">
        <f t="shared" si="355"/>
        <v>#DIV/0!</v>
      </c>
      <c r="AB145" s="278" t="e">
        <f t="shared" si="356"/>
        <v>#DIV/0!</v>
      </c>
      <c r="AC145" s="260">
        <f t="shared" si="357"/>
        <v>0</v>
      </c>
      <c r="AD145" s="254" t="e">
        <f t="shared" si="358"/>
        <v>#DIV/0!</v>
      </c>
      <c r="AE145" s="279">
        <v>1</v>
      </c>
      <c r="AF145" s="280">
        <f t="shared" si="359"/>
        <v>0</v>
      </c>
      <c r="AG145" s="292">
        <f t="shared" si="364"/>
        <v>44163</v>
      </c>
      <c r="AH145" s="292">
        <f t="shared" si="365"/>
        <v>0</v>
      </c>
      <c r="AI145" s="292">
        <f t="shared" si="366"/>
        <v>44166.2124726936</v>
      </c>
      <c r="AJ145" s="292" t="str">
        <f ca="1" t="shared" si="367"/>
        <v>跟踪</v>
      </c>
      <c r="AK145" s="292">
        <f t="shared" si="368"/>
        <v>44169.2124726936</v>
      </c>
      <c r="AL145" s="296"/>
      <c r="AM145" s="217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8"/>
      <c r="BB145" s="218"/>
      <c r="BC145" s="218"/>
      <c r="BD145" s="218"/>
      <c r="BE145" s="218"/>
      <c r="BF145" s="218"/>
      <c r="BG145" s="218"/>
      <c r="BH145" s="218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7"/>
      <c r="BS145" s="217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7"/>
      <c r="CJ145" s="217"/>
      <c r="CK145" s="217"/>
      <c r="CL145" s="217"/>
      <c r="CM145" s="217"/>
      <c r="CN145" s="217"/>
      <c r="CO145" s="217"/>
      <c r="CP145" s="217"/>
      <c r="CQ145" s="217"/>
      <c r="CR145" s="217"/>
      <c r="CS145" s="217"/>
      <c r="CT145" s="217"/>
      <c r="CU145" s="217"/>
      <c r="CV145" s="217"/>
      <c r="CW145" s="217"/>
      <c r="CX145" s="217"/>
      <c r="CY145" s="217"/>
    </row>
    <row r="146" s="193" customFormat="1" customHeight="1" spans="1:103">
      <c r="A146" s="341">
        <v>308</v>
      </c>
      <c r="B146" s="235"/>
      <c r="C146" s="234">
        <v>1</v>
      </c>
      <c r="D146" s="233">
        <f t="shared" si="360"/>
        <v>550</v>
      </c>
      <c r="E146" s="234" t="str">
        <f t="shared" si="361"/>
        <v>YT-9505</v>
      </c>
      <c r="F146" s="232">
        <f t="shared" si="362"/>
        <v>1000</v>
      </c>
      <c r="G146" s="234"/>
      <c r="H146" s="234" t="s">
        <v>46</v>
      </c>
      <c r="I146" s="234"/>
      <c r="J146" s="252"/>
      <c r="K146" s="234"/>
      <c r="L146" s="234">
        <f t="shared" si="363"/>
        <v>6</v>
      </c>
      <c r="M146" s="234">
        <f t="shared" si="348"/>
        <v>0</v>
      </c>
      <c r="N146" s="253">
        <f t="shared" si="349"/>
        <v>0</v>
      </c>
      <c r="O146" s="234"/>
      <c r="P146" s="234"/>
      <c r="Q146" s="234"/>
      <c r="R146" s="234"/>
      <c r="S146" s="260">
        <f t="shared" si="350"/>
        <v>0</v>
      </c>
      <c r="T146" s="260" t="e">
        <f t="shared" si="351"/>
        <v>#DIV/0!</v>
      </c>
      <c r="U146" s="260">
        <f t="shared" si="352"/>
        <v>0</v>
      </c>
      <c r="V146" s="260"/>
      <c r="W146" s="270"/>
      <c r="X146" s="266"/>
      <c r="Y146" s="260" t="e">
        <f t="shared" si="353"/>
        <v>#DIV/0!</v>
      </c>
      <c r="Z146" s="234" t="e">
        <f t="shared" si="354"/>
        <v>#DIV/0!</v>
      </c>
      <c r="AA146" s="260" t="e">
        <f t="shared" si="355"/>
        <v>#DIV/0!</v>
      </c>
      <c r="AB146" s="278" t="e">
        <f t="shared" si="356"/>
        <v>#DIV/0!</v>
      </c>
      <c r="AC146" s="260">
        <f t="shared" si="357"/>
        <v>0</v>
      </c>
      <c r="AD146" s="254" t="e">
        <f t="shared" si="358"/>
        <v>#DIV/0!</v>
      </c>
      <c r="AE146" s="279">
        <v>1</v>
      </c>
      <c r="AF146" s="280">
        <f t="shared" si="359"/>
        <v>0</v>
      </c>
      <c r="AG146" s="292">
        <f t="shared" si="364"/>
        <v>44163</v>
      </c>
      <c r="AH146" s="292">
        <f t="shared" si="365"/>
        <v>0</v>
      </c>
      <c r="AI146" s="292">
        <f t="shared" si="366"/>
        <v>44166.2124726936</v>
      </c>
      <c r="AJ146" s="292" t="str">
        <f ca="1" t="shared" si="367"/>
        <v>跟踪</v>
      </c>
      <c r="AK146" s="292">
        <f t="shared" si="368"/>
        <v>44169.2124726936</v>
      </c>
      <c r="AL146" s="296"/>
      <c r="AM146" s="217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8"/>
      <c r="BB146" s="218"/>
      <c r="BC146" s="218"/>
      <c r="BD146" s="218"/>
      <c r="BE146" s="218"/>
      <c r="BF146" s="218"/>
      <c r="BG146" s="218"/>
      <c r="BH146" s="218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217"/>
      <c r="BS146" s="217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7"/>
      <c r="CJ146" s="217"/>
      <c r="CK146" s="217"/>
      <c r="CL146" s="217"/>
      <c r="CM146" s="217"/>
      <c r="CN146" s="217"/>
      <c r="CO146" s="217"/>
      <c r="CP146" s="217"/>
      <c r="CQ146" s="217"/>
      <c r="CR146" s="217"/>
      <c r="CS146" s="217"/>
      <c r="CT146" s="217"/>
      <c r="CU146" s="217"/>
      <c r="CV146" s="217"/>
      <c r="CW146" s="217"/>
      <c r="CX146" s="217"/>
      <c r="CY146" s="217"/>
    </row>
    <row r="147" s="191" customFormat="1" customHeight="1" spans="1:129">
      <c r="A147" s="244"/>
      <c r="B147" s="237"/>
      <c r="C147" s="240"/>
      <c r="D147" s="239"/>
      <c r="E147" s="240"/>
      <c r="F147" s="238"/>
      <c r="G147" s="240"/>
      <c r="H147" s="240"/>
      <c r="I147" s="240"/>
      <c r="J147" s="256"/>
      <c r="K147" s="240"/>
      <c r="L147" s="240"/>
      <c r="M147" s="240"/>
      <c r="N147" s="257"/>
      <c r="O147" s="240"/>
      <c r="P147" s="240"/>
      <c r="Q147" s="240"/>
      <c r="R147" s="240"/>
      <c r="S147" s="267"/>
      <c r="T147" s="267"/>
      <c r="U147" s="267"/>
      <c r="V147" s="267"/>
      <c r="W147" s="272"/>
      <c r="X147" s="269"/>
      <c r="Y147" s="267"/>
      <c r="Z147" s="240"/>
      <c r="AA147" s="267"/>
      <c r="AB147" s="281"/>
      <c r="AC147" s="267"/>
      <c r="AD147" s="258"/>
      <c r="AE147" s="282"/>
      <c r="AF147" s="283"/>
      <c r="AG147" s="297"/>
      <c r="AH147" s="297"/>
      <c r="AI147" s="297"/>
      <c r="AJ147" s="297"/>
      <c r="AK147" s="297"/>
      <c r="AL147" s="298"/>
      <c r="AM147" s="301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8"/>
      <c r="BB147" s="218"/>
      <c r="BC147" s="218"/>
      <c r="BD147" s="218"/>
      <c r="BE147" s="218"/>
      <c r="BF147" s="218"/>
      <c r="BG147" s="218"/>
      <c r="BH147" s="218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217"/>
      <c r="BS147" s="217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7"/>
      <c r="CJ147" s="217"/>
      <c r="CK147" s="217"/>
      <c r="CL147" s="217"/>
      <c r="CM147" s="217"/>
      <c r="CN147" s="217"/>
      <c r="CO147" s="217"/>
      <c r="CP147" s="217"/>
      <c r="CQ147" s="217"/>
      <c r="CR147" s="217"/>
      <c r="CS147" s="217"/>
      <c r="CT147" s="217"/>
      <c r="CU147" s="217"/>
      <c r="CV147" s="217"/>
      <c r="CW147" s="217"/>
      <c r="CX147" s="217"/>
      <c r="CY147" s="217"/>
      <c r="CZ147" s="193"/>
      <c r="DA147" s="193"/>
      <c r="DB147" s="193"/>
      <c r="DC147" s="193"/>
      <c r="DD147" s="193"/>
      <c r="DE147" s="193"/>
      <c r="DF147" s="193"/>
      <c r="DG147" s="193"/>
      <c r="DH147" s="193"/>
      <c r="DI147" s="193"/>
      <c r="DJ147" s="193"/>
      <c r="DK147" s="193"/>
      <c r="DL147" s="193"/>
      <c r="DM147" s="193"/>
      <c r="DN147" s="193"/>
      <c r="DO147" s="193"/>
      <c r="DP147" s="193"/>
      <c r="DQ147" s="193"/>
      <c r="DR147" s="193"/>
      <c r="DS147" s="193"/>
      <c r="DT147" s="193"/>
      <c r="DU147" s="193"/>
      <c r="DV147" s="193"/>
      <c r="DW147" s="193"/>
      <c r="DX147" s="193"/>
      <c r="DY147" s="193"/>
    </row>
    <row r="148" s="190" customFormat="1" customHeight="1" spans="1:129">
      <c r="A148" s="243">
        <v>311</v>
      </c>
      <c r="B148" s="235">
        <v>1018</v>
      </c>
      <c r="C148" s="234">
        <v>1</v>
      </c>
      <c r="D148" s="233">
        <v>570</v>
      </c>
      <c r="E148" s="234" t="s">
        <v>88</v>
      </c>
      <c r="F148" s="232">
        <v>3000</v>
      </c>
      <c r="G148" s="234"/>
      <c r="H148" s="234" t="s">
        <v>15</v>
      </c>
      <c r="I148" s="234">
        <v>200</v>
      </c>
      <c r="J148" s="252" t="s">
        <v>82</v>
      </c>
      <c r="K148" s="234">
        <v>476</v>
      </c>
      <c r="L148" s="234">
        <v>6</v>
      </c>
      <c r="M148" s="234">
        <f t="shared" ref="M148:M154" si="369">O148*K148*I148</f>
        <v>428400</v>
      </c>
      <c r="N148" s="253">
        <f t="shared" ref="N148:N154" si="370">M148/SUM($M$148:$M$154)</f>
        <v>0.465477114041893</v>
      </c>
      <c r="O148" s="234">
        <v>4.5</v>
      </c>
      <c r="P148" s="234"/>
      <c r="Q148" s="234"/>
      <c r="R148" s="234"/>
      <c r="S148" s="260">
        <f t="shared" ref="S148:S154" si="371">R148*Q148*P148/1000</f>
        <v>0</v>
      </c>
      <c r="T148" s="260">
        <f t="shared" ref="T148:T154" si="372">F148*N148*1000/L148/K148*9000/I148</f>
        <v>22002.59467635</v>
      </c>
      <c r="U148" s="260">
        <f t="shared" ref="U148:U154" si="373">F148*N148</f>
        <v>1396.43134212568</v>
      </c>
      <c r="V148" s="260"/>
      <c r="W148" s="270"/>
      <c r="X148" s="266"/>
      <c r="Y148" s="260">
        <f t="shared" ref="Y148:Y154" si="374">T148-X148</f>
        <v>22002.59467635</v>
      </c>
      <c r="Z148" s="234">
        <f t="shared" ref="Z148:Z154" si="375">Y148*I148/9000*L148*K148/1000</f>
        <v>1396.43134212568</v>
      </c>
      <c r="AA148" s="260">
        <f t="shared" ref="AA148:AA161" si="376">65*1000/K148*9000/I148</f>
        <v>6144.95798319328</v>
      </c>
      <c r="AB148" s="278">
        <f t="shared" ref="AB148:AB154" si="377">Q148*R148*P148*N148/K148/L148*9000/I148</f>
        <v>0</v>
      </c>
      <c r="AC148" s="260">
        <f t="shared" ref="AC148:AC154" si="378">D148/2*O148*60*24/1000</f>
        <v>1846.8</v>
      </c>
      <c r="AD148" s="254">
        <f t="shared" ref="AD148:AD154" si="379">T148/AC148/0.83/AE148</f>
        <v>14.3540990970705</v>
      </c>
      <c r="AE148" s="279">
        <v>1</v>
      </c>
      <c r="AF148" s="280">
        <f t="shared" ref="AF148:AF154" si="380">IF(LEN(C148)&gt;0,AC148*I148/9000/1000*K148*L148,"")</f>
        <v>117.21024</v>
      </c>
      <c r="AG148" s="292">
        <v>44166</v>
      </c>
      <c r="AH148" s="294"/>
      <c r="AI148" s="294">
        <f>AD148+AG148</f>
        <v>44180.3540990971</v>
      </c>
      <c r="AJ148" s="295" t="str">
        <f ca="1">IF(NOW()-AG148-AD148&gt;=-2,"跟踪"," ")</f>
        <v> </v>
      </c>
      <c r="AK148" s="295">
        <f>AI148+3</f>
        <v>44183.3540990971</v>
      </c>
      <c r="AL148" s="296">
        <f>SUM(AF148:AF154)</f>
        <v>251.8066656</v>
      </c>
      <c r="AM148" s="300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8"/>
      <c r="BB148" s="218"/>
      <c r="BC148" s="218"/>
      <c r="BD148" s="218"/>
      <c r="BE148" s="218"/>
      <c r="BF148" s="218"/>
      <c r="BG148" s="218"/>
      <c r="BH148" s="218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217"/>
      <c r="BS148" s="217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7"/>
      <c r="CJ148" s="217"/>
      <c r="CK148" s="217"/>
      <c r="CL148" s="217"/>
      <c r="CM148" s="217"/>
      <c r="CN148" s="217"/>
      <c r="CO148" s="217"/>
      <c r="CP148" s="217"/>
      <c r="CQ148" s="217"/>
      <c r="CR148" s="217"/>
      <c r="CS148" s="217"/>
      <c r="CT148" s="217"/>
      <c r="CU148" s="217"/>
      <c r="CV148" s="217"/>
      <c r="CW148" s="217"/>
      <c r="CX148" s="217"/>
      <c r="CY148" s="217"/>
      <c r="CZ148" s="193"/>
      <c r="DA148" s="193"/>
      <c r="DB148" s="193"/>
      <c r="DC148" s="193"/>
      <c r="DD148" s="193"/>
      <c r="DE148" s="193"/>
      <c r="DF148" s="193"/>
      <c r="DG148" s="193"/>
      <c r="DH148" s="193"/>
      <c r="DI148" s="193"/>
      <c r="DJ148" s="193"/>
      <c r="DK148" s="193"/>
      <c r="DL148" s="193"/>
      <c r="DM148" s="193"/>
      <c r="DN148" s="193"/>
      <c r="DO148" s="193"/>
      <c r="DP148" s="193"/>
      <c r="DQ148" s="193"/>
      <c r="DR148" s="193"/>
      <c r="DS148" s="193"/>
      <c r="DT148" s="193"/>
      <c r="DU148" s="193"/>
      <c r="DV148" s="193"/>
      <c r="DW148" s="193"/>
      <c r="DX148" s="193"/>
      <c r="DY148" s="193"/>
    </row>
    <row r="149" s="190" customFormat="1" customHeight="1" spans="1:129">
      <c r="A149" s="243">
        <v>311</v>
      </c>
      <c r="B149" s="235"/>
      <c r="C149" s="234">
        <v>1</v>
      </c>
      <c r="D149" s="233">
        <f t="shared" ref="D149:D154" si="381">D148</f>
        <v>570</v>
      </c>
      <c r="E149" s="234" t="str">
        <f t="shared" ref="E149:E154" si="382">E148</f>
        <v>YD-15598-22E-F</v>
      </c>
      <c r="F149" s="232">
        <f t="shared" ref="F149:F154" si="383">F148</f>
        <v>3000</v>
      </c>
      <c r="G149" s="234"/>
      <c r="H149" s="234" t="s">
        <v>41</v>
      </c>
      <c r="I149" s="234">
        <v>200</v>
      </c>
      <c r="J149" s="252" t="s">
        <v>82</v>
      </c>
      <c r="K149" s="234"/>
      <c r="L149" s="234">
        <f t="shared" ref="L149:L154" si="384">L148</f>
        <v>6</v>
      </c>
      <c r="M149" s="234">
        <f t="shared" si="369"/>
        <v>0</v>
      </c>
      <c r="N149" s="253">
        <f t="shared" si="370"/>
        <v>0</v>
      </c>
      <c r="O149" s="234">
        <v>4.5</v>
      </c>
      <c r="P149" s="260"/>
      <c r="Q149" s="260"/>
      <c r="R149" s="260"/>
      <c r="S149" s="260">
        <f t="shared" si="371"/>
        <v>0</v>
      </c>
      <c r="T149" s="260" t="e">
        <f t="shared" si="372"/>
        <v>#DIV/0!</v>
      </c>
      <c r="U149" s="260">
        <f t="shared" si="373"/>
        <v>0</v>
      </c>
      <c r="V149" s="260"/>
      <c r="W149" s="270"/>
      <c r="X149" s="266"/>
      <c r="Y149" s="260" t="e">
        <f t="shared" si="374"/>
        <v>#DIV/0!</v>
      </c>
      <c r="Z149" s="234" t="e">
        <f t="shared" si="375"/>
        <v>#DIV/0!</v>
      </c>
      <c r="AA149" s="260" t="e">
        <f t="shared" si="376"/>
        <v>#DIV/0!</v>
      </c>
      <c r="AB149" s="278" t="e">
        <f t="shared" si="377"/>
        <v>#DIV/0!</v>
      </c>
      <c r="AC149" s="260">
        <f t="shared" si="378"/>
        <v>1846.8</v>
      </c>
      <c r="AD149" s="254" t="e">
        <f t="shared" si="379"/>
        <v>#DIV/0!</v>
      </c>
      <c r="AE149" s="279">
        <v>1</v>
      </c>
      <c r="AF149" s="280">
        <f t="shared" si="380"/>
        <v>0</v>
      </c>
      <c r="AG149" s="292">
        <f t="shared" ref="AG149:AG154" si="385">AG148</f>
        <v>44166</v>
      </c>
      <c r="AH149" s="292">
        <f t="shared" ref="AH149:AH154" si="386">AH148</f>
        <v>0</v>
      </c>
      <c r="AI149" s="292">
        <f t="shared" ref="AI149:AI154" si="387">AI148</f>
        <v>44180.3540990971</v>
      </c>
      <c r="AJ149" s="292" t="str">
        <f ca="1" t="shared" ref="AJ149:AJ154" si="388">AJ148</f>
        <v> </v>
      </c>
      <c r="AK149" s="292">
        <f t="shared" ref="AK149:AK154" si="389">AK148</f>
        <v>44183.3540990971</v>
      </c>
      <c r="AL149" s="296"/>
      <c r="AM149" s="300"/>
      <c r="AN149" s="218"/>
      <c r="AO149" s="218"/>
      <c r="AP149" s="218"/>
      <c r="AQ149" s="218"/>
      <c r="AR149" s="218"/>
      <c r="AS149" s="218"/>
      <c r="AT149" s="218"/>
      <c r="AU149" s="218"/>
      <c r="AV149" s="218"/>
      <c r="AW149" s="218"/>
      <c r="AX149" s="218"/>
      <c r="AY149" s="218"/>
      <c r="AZ149" s="218"/>
      <c r="BA149" s="218"/>
      <c r="BB149" s="218"/>
      <c r="BC149" s="218"/>
      <c r="BD149" s="218"/>
      <c r="BE149" s="218"/>
      <c r="BF149" s="218"/>
      <c r="BG149" s="218"/>
      <c r="BH149" s="218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217"/>
      <c r="BS149" s="217"/>
      <c r="BT149" s="217"/>
      <c r="BU149" s="217"/>
      <c r="BV149" s="217"/>
      <c r="BW149" s="217"/>
      <c r="BX149" s="217"/>
      <c r="BY149" s="217"/>
      <c r="BZ149" s="217"/>
      <c r="CA149" s="217"/>
      <c r="CB149" s="217"/>
      <c r="CC149" s="217"/>
      <c r="CD149" s="217"/>
      <c r="CE149" s="217"/>
      <c r="CF149" s="217"/>
      <c r="CG149" s="217"/>
      <c r="CH149" s="217"/>
      <c r="CI149" s="217"/>
      <c r="CJ149" s="217"/>
      <c r="CK149" s="217"/>
      <c r="CL149" s="217"/>
      <c r="CM149" s="217"/>
      <c r="CN149" s="217"/>
      <c r="CO149" s="217"/>
      <c r="CP149" s="217"/>
      <c r="CQ149" s="217"/>
      <c r="CR149" s="217"/>
      <c r="CS149" s="217"/>
      <c r="CT149" s="217"/>
      <c r="CU149" s="217"/>
      <c r="CV149" s="217"/>
      <c r="CW149" s="217"/>
      <c r="CX149" s="217"/>
      <c r="CY149" s="217"/>
      <c r="CZ149" s="193"/>
      <c r="DA149" s="193"/>
      <c r="DB149" s="193"/>
      <c r="DC149" s="193"/>
      <c r="DD149" s="193"/>
      <c r="DE149" s="193"/>
      <c r="DF149" s="193"/>
      <c r="DG149" s="193"/>
      <c r="DH149" s="193"/>
      <c r="DI149" s="193"/>
      <c r="DJ149" s="193"/>
      <c r="DK149" s="193"/>
      <c r="DL149" s="193"/>
      <c r="DM149" s="193"/>
      <c r="DN149" s="193"/>
      <c r="DO149" s="193"/>
      <c r="DP149" s="193"/>
      <c r="DQ149" s="193"/>
      <c r="DR149" s="193"/>
      <c r="DS149" s="193"/>
      <c r="DT149" s="193"/>
      <c r="DU149" s="193"/>
      <c r="DV149" s="193"/>
      <c r="DW149" s="193"/>
      <c r="DX149" s="193"/>
      <c r="DY149" s="193"/>
    </row>
    <row r="150" s="190" customFormat="1" customHeight="1" spans="1:129">
      <c r="A150" s="243">
        <v>311</v>
      </c>
      <c r="B150" s="235"/>
      <c r="C150" s="234">
        <v>1</v>
      </c>
      <c r="D150" s="233">
        <f t="shared" si="381"/>
        <v>570</v>
      </c>
      <c r="E150" s="234" t="str">
        <f t="shared" si="382"/>
        <v>YD-15598-22E-F</v>
      </c>
      <c r="F150" s="232">
        <f t="shared" si="383"/>
        <v>3000</v>
      </c>
      <c r="G150" s="241" t="s">
        <v>49</v>
      </c>
      <c r="H150" s="234" t="s">
        <v>42</v>
      </c>
      <c r="I150" s="234">
        <v>30</v>
      </c>
      <c r="J150" s="252" t="s">
        <v>57</v>
      </c>
      <c r="K150" s="234">
        <v>476</v>
      </c>
      <c r="L150" s="234">
        <f t="shared" si="384"/>
        <v>6</v>
      </c>
      <c r="M150" s="234">
        <f t="shared" si="369"/>
        <v>224196</v>
      </c>
      <c r="N150" s="253">
        <f t="shared" si="370"/>
        <v>0.243599689681924</v>
      </c>
      <c r="O150" s="234">
        <v>15.7</v>
      </c>
      <c r="P150" s="234"/>
      <c r="Q150" s="234"/>
      <c r="R150" s="234"/>
      <c r="S150" s="260">
        <f t="shared" si="371"/>
        <v>0</v>
      </c>
      <c r="T150" s="260">
        <f t="shared" si="372"/>
        <v>76764.6080930433</v>
      </c>
      <c r="U150" s="260">
        <f t="shared" si="373"/>
        <v>730.799069045772</v>
      </c>
      <c r="V150" s="260"/>
      <c r="W150" s="270"/>
      <c r="X150" s="266"/>
      <c r="Y150" s="260">
        <f t="shared" si="374"/>
        <v>76764.6080930433</v>
      </c>
      <c r="Z150" s="234">
        <f t="shared" si="375"/>
        <v>730.799069045772</v>
      </c>
      <c r="AA150" s="260">
        <f t="shared" si="376"/>
        <v>40966.3865546218</v>
      </c>
      <c r="AB150" s="278">
        <f t="shared" si="377"/>
        <v>0</v>
      </c>
      <c r="AC150" s="260">
        <f t="shared" si="378"/>
        <v>6443.28</v>
      </c>
      <c r="AD150" s="254">
        <f t="shared" si="379"/>
        <v>14.3540990970705</v>
      </c>
      <c r="AE150" s="279">
        <v>1</v>
      </c>
      <c r="AF150" s="280">
        <f t="shared" si="380"/>
        <v>61.3400256</v>
      </c>
      <c r="AG150" s="292">
        <f t="shared" si="385"/>
        <v>44166</v>
      </c>
      <c r="AH150" s="292">
        <f t="shared" si="386"/>
        <v>0</v>
      </c>
      <c r="AI150" s="292">
        <f t="shared" si="387"/>
        <v>44180.3540990971</v>
      </c>
      <c r="AJ150" s="292" t="str">
        <f ca="1" t="shared" si="388"/>
        <v> </v>
      </c>
      <c r="AK150" s="292">
        <f t="shared" si="389"/>
        <v>44183.3540990971</v>
      </c>
      <c r="AL150" s="296"/>
      <c r="AM150" s="300"/>
      <c r="AN150" s="218"/>
      <c r="AO150" s="218"/>
      <c r="AP150" s="218"/>
      <c r="AQ150" s="218"/>
      <c r="AR150" s="218"/>
      <c r="AS150" s="218"/>
      <c r="AT150" s="218"/>
      <c r="AU150" s="218"/>
      <c r="AV150" s="218"/>
      <c r="AW150" s="218"/>
      <c r="AX150" s="218"/>
      <c r="AY150" s="218"/>
      <c r="AZ150" s="218"/>
      <c r="BA150" s="218"/>
      <c r="BB150" s="218"/>
      <c r="BC150" s="218"/>
      <c r="BD150" s="218"/>
      <c r="BE150" s="218"/>
      <c r="BF150" s="218"/>
      <c r="BG150" s="218"/>
      <c r="BH150" s="218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17"/>
      <c r="BY150" s="217"/>
      <c r="BZ150" s="217"/>
      <c r="CA150" s="217"/>
      <c r="CB150" s="217"/>
      <c r="CC150" s="217"/>
      <c r="CD150" s="217"/>
      <c r="CE150" s="217"/>
      <c r="CF150" s="217"/>
      <c r="CG150" s="217"/>
      <c r="CH150" s="217"/>
      <c r="CI150" s="217"/>
      <c r="CJ150" s="217"/>
      <c r="CK150" s="217"/>
      <c r="CL150" s="217"/>
      <c r="CM150" s="217"/>
      <c r="CN150" s="217"/>
      <c r="CO150" s="217"/>
      <c r="CP150" s="217"/>
      <c r="CQ150" s="217"/>
      <c r="CR150" s="217"/>
      <c r="CS150" s="217"/>
      <c r="CT150" s="217"/>
      <c r="CU150" s="217"/>
      <c r="CV150" s="217"/>
      <c r="CW150" s="217"/>
      <c r="CX150" s="217"/>
      <c r="CY150" s="217"/>
      <c r="CZ150" s="193"/>
      <c r="DA150" s="193"/>
      <c r="DB150" s="193"/>
      <c r="DC150" s="193"/>
      <c r="DD150" s="193"/>
      <c r="DE150" s="193"/>
      <c r="DF150" s="193"/>
      <c r="DG150" s="193"/>
      <c r="DH150" s="193"/>
      <c r="DI150" s="193"/>
      <c r="DJ150" s="193"/>
      <c r="DK150" s="193"/>
      <c r="DL150" s="193"/>
      <c r="DM150" s="193"/>
      <c r="DN150" s="193"/>
      <c r="DO150" s="193"/>
      <c r="DP150" s="193"/>
      <c r="DQ150" s="193"/>
      <c r="DR150" s="193"/>
      <c r="DS150" s="193"/>
      <c r="DT150" s="193"/>
      <c r="DU150" s="193"/>
      <c r="DV150" s="193"/>
      <c r="DW150" s="193"/>
      <c r="DX150" s="193"/>
      <c r="DY150" s="193"/>
    </row>
    <row r="151" s="190" customFormat="1" customHeight="1" spans="1:129">
      <c r="A151" s="243">
        <v>311</v>
      </c>
      <c r="B151" s="235"/>
      <c r="C151" s="234">
        <v>1</v>
      </c>
      <c r="D151" s="233">
        <f t="shared" si="381"/>
        <v>570</v>
      </c>
      <c r="E151" s="234" t="str">
        <f t="shared" si="382"/>
        <v>YD-15598-22E-F</v>
      </c>
      <c r="F151" s="232">
        <f t="shared" si="383"/>
        <v>3000</v>
      </c>
      <c r="G151" s="242"/>
      <c r="H151" s="234" t="s">
        <v>43</v>
      </c>
      <c r="I151" s="234">
        <v>75</v>
      </c>
      <c r="J151" s="252" t="s">
        <v>56</v>
      </c>
      <c r="K151" s="234">
        <v>476</v>
      </c>
      <c r="L151" s="234">
        <f t="shared" si="384"/>
        <v>6</v>
      </c>
      <c r="M151" s="234">
        <f t="shared" si="369"/>
        <v>110670</v>
      </c>
      <c r="N151" s="253">
        <f t="shared" si="370"/>
        <v>0.120248254460822</v>
      </c>
      <c r="O151" s="234">
        <v>3.1</v>
      </c>
      <c r="P151" s="234"/>
      <c r="Q151" s="234"/>
      <c r="R151" s="234"/>
      <c r="S151" s="260">
        <f t="shared" si="371"/>
        <v>0</v>
      </c>
      <c r="T151" s="260">
        <f t="shared" si="372"/>
        <v>15157.3429992633</v>
      </c>
      <c r="U151" s="260">
        <f t="shared" si="373"/>
        <v>360.744763382466</v>
      </c>
      <c r="V151" s="260"/>
      <c r="W151" s="270"/>
      <c r="X151" s="266"/>
      <c r="Y151" s="260">
        <f t="shared" si="374"/>
        <v>15157.3429992633</v>
      </c>
      <c r="Z151" s="234">
        <f t="shared" si="375"/>
        <v>360.744763382466</v>
      </c>
      <c r="AA151" s="260">
        <f t="shared" si="376"/>
        <v>16386.5546218487</v>
      </c>
      <c r="AB151" s="278">
        <f t="shared" si="377"/>
        <v>0</v>
      </c>
      <c r="AC151" s="260">
        <f t="shared" si="378"/>
        <v>1272.24</v>
      </c>
      <c r="AD151" s="254">
        <f t="shared" si="379"/>
        <v>14.3540990970705</v>
      </c>
      <c r="AE151" s="279">
        <v>1</v>
      </c>
      <c r="AF151" s="280">
        <f t="shared" si="380"/>
        <v>30.279312</v>
      </c>
      <c r="AG151" s="292">
        <f t="shared" si="385"/>
        <v>44166</v>
      </c>
      <c r="AH151" s="292">
        <f t="shared" si="386"/>
        <v>0</v>
      </c>
      <c r="AI151" s="292">
        <f t="shared" si="387"/>
        <v>44180.3540990971</v>
      </c>
      <c r="AJ151" s="292" t="str">
        <f ca="1" t="shared" si="388"/>
        <v> </v>
      </c>
      <c r="AK151" s="292">
        <f t="shared" si="389"/>
        <v>44183.3540990971</v>
      </c>
      <c r="AL151" s="296"/>
      <c r="AM151" s="300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18"/>
      <c r="BB151" s="218"/>
      <c r="BC151" s="218"/>
      <c r="BD151" s="218"/>
      <c r="BE151" s="218"/>
      <c r="BF151" s="218"/>
      <c r="BG151" s="218"/>
      <c r="BH151" s="218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7"/>
      <c r="BS151" s="217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7"/>
      <c r="CJ151" s="217"/>
      <c r="CK151" s="217"/>
      <c r="CL151" s="217"/>
      <c r="CM151" s="217"/>
      <c r="CN151" s="217"/>
      <c r="CO151" s="217"/>
      <c r="CP151" s="217"/>
      <c r="CQ151" s="217"/>
      <c r="CR151" s="217"/>
      <c r="CS151" s="217"/>
      <c r="CT151" s="217"/>
      <c r="CU151" s="217"/>
      <c r="CV151" s="217"/>
      <c r="CW151" s="217"/>
      <c r="CX151" s="217"/>
      <c r="CY151" s="217"/>
      <c r="CZ151" s="193"/>
      <c r="DA151" s="193"/>
      <c r="DB151" s="193"/>
      <c r="DC151" s="193"/>
      <c r="DD151" s="193"/>
      <c r="DE151" s="193"/>
      <c r="DF151" s="193"/>
      <c r="DG151" s="193"/>
      <c r="DH151" s="193"/>
      <c r="DI151" s="193"/>
      <c r="DJ151" s="193"/>
      <c r="DK151" s="193"/>
      <c r="DL151" s="193"/>
      <c r="DM151" s="193"/>
      <c r="DN151" s="193"/>
      <c r="DO151" s="193"/>
      <c r="DP151" s="193"/>
      <c r="DQ151" s="193"/>
      <c r="DR151" s="193"/>
      <c r="DS151" s="193"/>
      <c r="DT151" s="193"/>
      <c r="DU151" s="193"/>
      <c r="DV151" s="193"/>
      <c r="DW151" s="193"/>
      <c r="DX151" s="193"/>
      <c r="DY151" s="193"/>
    </row>
    <row r="152" s="190" customFormat="1" customHeight="1" spans="1:129">
      <c r="A152" s="243">
        <v>311</v>
      </c>
      <c r="B152" s="235"/>
      <c r="C152" s="234">
        <v>1</v>
      </c>
      <c r="D152" s="233">
        <f t="shared" si="381"/>
        <v>570</v>
      </c>
      <c r="E152" s="234" t="str">
        <f t="shared" si="382"/>
        <v>YD-15598-22E-F</v>
      </c>
      <c r="F152" s="232">
        <f t="shared" si="383"/>
        <v>3000</v>
      </c>
      <c r="G152" s="234">
        <f>[3]Sheet1!$C$239</f>
        <v>6951.65</v>
      </c>
      <c r="H152" s="234" t="s">
        <v>44</v>
      </c>
      <c r="I152" s="234">
        <v>75</v>
      </c>
      <c r="J152" s="252" t="s">
        <v>56</v>
      </c>
      <c r="K152" s="234">
        <v>476</v>
      </c>
      <c r="L152" s="234">
        <f t="shared" si="384"/>
        <v>6</v>
      </c>
      <c r="M152" s="234">
        <f t="shared" si="369"/>
        <v>157080</v>
      </c>
      <c r="N152" s="253">
        <f t="shared" si="370"/>
        <v>0.170674941815361</v>
      </c>
      <c r="O152" s="234">
        <v>4.4</v>
      </c>
      <c r="P152" s="234"/>
      <c r="Q152" s="234"/>
      <c r="R152" s="234"/>
      <c r="S152" s="260">
        <f t="shared" si="371"/>
        <v>0</v>
      </c>
      <c r="T152" s="260">
        <f t="shared" si="372"/>
        <v>21513.6481279867</v>
      </c>
      <c r="U152" s="260">
        <f t="shared" si="373"/>
        <v>512.024825446083</v>
      </c>
      <c r="V152" s="343" t="s">
        <v>89</v>
      </c>
      <c r="W152" s="270"/>
      <c r="X152" s="266"/>
      <c r="Y152" s="260">
        <f t="shared" si="374"/>
        <v>21513.6481279867</v>
      </c>
      <c r="Z152" s="234">
        <f t="shared" si="375"/>
        <v>512.024825446083</v>
      </c>
      <c r="AA152" s="260">
        <f t="shared" si="376"/>
        <v>16386.5546218487</v>
      </c>
      <c r="AB152" s="278">
        <f t="shared" si="377"/>
        <v>0</v>
      </c>
      <c r="AC152" s="260">
        <f t="shared" si="378"/>
        <v>1805.76</v>
      </c>
      <c r="AD152" s="254">
        <f t="shared" si="379"/>
        <v>14.3540990970706</v>
      </c>
      <c r="AE152" s="279">
        <v>1</v>
      </c>
      <c r="AF152" s="280">
        <f t="shared" si="380"/>
        <v>42.977088</v>
      </c>
      <c r="AG152" s="292">
        <f t="shared" si="385"/>
        <v>44166</v>
      </c>
      <c r="AH152" s="292">
        <f t="shared" si="386"/>
        <v>0</v>
      </c>
      <c r="AI152" s="292">
        <f t="shared" si="387"/>
        <v>44180.3540990971</v>
      </c>
      <c r="AJ152" s="292" t="str">
        <f ca="1" t="shared" si="388"/>
        <v> </v>
      </c>
      <c r="AK152" s="292">
        <f t="shared" si="389"/>
        <v>44183.3540990971</v>
      </c>
      <c r="AL152" s="296"/>
      <c r="AM152" s="300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8"/>
      <c r="BB152" s="218"/>
      <c r="BC152" s="218"/>
      <c r="BD152" s="218"/>
      <c r="BE152" s="218"/>
      <c r="BF152" s="218"/>
      <c r="BG152" s="218"/>
      <c r="BH152" s="218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7"/>
      <c r="BS152" s="217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7"/>
      <c r="CJ152" s="217"/>
      <c r="CK152" s="217"/>
      <c r="CL152" s="217"/>
      <c r="CM152" s="217"/>
      <c r="CN152" s="217"/>
      <c r="CO152" s="217"/>
      <c r="CP152" s="217"/>
      <c r="CQ152" s="217"/>
      <c r="CR152" s="217"/>
      <c r="CS152" s="217"/>
      <c r="CT152" s="217"/>
      <c r="CU152" s="217"/>
      <c r="CV152" s="217"/>
      <c r="CW152" s="217"/>
      <c r="CX152" s="217"/>
      <c r="CY152" s="217"/>
      <c r="CZ152" s="193"/>
      <c r="DA152" s="193"/>
      <c r="DB152" s="193"/>
      <c r="DC152" s="193"/>
      <c r="DD152" s="193"/>
      <c r="DE152" s="193"/>
      <c r="DF152" s="193"/>
      <c r="DG152" s="193"/>
      <c r="DH152" s="193"/>
      <c r="DI152" s="193"/>
      <c r="DJ152" s="193"/>
      <c r="DK152" s="193"/>
      <c r="DL152" s="193"/>
      <c r="DM152" s="193"/>
      <c r="DN152" s="193"/>
      <c r="DO152" s="193"/>
      <c r="DP152" s="193"/>
      <c r="DQ152" s="193"/>
      <c r="DR152" s="193"/>
      <c r="DS152" s="193"/>
      <c r="DT152" s="193"/>
      <c r="DU152" s="193"/>
      <c r="DV152" s="193"/>
      <c r="DW152" s="193"/>
      <c r="DX152" s="193"/>
      <c r="DY152" s="193"/>
    </row>
    <row r="153" s="190" customFormat="1" customHeight="1" spans="1:129">
      <c r="A153" s="243">
        <v>311</v>
      </c>
      <c r="B153" s="235"/>
      <c r="C153" s="234">
        <v>1</v>
      </c>
      <c r="D153" s="233">
        <f t="shared" si="381"/>
        <v>570</v>
      </c>
      <c r="E153" s="234" t="str">
        <f t="shared" si="382"/>
        <v>YD-15598-22E-F</v>
      </c>
      <c r="F153" s="232">
        <f t="shared" si="383"/>
        <v>3000</v>
      </c>
      <c r="G153" s="234"/>
      <c r="H153" s="234" t="s">
        <v>45</v>
      </c>
      <c r="I153" s="234"/>
      <c r="J153" s="252"/>
      <c r="K153" s="234"/>
      <c r="L153" s="234">
        <f t="shared" si="384"/>
        <v>6</v>
      </c>
      <c r="M153" s="234">
        <f t="shared" si="369"/>
        <v>0</v>
      </c>
      <c r="N153" s="253">
        <f t="shared" si="370"/>
        <v>0</v>
      </c>
      <c r="O153" s="234"/>
      <c r="P153" s="234"/>
      <c r="Q153" s="234"/>
      <c r="R153" s="234"/>
      <c r="S153" s="260">
        <f t="shared" si="371"/>
        <v>0</v>
      </c>
      <c r="T153" s="260" t="e">
        <f t="shared" si="372"/>
        <v>#DIV/0!</v>
      </c>
      <c r="U153" s="260">
        <f t="shared" si="373"/>
        <v>0</v>
      </c>
      <c r="V153" s="260"/>
      <c r="W153" s="270"/>
      <c r="X153" s="266"/>
      <c r="Y153" s="260" t="e">
        <f t="shared" si="374"/>
        <v>#DIV/0!</v>
      </c>
      <c r="Z153" s="234" t="e">
        <f t="shared" si="375"/>
        <v>#DIV/0!</v>
      </c>
      <c r="AA153" s="260" t="e">
        <f t="shared" si="376"/>
        <v>#DIV/0!</v>
      </c>
      <c r="AB153" s="278" t="e">
        <f t="shared" si="377"/>
        <v>#DIV/0!</v>
      </c>
      <c r="AC153" s="260">
        <f t="shared" si="378"/>
        <v>0</v>
      </c>
      <c r="AD153" s="254" t="e">
        <f t="shared" si="379"/>
        <v>#DIV/0!</v>
      </c>
      <c r="AE153" s="279">
        <v>1</v>
      </c>
      <c r="AF153" s="280">
        <f t="shared" si="380"/>
        <v>0</v>
      </c>
      <c r="AG153" s="292">
        <f t="shared" si="385"/>
        <v>44166</v>
      </c>
      <c r="AH153" s="292">
        <f t="shared" si="386"/>
        <v>0</v>
      </c>
      <c r="AI153" s="292">
        <f t="shared" si="387"/>
        <v>44180.3540990971</v>
      </c>
      <c r="AJ153" s="292" t="str">
        <f ca="1" t="shared" si="388"/>
        <v> </v>
      </c>
      <c r="AK153" s="292">
        <f t="shared" si="389"/>
        <v>44183.3540990971</v>
      </c>
      <c r="AL153" s="296"/>
      <c r="AM153" s="300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18"/>
      <c r="BB153" s="218"/>
      <c r="BC153" s="218"/>
      <c r="BD153" s="218"/>
      <c r="BE153" s="218"/>
      <c r="BF153" s="218"/>
      <c r="BG153" s="218"/>
      <c r="BH153" s="218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7"/>
      <c r="BS153" s="217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7"/>
      <c r="CJ153" s="217"/>
      <c r="CK153" s="217"/>
      <c r="CL153" s="217"/>
      <c r="CM153" s="217"/>
      <c r="CN153" s="217"/>
      <c r="CO153" s="217"/>
      <c r="CP153" s="217"/>
      <c r="CQ153" s="217"/>
      <c r="CR153" s="217"/>
      <c r="CS153" s="217"/>
      <c r="CT153" s="217"/>
      <c r="CU153" s="217"/>
      <c r="CV153" s="217"/>
      <c r="CW153" s="217"/>
      <c r="CX153" s="217"/>
      <c r="CY153" s="217"/>
      <c r="CZ153" s="193"/>
      <c r="DA153" s="193"/>
      <c r="DB153" s="193"/>
      <c r="DC153" s="193"/>
      <c r="DD153" s="193"/>
      <c r="DE153" s="193"/>
      <c r="DF153" s="193"/>
      <c r="DG153" s="193"/>
      <c r="DH153" s="193"/>
      <c r="DI153" s="193"/>
      <c r="DJ153" s="193"/>
      <c r="DK153" s="193"/>
      <c r="DL153" s="193"/>
      <c r="DM153" s="193"/>
      <c r="DN153" s="193"/>
      <c r="DO153" s="193"/>
      <c r="DP153" s="193"/>
      <c r="DQ153" s="193"/>
      <c r="DR153" s="193"/>
      <c r="DS153" s="193"/>
      <c r="DT153" s="193"/>
      <c r="DU153" s="193"/>
      <c r="DV153" s="193"/>
      <c r="DW153" s="193"/>
      <c r="DX153" s="193"/>
      <c r="DY153" s="193"/>
    </row>
    <row r="154" s="190" customFormat="1" customHeight="1" spans="1:129">
      <c r="A154" s="243">
        <v>311</v>
      </c>
      <c r="B154" s="235"/>
      <c r="C154" s="234">
        <v>1</v>
      </c>
      <c r="D154" s="233">
        <f t="shared" si="381"/>
        <v>570</v>
      </c>
      <c r="E154" s="234" t="str">
        <f t="shared" si="382"/>
        <v>YD-15598-22E-F</v>
      </c>
      <c r="F154" s="232">
        <f t="shared" si="383"/>
        <v>3000</v>
      </c>
      <c r="G154" s="234"/>
      <c r="H154" s="234" t="s">
        <v>46</v>
      </c>
      <c r="I154" s="234"/>
      <c r="J154" s="252"/>
      <c r="K154" s="234"/>
      <c r="L154" s="234">
        <f t="shared" si="384"/>
        <v>6</v>
      </c>
      <c r="M154" s="234">
        <f t="shared" si="369"/>
        <v>0</v>
      </c>
      <c r="N154" s="253">
        <f t="shared" si="370"/>
        <v>0</v>
      </c>
      <c r="O154" s="234"/>
      <c r="P154" s="234"/>
      <c r="Q154" s="234"/>
      <c r="R154" s="234"/>
      <c r="S154" s="260">
        <f t="shared" si="371"/>
        <v>0</v>
      </c>
      <c r="T154" s="260" t="e">
        <f t="shared" si="372"/>
        <v>#DIV/0!</v>
      </c>
      <c r="U154" s="260">
        <f t="shared" si="373"/>
        <v>0</v>
      </c>
      <c r="V154" s="260"/>
      <c r="W154" s="270"/>
      <c r="X154" s="266"/>
      <c r="Y154" s="260" t="e">
        <f t="shared" si="374"/>
        <v>#DIV/0!</v>
      </c>
      <c r="Z154" s="234" t="e">
        <f t="shared" si="375"/>
        <v>#DIV/0!</v>
      </c>
      <c r="AA154" s="260" t="e">
        <f t="shared" si="376"/>
        <v>#DIV/0!</v>
      </c>
      <c r="AB154" s="278" t="e">
        <f t="shared" si="377"/>
        <v>#DIV/0!</v>
      </c>
      <c r="AC154" s="260">
        <f t="shared" si="378"/>
        <v>0</v>
      </c>
      <c r="AD154" s="254" t="e">
        <f t="shared" si="379"/>
        <v>#DIV/0!</v>
      </c>
      <c r="AE154" s="279">
        <v>1</v>
      </c>
      <c r="AF154" s="280">
        <f t="shared" si="380"/>
        <v>0</v>
      </c>
      <c r="AG154" s="292">
        <f t="shared" si="385"/>
        <v>44166</v>
      </c>
      <c r="AH154" s="292">
        <f t="shared" si="386"/>
        <v>0</v>
      </c>
      <c r="AI154" s="292">
        <f t="shared" si="387"/>
        <v>44180.3540990971</v>
      </c>
      <c r="AJ154" s="292" t="str">
        <f ca="1" t="shared" si="388"/>
        <v> </v>
      </c>
      <c r="AK154" s="292">
        <f t="shared" si="389"/>
        <v>44183.3540990971</v>
      </c>
      <c r="AL154" s="296"/>
      <c r="AM154" s="300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18"/>
      <c r="BB154" s="218"/>
      <c r="BC154" s="218"/>
      <c r="BD154" s="218"/>
      <c r="BE154" s="218"/>
      <c r="BF154" s="218"/>
      <c r="BG154" s="218"/>
      <c r="BH154" s="218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7"/>
      <c r="BS154" s="217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7"/>
      <c r="CJ154" s="217"/>
      <c r="CK154" s="217"/>
      <c r="CL154" s="217"/>
      <c r="CM154" s="217"/>
      <c r="CN154" s="217"/>
      <c r="CO154" s="217"/>
      <c r="CP154" s="217"/>
      <c r="CQ154" s="217"/>
      <c r="CR154" s="217"/>
      <c r="CS154" s="217"/>
      <c r="CT154" s="217"/>
      <c r="CU154" s="217"/>
      <c r="CV154" s="217"/>
      <c r="CW154" s="217"/>
      <c r="CX154" s="217"/>
      <c r="CY154" s="217"/>
      <c r="CZ154" s="193"/>
      <c r="DA154" s="193"/>
      <c r="DB154" s="193"/>
      <c r="DC154" s="193"/>
      <c r="DD154" s="193"/>
      <c r="DE154" s="193"/>
      <c r="DF154" s="193"/>
      <c r="DG154" s="193"/>
      <c r="DH154" s="193"/>
      <c r="DI154" s="193"/>
      <c r="DJ154" s="193"/>
      <c r="DK154" s="193"/>
      <c r="DL154" s="193"/>
      <c r="DM154" s="193"/>
      <c r="DN154" s="193"/>
      <c r="DO154" s="193"/>
      <c r="DP154" s="193"/>
      <c r="DQ154" s="193"/>
      <c r="DR154" s="193"/>
      <c r="DS154" s="193"/>
      <c r="DT154" s="193"/>
      <c r="DU154" s="193"/>
      <c r="DV154" s="193"/>
      <c r="DW154" s="193"/>
      <c r="DX154" s="193"/>
      <c r="DY154" s="193"/>
    </row>
    <row r="155" s="191" customFormat="1" customHeight="1" spans="1:129">
      <c r="A155" s="244"/>
      <c r="B155" s="237"/>
      <c r="C155" s="240"/>
      <c r="D155" s="239"/>
      <c r="E155" s="240"/>
      <c r="F155" s="238"/>
      <c r="G155" s="240"/>
      <c r="H155" s="240"/>
      <c r="I155" s="240"/>
      <c r="J155" s="256"/>
      <c r="K155" s="240"/>
      <c r="L155" s="240"/>
      <c r="M155" s="240"/>
      <c r="N155" s="257"/>
      <c r="O155" s="240"/>
      <c r="P155" s="240"/>
      <c r="Q155" s="240"/>
      <c r="R155" s="240"/>
      <c r="S155" s="267"/>
      <c r="T155" s="267"/>
      <c r="U155" s="267"/>
      <c r="V155" s="267"/>
      <c r="W155" s="272"/>
      <c r="X155" s="269"/>
      <c r="Y155" s="267"/>
      <c r="Z155" s="240"/>
      <c r="AA155" s="267"/>
      <c r="AB155" s="281"/>
      <c r="AC155" s="267"/>
      <c r="AD155" s="258"/>
      <c r="AE155" s="282"/>
      <c r="AF155" s="283"/>
      <c r="AG155" s="297"/>
      <c r="AH155" s="297"/>
      <c r="AI155" s="297"/>
      <c r="AJ155" s="297"/>
      <c r="AK155" s="297"/>
      <c r="AL155" s="298"/>
      <c r="AM155" s="301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18"/>
      <c r="BB155" s="218"/>
      <c r="BC155" s="218"/>
      <c r="BD155" s="218"/>
      <c r="BE155" s="218"/>
      <c r="BF155" s="218"/>
      <c r="BG155" s="218"/>
      <c r="BH155" s="218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7"/>
      <c r="BS155" s="217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7"/>
      <c r="CJ155" s="217"/>
      <c r="CK155" s="217"/>
      <c r="CL155" s="217"/>
      <c r="CM155" s="217"/>
      <c r="CN155" s="217"/>
      <c r="CO155" s="217"/>
      <c r="CP155" s="217"/>
      <c r="CQ155" s="217"/>
      <c r="CR155" s="217"/>
      <c r="CS155" s="217"/>
      <c r="CT155" s="217"/>
      <c r="CU155" s="217"/>
      <c r="CV155" s="217"/>
      <c r="CW155" s="217"/>
      <c r="CX155" s="217"/>
      <c r="CY155" s="217"/>
      <c r="CZ155" s="193"/>
      <c r="DA155" s="193"/>
      <c r="DB155" s="193"/>
      <c r="DC155" s="193"/>
      <c r="DD155" s="193"/>
      <c r="DE155" s="193"/>
      <c r="DF155" s="193"/>
      <c r="DG155" s="193"/>
      <c r="DH155" s="193"/>
      <c r="DI155" s="193"/>
      <c r="DJ155" s="193"/>
      <c r="DK155" s="193"/>
      <c r="DL155" s="193"/>
      <c r="DM155" s="193"/>
      <c r="DN155" s="193"/>
      <c r="DO155" s="193"/>
      <c r="DP155" s="193"/>
      <c r="DQ155" s="193"/>
      <c r="DR155" s="193"/>
      <c r="DS155" s="193"/>
      <c r="DT155" s="193"/>
      <c r="DU155" s="193"/>
      <c r="DV155" s="193"/>
      <c r="DW155" s="193"/>
      <c r="DX155" s="193"/>
      <c r="DY155" s="193"/>
    </row>
    <row r="156" s="193" customFormat="1" customHeight="1" spans="1:103">
      <c r="A156" s="341">
        <v>310</v>
      </c>
      <c r="B156" s="235">
        <v>1019</v>
      </c>
      <c r="C156" s="234">
        <v>1</v>
      </c>
      <c r="D156" s="233">
        <v>570</v>
      </c>
      <c r="E156" s="234" t="s">
        <v>90</v>
      </c>
      <c r="F156" s="232">
        <v>5020</v>
      </c>
      <c r="G156" s="234"/>
      <c r="H156" s="234" t="s">
        <v>15</v>
      </c>
      <c r="I156" s="234">
        <v>200</v>
      </c>
      <c r="J156" s="252" t="s">
        <v>60</v>
      </c>
      <c r="K156" s="234">
        <v>238</v>
      </c>
      <c r="L156" s="234">
        <v>6</v>
      </c>
      <c r="M156" s="234">
        <f t="shared" ref="M156:M162" si="390">O156*K156*I156</f>
        <v>257040</v>
      </c>
      <c r="N156" s="253">
        <f t="shared" ref="N156:N162" si="391">M156/SUM($M$156:$M$162)</f>
        <v>0.223140495867769</v>
      </c>
      <c r="O156" s="234">
        <v>5.4</v>
      </c>
      <c r="P156" s="234"/>
      <c r="Q156" s="234"/>
      <c r="R156" s="234"/>
      <c r="S156" s="260">
        <f t="shared" ref="S156:S162" si="392">R156*Q156*P156/1000</f>
        <v>0</v>
      </c>
      <c r="T156" s="260">
        <f t="shared" ref="T156:T162" si="393">F156*N156*1000/L156/K156*9000/I156</f>
        <v>35299.3263421071</v>
      </c>
      <c r="U156" s="260">
        <f t="shared" ref="U156:U162" si="394">F156*N156</f>
        <v>1120.1652892562</v>
      </c>
      <c r="V156" s="260"/>
      <c r="W156" s="270"/>
      <c r="X156" s="344"/>
      <c r="Y156" s="260">
        <f t="shared" ref="Y156:Y162" si="395">T156-X156</f>
        <v>35299.3263421071</v>
      </c>
      <c r="Z156" s="234">
        <f t="shared" ref="Z156:Z162" si="396">Y156*I156/9000*L156*K156/1000</f>
        <v>1120.1652892562</v>
      </c>
      <c r="AA156" s="260">
        <f t="shared" ref="AA156:AA162" si="397">65*1000/K156*9000/I156</f>
        <v>12289.9159663866</v>
      </c>
      <c r="AB156" s="278">
        <f t="shared" ref="AB156:AB162" si="398">Q156*R156*P156*N156/K156/L156*9000/I156</f>
        <v>0</v>
      </c>
      <c r="AC156" s="260">
        <f t="shared" ref="AC156:AC162" si="399">D156/2*O156*60*24/1000</f>
        <v>2216.16</v>
      </c>
      <c r="AD156" s="254">
        <f t="shared" ref="AD156:AD162" si="400">T156/AC156/0.83/AE156</f>
        <v>19.1905407758971</v>
      </c>
      <c r="AE156" s="279">
        <v>1</v>
      </c>
      <c r="AF156" s="280">
        <f t="shared" ref="AF156:AF162" si="401">IF(LEN(C156)&gt;0,AC156*I156/9000/1000*K156*L156,"")</f>
        <v>70.326144</v>
      </c>
      <c r="AG156" s="292">
        <v>44134</v>
      </c>
      <c r="AH156" s="294"/>
      <c r="AI156" s="294">
        <f>AD156+AG156</f>
        <v>44153.1905407759</v>
      </c>
      <c r="AJ156" s="295" t="str">
        <f ca="1">IF(NOW()-AG156-AD156&gt;=-2,"跟踪"," ")</f>
        <v>跟踪</v>
      </c>
      <c r="AK156" s="295">
        <f>AI156+3</f>
        <v>44156.1905407759</v>
      </c>
      <c r="AL156" s="296">
        <f>SUM(AF156:AF162)</f>
        <v>315.165312</v>
      </c>
      <c r="AM156" s="217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18"/>
      <c r="BB156" s="218"/>
      <c r="BC156" s="218"/>
      <c r="BD156" s="218"/>
      <c r="BE156" s="218"/>
      <c r="BF156" s="218"/>
      <c r="BG156" s="218"/>
      <c r="BH156" s="218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7"/>
      <c r="BS156" s="217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7"/>
      <c r="CJ156" s="217"/>
      <c r="CK156" s="217"/>
      <c r="CL156" s="217"/>
      <c r="CM156" s="217"/>
      <c r="CN156" s="217"/>
      <c r="CO156" s="217"/>
      <c r="CP156" s="217"/>
      <c r="CQ156" s="217"/>
      <c r="CR156" s="217"/>
      <c r="CS156" s="217"/>
      <c r="CT156" s="217"/>
      <c r="CU156" s="217"/>
      <c r="CV156" s="217"/>
      <c r="CW156" s="217"/>
      <c r="CX156" s="217"/>
      <c r="CY156" s="217"/>
    </row>
    <row r="157" s="193" customFormat="1" customHeight="1" spans="1:103">
      <c r="A157" s="341">
        <v>310</v>
      </c>
      <c r="B157" s="235"/>
      <c r="C157" s="234">
        <v>1</v>
      </c>
      <c r="D157" s="233">
        <f t="shared" ref="D157:D162" si="402">D156</f>
        <v>570</v>
      </c>
      <c r="E157" s="234" t="str">
        <f t="shared" ref="E157:E162" si="403">E156</f>
        <v>YT-H004MS</v>
      </c>
      <c r="F157" s="232">
        <f t="shared" ref="F157:F162" si="404">F156</f>
        <v>5020</v>
      </c>
      <c r="G157" s="234"/>
      <c r="H157" s="234" t="s">
        <v>41</v>
      </c>
      <c r="I157" s="234">
        <v>200</v>
      </c>
      <c r="J157" s="252" t="s">
        <v>60</v>
      </c>
      <c r="K157" s="234">
        <v>238</v>
      </c>
      <c r="L157" s="234">
        <f t="shared" ref="L157:L162" si="405">L156</f>
        <v>6</v>
      </c>
      <c r="M157" s="234">
        <f t="shared" si="390"/>
        <v>352240</v>
      </c>
      <c r="N157" s="253">
        <f t="shared" si="391"/>
        <v>0.305785123966942</v>
      </c>
      <c r="O157" s="234">
        <v>7.4</v>
      </c>
      <c r="P157" s="234"/>
      <c r="Q157" s="234"/>
      <c r="R157" s="234"/>
      <c r="S157" s="260">
        <f t="shared" si="392"/>
        <v>0</v>
      </c>
      <c r="T157" s="260">
        <f t="shared" si="393"/>
        <v>48373.1509132579</v>
      </c>
      <c r="U157" s="260">
        <f t="shared" si="394"/>
        <v>1535.04132231405</v>
      </c>
      <c r="V157" s="260"/>
      <c r="W157" s="270"/>
      <c r="X157" s="266"/>
      <c r="Y157" s="260">
        <f t="shared" si="395"/>
        <v>48373.1509132579</v>
      </c>
      <c r="Z157" s="234">
        <f t="shared" si="396"/>
        <v>1535.04132231405</v>
      </c>
      <c r="AA157" s="260">
        <f t="shared" si="397"/>
        <v>12289.9159663866</v>
      </c>
      <c r="AB157" s="278">
        <f t="shared" si="398"/>
        <v>0</v>
      </c>
      <c r="AC157" s="260">
        <f t="shared" si="399"/>
        <v>3036.96</v>
      </c>
      <c r="AD157" s="254">
        <f t="shared" si="400"/>
        <v>19.1905407758971</v>
      </c>
      <c r="AE157" s="279">
        <v>1</v>
      </c>
      <c r="AF157" s="280">
        <f t="shared" si="401"/>
        <v>96.372864</v>
      </c>
      <c r="AG157" s="292">
        <f t="shared" ref="AG157:AG162" si="406">AG156</f>
        <v>44134</v>
      </c>
      <c r="AH157" s="292">
        <f t="shared" ref="AH157:AH162" si="407">AH156</f>
        <v>0</v>
      </c>
      <c r="AI157" s="292">
        <f t="shared" ref="AI157:AI162" si="408">AI156</f>
        <v>44153.1905407759</v>
      </c>
      <c r="AJ157" s="292" t="str">
        <f ca="1" t="shared" ref="AJ157:AJ162" si="409">AJ156</f>
        <v>跟踪</v>
      </c>
      <c r="AK157" s="292">
        <f t="shared" ref="AK157:AK162" si="410">AK156</f>
        <v>44156.1905407759</v>
      </c>
      <c r="AL157" s="296"/>
      <c r="AM157" s="217"/>
      <c r="AN157" s="218"/>
      <c r="AO157" s="218"/>
      <c r="AP157" s="218"/>
      <c r="AQ157" s="218"/>
      <c r="AR157" s="218"/>
      <c r="AS157" s="218"/>
      <c r="AT157" s="218"/>
      <c r="AU157" s="218"/>
      <c r="AV157" s="218"/>
      <c r="AW157" s="218"/>
      <c r="AX157" s="218"/>
      <c r="AY157" s="218"/>
      <c r="AZ157" s="218"/>
      <c r="BA157" s="218"/>
      <c r="BB157" s="218"/>
      <c r="BC157" s="218"/>
      <c r="BD157" s="218"/>
      <c r="BE157" s="218"/>
      <c r="BF157" s="218"/>
      <c r="BG157" s="218"/>
      <c r="BH157" s="218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217"/>
      <c r="BS157" s="217"/>
      <c r="BT157" s="217"/>
      <c r="BU157" s="217"/>
      <c r="BV157" s="217"/>
      <c r="BW157" s="217"/>
      <c r="BX157" s="217"/>
      <c r="BY157" s="217"/>
      <c r="BZ157" s="217"/>
      <c r="CA157" s="217"/>
      <c r="CB157" s="217"/>
      <c r="CC157" s="217"/>
      <c r="CD157" s="217"/>
      <c r="CE157" s="217"/>
      <c r="CF157" s="217"/>
      <c r="CG157" s="217"/>
      <c r="CH157" s="217"/>
      <c r="CI157" s="217"/>
      <c r="CJ157" s="217"/>
      <c r="CK157" s="217"/>
      <c r="CL157" s="217"/>
      <c r="CM157" s="217"/>
      <c r="CN157" s="217"/>
      <c r="CO157" s="217"/>
      <c r="CP157" s="217"/>
      <c r="CQ157" s="217"/>
      <c r="CR157" s="217"/>
      <c r="CS157" s="217"/>
      <c r="CT157" s="217"/>
      <c r="CU157" s="217"/>
      <c r="CV157" s="217"/>
      <c r="CW157" s="217"/>
      <c r="CX157" s="217"/>
      <c r="CY157" s="217"/>
    </row>
    <row r="158" s="193" customFormat="1" customHeight="1" spans="1:103">
      <c r="A158" s="341">
        <v>310</v>
      </c>
      <c r="B158" s="235"/>
      <c r="C158" s="234">
        <v>1</v>
      </c>
      <c r="D158" s="233">
        <f t="shared" si="402"/>
        <v>570</v>
      </c>
      <c r="E158" s="234" t="str">
        <f t="shared" si="403"/>
        <v>YT-H004MS</v>
      </c>
      <c r="F158" s="232">
        <f t="shared" si="404"/>
        <v>5020</v>
      </c>
      <c r="G158" s="241" t="s">
        <v>49</v>
      </c>
      <c r="H158" s="234" t="s">
        <v>42</v>
      </c>
      <c r="I158" s="234">
        <v>60</v>
      </c>
      <c r="J158" s="252" t="s">
        <v>68</v>
      </c>
      <c r="K158" s="234">
        <v>238</v>
      </c>
      <c r="L158" s="234">
        <f t="shared" si="405"/>
        <v>6</v>
      </c>
      <c r="M158" s="234">
        <f t="shared" si="390"/>
        <v>242760</v>
      </c>
      <c r="N158" s="253">
        <f t="shared" si="391"/>
        <v>0.210743801652893</v>
      </c>
      <c r="O158" s="234">
        <v>17</v>
      </c>
      <c r="P158" s="234"/>
      <c r="Q158" s="234"/>
      <c r="R158" s="234"/>
      <c r="S158" s="260">
        <f t="shared" si="392"/>
        <v>0</v>
      </c>
      <c r="T158" s="260">
        <f t="shared" si="393"/>
        <v>111127.508854782</v>
      </c>
      <c r="U158" s="260">
        <f t="shared" si="394"/>
        <v>1057.93388429752</v>
      </c>
      <c r="V158" s="260"/>
      <c r="W158" s="270"/>
      <c r="X158" s="266"/>
      <c r="Y158" s="260">
        <f t="shared" si="395"/>
        <v>111127.508854782</v>
      </c>
      <c r="Z158" s="234">
        <f t="shared" si="396"/>
        <v>1057.93388429752</v>
      </c>
      <c r="AA158" s="260">
        <f t="shared" si="397"/>
        <v>40966.3865546218</v>
      </c>
      <c r="AB158" s="278">
        <f t="shared" si="398"/>
        <v>0</v>
      </c>
      <c r="AC158" s="260">
        <f t="shared" si="399"/>
        <v>6976.8</v>
      </c>
      <c r="AD158" s="254">
        <f t="shared" si="400"/>
        <v>19.1905407758971</v>
      </c>
      <c r="AE158" s="279">
        <v>1</v>
      </c>
      <c r="AF158" s="280">
        <f t="shared" si="401"/>
        <v>66.419136</v>
      </c>
      <c r="AG158" s="292">
        <f t="shared" si="406"/>
        <v>44134</v>
      </c>
      <c r="AH158" s="292">
        <f t="shared" si="407"/>
        <v>0</v>
      </c>
      <c r="AI158" s="292">
        <f t="shared" si="408"/>
        <v>44153.1905407759</v>
      </c>
      <c r="AJ158" s="292" t="str">
        <f ca="1" t="shared" si="409"/>
        <v>跟踪</v>
      </c>
      <c r="AK158" s="292">
        <f t="shared" si="410"/>
        <v>44156.1905407759</v>
      </c>
      <c r="AL158" s="296"/>
      <c r="AM158" s="217"/>
      <c r="AN158" s="218"/>
      <c r="AO158" s="218"/>
      <c r="AP158" s="218"/>
      <c r="AQ158" s="218"/>
      <c r="AR158" s="218"/>
      <c r="AS158" s="218"/>
      <c r="AT158" s="218"/>
      <c r="AU158" s="218"/>
      <c r="AV158" s="218"/>
      <c r="AW158" s="218"/>
      <c r="AX158" s="218"/>
      <c r="AY158" s="218"/>
      <c r="AZ158" s="218"/>
      <c r="BA158" s="218"/>
      <c r="BB158" s="218"/>
      <c r="BC158" s="218"/>
      <c r="BD158" s="218"/>
      <c r="BE158" s="218"/>
      <c r="BF158" s="218"/>
      <c r="BG158" s="218"/>
      <c r="BH158" s="218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217"/>
      <c r="BS158" s="217"/>
      <c r="BT158" s="217"/>
      <c r="BU158" s="217"/>
      <c r="BV158" s="217"/>
      <c r="BW158" s="217"/>
      <c r="BX158" s="217"/>
      <c r="BY158" s="217"/>
      <c r="BZ158" s="217"/>
      <c r="CA158" s="217"/>
      <c r="CB158" s="217"/>
      <c r="CC158" s="217"/>
      <c r="CD158" s="217"/>
      <c r="CE158" s="217"/>
      <c r="CF158" s="217"/>
      <c r="CG158" s="217"/>
      <c r="CH158" s="217"/>
      <c r="CI158" s="217"/>
      <c r="CJ158" s="217"/>
      <c r="CK158" s="217"/>
      <c r="CL158" s="217"/>
      <c r="CM158" s="217"/>
      <c r="CN158" s="217"/>
      <c r="CO158" s="217"/>
      <c r="CP158" s="217"/>
      <c r="CQ158" s="217"/>
      <c r="CR158" s="217"/>
      <c r="CS158" s="217"/>
      <c r="CT158" s="217"/>
      <c r="CU158" s="217"/>
      <c r="CV158" s="217"/>
      <c r="CW158" s="217"/>
      <c r="CX158" s="217"/>
      <c r="CY158" s="217"/>
    </row>
    <row r="159" s="193" customFormat="1" customHeight="1" spans="1:103">
      <c r="A159" s="341">
        <v>310</v>
      </c>
      <c r="B159" s="235"/>
      <c r="C159" s="234">
        <v>1</v>
      </c>
      <c r="D159" s="233">
        <f t="shared" si="402"/>
        <v>570</v>
      </c>
      <c r="E159" s="234" t="str">
        <f t="shared" si="403"/>
        <v>YT-H004MS</v>
      </c>
      <c r="F159" s="232">
        <f t="shared" si="404"/>
        <v>5020</v>
      </c>
      <c r="G159" s="242"/>
      <c r="H159" s="234" t="s">
        <v>43</v>
      </c>
      <c r="I159" s="234">
        <v>75</v>
      </c>
      <c r="J159" s="252" t="s">
        <v>69</v>
      </c>
      <c r="K159" s="234">
        <v>476</v>
      </c>
      <c r="L159" s="234">
        <f t="shared" si="405"/>
        <v>6</v>
      </c>
      <c r="M159" s="234">
        <f t="shared" si="390"/>
        <v>149940</v>
      </c>
      <c r="N159" s="253">
        <f t="shared" si="391"/>
        <v>0.130165289256198</v>
      </c>
      <c r="O159" s="234">
        <v>4.2</v>
      </c>
      <c r="P159" s="234"/>
      <c r="Q159" s="234"/>
      <c r="R159" s="234"/>
      <c r="S159" s="260">
        <f t="shared" si="392"/>
        <v>0</v>
      </c>
      <c r="T159" s="260">
        <f t="shared" si="393"/>
        <v>27455.0315994166</v>
      </c>
      <c r="U159" s="260">
        <f t="shared" si="394"/>
        <v>653.429752066116</v>
      </c>
      <c r="V159" s="260"/>
      <c r="W159" s="270"/>
      <c r="X159" s="266"/>
      <c r="Y159" s="260">
        <f t="shared" si="395"/>
        <v>27455.0315994166</v>
      </c>
      <c r="Z159" s="234">
        <f t="shared" si="396"/>
        <v>653.429752066116</v>
      </c>
      <c r="AA159" s="260">
        <f t="shared" si="397"/>
        <v>16386.5546218487</v>
      </c>
      <c r="AB159" s="278">
        <f t="shared" si="398"/>
        <v>0</v>
      </c>
      <c r="AC159" s="260">
        <f t="shared" si="399"/>
        <v>1723.68</v>
      </c>
      <c r="AD159" s="254">
        <f t="shared" si="400"/>
        <v>19.1905407758971</v>
      </c>
      <c r="AE159" s="279">
        <v>1</v>
      </c>
      <c r="AF159" s="280">
        <f t="shared" si="401"/>
        <v>41.023584</v>
      </c>
      <c r="AG159" s="292">
        <f t="shared" si="406"/>
        <v>44134</v>
      </c>
      <c r="AH159" s="292">
        <f t="shared" si="407"/>
        <v>0</v>
      </c>
      <c r="AI159" s="292">
        <f t="shared" si="408"/>
        <v>44153.1905407759</v>
      </c>
      <c r="AJ159" s="292" t="str">
        <f ca="1" t="shared" si="409"/>
        <v>跟踪</v>
      </c>
      <c r="AK159" s="292">
        <f t="shared" si="410"/>
        <v>44156.1905407759</v>
      </c>
      <c r="AL159" s="296"/>
      <c r="AM159" s="217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18"/>
      <c r="BB159" s="218"/>
      <c r="BC159" s="218"/>
      <c r="BD159" s="218"/>
      <c r="BE159" s="218"/>
      <c r="BF159" s="218"/>
      <c r="BG159" s="218"/>
      <c r="BH159" s="218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217"/>
      <c r="BS159" s="217"/>
      <c r="BT159" s="217"/>
      <c r="BU159" s="217"/>
      <c r="BV159" s="217"/>
      <c r="BW159" s="217"/>
      <c r="BX159" s="217"/>
      <c r="BY159" s="217"/>
      <c r="BZ159" s="217"/>
      <c r="CA159" s="217"/>
      <c r="CB159" s="217"/>
      <c r="CC159" s="217"/>
      <c r="CD159" s="217"/>
      <c r="CE159" s="217"/>
      <c r="CF159" s="217"/>
      <c r="CG159" s="217"/>
      <c r="CH159" s="217"/>
      <c r="CI159" s="217"/>
      <c r="CJ159" s="217"/>
      <c r="CK159" s="217"/>
      <c r="CL159" s="217"/>
      <c r="CM159" s="217"/>
      <c r="CN159" s="217"/>
      <c r="CO159" s="217"/>
      <c r="CP159" s="217"/>
      <c r="CQ159" s="217"/>
      <c r="CR159" s="217"/>
      <c r="CS159" s="217"/>
      <c r="CT159" s="217"/>
      <c r="CU159" s="217"/>
      <c r="CV159" s="217"/>
      <c r="CW159" s="217"/>
      <c r="CX159" s="217"/>
      <c r="CY159" s="217"/>
    </row>
    <row r="160" s="193" customFormat="1" customHeight="1" spans="1:103">
      <c r="A160" s="341">
        <v>310</v>
      </c>
      <c r="B160" s="235"/>
      <c r="C160" s="234">
        <v>1</v>
      </c>
      <c r="D160" s="233">
        <f t="shared" si="402"/>
        <v>570</v>
      </c>
      <c r="E160" s="234" t="str">
        <f t="shared" si="403"/>
        <v>YT-H004MS</v>
      </c>
      <c r="F160" s="232">
        <f t="shared" si="404"/>
        <v>5020</v>
      </c>
      <c r="G160" s="234">
        <f>[3]Sheet1!$C$238</f>
        <v>1697.45</v>
      </c>
      <c r="H160" s="234" t="s">
        <v>44</v>
      </c>
      <c r="I160" s="234">
        <v>75</v>
      </c>
      <c r="J160" s="252" t="s">
        <v>69</v>
      </c>
      <c r="K160" s="234">
        <v>476</v>
      </c>
      <c r="L160" s="234">
        <f t="shared" si="405"/>
        <v>6</v>
      </c>
      <c r="M160" s="234">
        <f t="shared" si="390"/>
        <v>149940</v>
      </c>
      <c r="N160" s="253">
        <f t="shared" si="391"/>
        <v>0.130165289256198</v>
      </c>
      <c r="O160" s="234">
        <v>4.2</v>
      </c>
      <c r="P160" s="234"/>
      <c r="Q160" s="234"/>
      <c r="R160" s="234"/>
      <c r="S160" s="260">
        <f t="shared" si="392"/>
        <v>0</v>
      </c>
      <c r="T160" s="260">
        <f t="shared" si="393"/>
        <v>27455.0315994166</v>
      </c>
      <c r="U160" s="260">
        <f t="shared" si="394"/>
        <v>653.429752066116</v>
      </c>
      <c r="V160" s="260"/>
      <c r="W160" s="270"/>
      <c r="X160" s="266"/>
      <c r="Y160" s="260">
        <f t="shared" si="395"/>
        <v>27455.0315994166</v>
      </c>
      <c r="Z160" s="234">
        <f t="shared" si="396"/>
        <v>653.429752066116</v>
      </c>
      <c r="AA160" s="260">
        <f t="shared" si="397"/>
        <v>16386.5546218487</v>
      </c>
      <c r="AB160" s="278">
        <f t="shared" si="398"/>
        <v>0</v>
      </c>
      <c r="AC160" s="260">
        <f t="shared" si="399"/>
        <v>1723.68</v>
      </c>
      <c r="AD160" s="254">
        <f t="shared" si="400"/>
        <v>19.1905407758971</v>
      </c>
      <c r="AE160" s="279">
        <v>1</v>
      </c>
      <c r="AF160" s="280">
        <f t="shared" si="401"/>
        <v>41.023584</v>
      </c>
      <c r="AG160" s="292">
        <f t="shared" si="406"/>
        <v>44134</v>
      </c>
      <c r="AH160" s="292">
        <f t="shared" si="407"/>
        <v>0</v>
      </c>
      <c r="AI160" s="292">
        <f t="shared" si="408"/>
        <v>44153.1905407759</v>
      </c>
      <c r="AJ160" s="292" t="str">
        <f ca="1" t="shared" si="409"/>
        <v>跟踪</v>
      </c>
      <c r="AK160" s="292">
        <f t="shared" si="410"/>
        <v>44156.1905407759</v>
      </c>
      <c r="AL160" s="296"/>
      <c r="AM160" s="217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8"/>
      <c r="BB160" s="218"/>
      <c r="BC160" s="218"/>
      <c r="BD160" s="218"/>
      <c r="BE160" s="218"/>
      <c r="BF160" s="218"/>
      <c r="BG160" s="218"/>
      <c r="BH160" s="218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7"/>
      <c r="BS160" s="217"/>
      <c r="BT160" s="217"/>
      <c r="BU160" s="217"/>
      <c r="BV160" s="217"/>
      <c r="BW160" s="217"/>
      <c r="BX160" s="217"/>
      <c r="BY160" s="217"/>
      <c r="BZ160" s="217"/>
      <c r="CA160" s="217"/>
      <c r="CB160" s="217"/>
      <c r="CC160" s="217"/>
      <c r="CD160" s="217"/>
      <c r="CE160" s="217"/>
      <c r="CF160" s="217"/>
      <c r="CG160" s="217"/>
      <c r="CH160" s="217"/>
      <c r="CI160" s="217"/>
      <c r="CJ160" s="217"/>
      <c r="CK160" s="217"/>
      <c r="CL160" s="217"/>
      <c r="CM160" s="217"/>
      <c r="CN160" s="217"/>
      <c r="CO160" s="217"/>
      <c r="CP160" s="217"/>
      <c r="CQ160" s="217"/>
      <c r="CR160" s="217"/>
      <c r="CS160" s="217"/>
      <c r="CT160" s="217"/>
      <c r="CU160" s="217"/>
      <c r="CV160" s="217"/>
      <c r="CW160" s="217"/>
      <c r="CX160" s="217"/>
      <c r="CY160" s="217"/>
    </row>
    <row r="161" s="193" customFormat="1" customHeight="1" spans="1:103">
      <c r="A161" s="341">
        <v>310</v>
      </c>
      <c r="B161" s="235"/>
      <c r="C161" s="234">
        <v>1</v>
      </c>
      <c r="D161" s="233">
        <f t="shared" si="402"/>
        <v>570</v>
      </c>
      <c r="E161" s="234" t="str">
        <f t="shared" si="403"/>
        <v>YT-H004MS</v>
      </c>
      <c r="F161" s="232">
        <f t="shared" si="404"/>
        <v>5020</v>
      </c>
      <c r="G161" s="234"/>
      <c r="H161" s="234" t="s">
        <v>45</v>
      </c>
      <c r="I161" s="234"/>
      <c r="J161" s="252"/>
      <c r="K161" s="234"/>
      <c r="L161" s="234">
        <f t="shared" si="405"/>
        <v>6</v>
      </c>
      <c r="M161" s="234">
        <f t="shared" si="390"/>
        <v>0</v>
      </c>
      <c r="N161" s="253">
        <f t="shared" si="391"/>
        <v>0</v>
      </c>
      <c r="O161" s="234"/>
      <c r="P161" s="234"/>
      <c r="Q161" s="234"/>
      <c r="R161" s="234"/>
      <c r="S161" s="260">
        <f t="shared" si="392"/>
        <v>0</v>
      </c>
      <c r="T161" s="260" t="e">
        <f t="shared" si="393"/>
        <v>#DIV/0!</v>
      </c>
      <c r="U161" s="260">
        <f t="shared" si="394"/>
        <v>0</v>
      </c>
      <c r="V161" s="260"/>
      <c r="W161" s="270"/>
      <c r="X161" s="266"/>
      <c r="Y161" s="260" t="e">
        <f t="shared" si="395"/>
        <v>#DIV/0!</v>
      </c>
      <c r="Z161" s="234" t="e">
        <f t="shared" si="396"/>
        <v>#DIV/0!</v>
      </c>
      <c r="AA161" s="260" t="e">
        <f t="shared" si="397"/>
        <v>#DIV/0!</v>
      </c>
      <c r="AB161" s="278" t="e">
        <f t="shared" si="398"/>
        <v>#DIV/0!</v>
      </c>
      <c r="AC161" s="260">
        <f t="shared" si="399"/>
        <v>0</v>
      </c>
      <c r="AD161" s="254" t="e">
        <f t="shared" si="400"/>
        <v>#DIV/0!</v>
      </c>
      <c r="AE161" s="279">
        <v>1</v>
      </c>
      <c r="AF161" s="280">
        <f t="shared" si="401"/>
        <v>0</v>
      </c>
      <c r="AG161" s="292">
        <f t="shared" si="406"/>
        <v>44134</v>
      </c>
      <c r="AH161" s="292">
        <f t="shared" si="407"/>
        <v>0</v>
      </c>
      <c r="AI161" s="292">
        <f t="shared" si="408"/>
        <v>44153.1905407759</v>
      </c>
      <c r="AJ161" s="292" t="str">
        <f ca="1" t="shared" si="409"/>
        <v>跟踪</v>
      </c>
      <c r="AK161" s="292">
        <f t="shared" si="410"/>
        <v>44156.1905407759</v>
      </c>
      <c r="AL161" s="296"/>
      <c r="AM161" s="217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8"/>
      <c r="BB161" s="218"/>
      <c r="BC161" s="218"/>
      <c r="BD161" s="218"/>
      <c r="BE161" s="218"/>
      <c r="BF161" s="218"/>
      <c r="BG161" s="218"/>
      <c r="BH161" s="218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7"/>
      <c r="CJ161" s="217"/>
      <c r="CK161" s="217"/>
      <c r="CL161" s="217"/>
      <c r="CM161" s="217"/>
      <c r="CN161" s="217"/>
      <c r="CO161" s="217"/>
      <c r="CP161" s="217"/>
      <c r="CQ161" s="217"/>
      <c r="CR161" s="217"/>
      <c r="CS161" s="217"/>
      <c r="CT161" s="217"/>
      <c r="CU161" s="217"/>
      <c r="CV161" s="217"/>
      <c r="CW161" s="217"/>
      <c r="CX161" s="217"/>
      <c r="CY161" s="217"/>
    </row>
    <row r="162" s="193" customFormat="1" customHeight="1" spans="1:103">
      <c r="A162" s="341">
        <v>310</v>
      </c>
      <c r="B162" s="235"/>
      <c r="C162" s="234">
        <v>1</v>
      </c>
      <c r="D162" s="233">
        <f t="shared" si="402"/>
        <v>570</v>
      </c>
      <c r="E162" s="234" t="str">
        <f t="shared" si="403"/>
        <v>YT-H004MS</v>
      </c>
      <c r="F162" s="232">
        <f t="shared" si="404"/>
        <v>5020</v>
      </c>
      <c r="G162" s="234"/>
      <c r="H162" s="234" t="s">
        <v>46</v>
      </c>
      <c r="I162" s="234"/>
      <c r="J162" s="252"/>
      <c r="K162" s="234"/>
      <c r="L162" s="234">
        <f t="shared" si="405"/>
        <v>6</v>
      </c>
      <c r="M162" s="234">
        <f t="shared" si="390"/>
        <v>0</v>
      </c>
      <c r="N162" s="253">
        <f t="shared" si="391"/>
        <v>0</v>
      </c>
      <c r="O162" s="234"/>
      <c r="P162" s="234"/>
      <c r="Q162" s="234"/>
      <c r="R162" s="234"/>
      <c r="S162" s="260">
        <f t="shared" si="392"/>
        <v>0</v>
      </c>
      <c r="T162" s="260" t="e">
        <f t="shared" si="393"/>
        <v>#DIV/0!</v>
      </c>
      <c r="U162" s="260">
        <f t="shared" si="394"/>
        <v>0</v>
      </c>
      <c r="V162" s="260"/>
      <c r="W162" s="270"/>
      <c r="X162" s="266"/>
      <c r="Y162" s="260" t="e">
        <f t="shared" si="395"/>
        <v>#DIV/0!</v>
      </c>
      <c r="Z162" s="234" t="e">
        <f t="shared" si="396"/>
        <v>#DIV/0!</v>
      </c>
      <c r="AA162" s="260" t="e">
        <f t="shared" si="397"/>
        <v>#DIV/0!</v>
      </c>
      <c r="AB162" s="278" t="e">
        <f t="shared" si="398"/>
        <v>#DIV/0!</v>
      </c>
      <c r="AC162" s="260">
        <f t="shared" si="399"/>
        <v>0</v>
      </c>
      <c r="AD162" s="254" t="e">
        <f t="shared" si="400"/>
        <v>#DIV/0!</v>
      </c>
      <c r="AE162" s="279">
        <v>1</v>
      </c>
      <c r="AF162" s="280">
        <f t="shared" si="401"/>
        <v>0</v>
      </c>
      <c r="AG162" s="292">
        <f t="shared" si="406"/>
        <v>44134</v>
      </c>
      <c r="AH162" s="292">
        <f t="shared" si="407"/>
        <v>0</v>
      </c>
      <c r="AI162" s="292">
        <f t="shared" si="408"/>
        <v>44153.1905407759</v>
      </c>
      <c r="AJ162" s="292" t="str">
        <f ca="1" t="shared" si="409"/>
        <v>跟踪</v>
      </c>
      <c r="AK162" s="292">
        <f t="shared" si="410"/>
        <v>44156.1905407759</v>
      </c>
      <c r="AL162" s="296"/>
      <c r="AM162" s="217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8"/>
      <c r="BB162" s="218"/>
      <c r="BC162" s="218"/>
      <c r="BD162" s="218"/>
      <c r="BE162" s="218"/>
      <c r="BF162" s="218"/>
      <c r="BG162" s="218"/>
      <c r="BH162" s="218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7"/>
      <c r="CJ162" s="217"/>
      <c r="CK162" s="217"/>
      <c r="CL162" s="217"/>
      <c r="CM162" s="217"/>
      <c r="CN162" s="217"/>
      <c r="CO162" s="217"/>
      <c r="CP162" s="217"/>
      <c r="CQ162" s="217"/>
      <c r="CR162" s="217"/>
      <c r="CS162" s="217"/>
      <c r="CT162" s="217"/>
      <c r="CU162" s="217"/>
      <c r="CV162" s="217"/>
      <c r="CW162" s="217"/>
      <c r="CX162" s="217"/>
      <c r="CY162" s="217"/>
    </row>
    <row r="163" s="191" customFormat="1" customHeight="1" spans="1:129">
      <c r="A163" s="244"/>
      <c r="B163" s="237"/>
      <c r="C163" s="240"/>
      <c r="D163" s="239"/>
      <c r="E163" s="240"/>
      <c r="F163" s="238"/>
      <c r="G163" s="240"/>
      <c r="H163" s="240"/>
      <c r="I163" s="240"/>
      <c r="J163" s="256"/>
      <c r="K163" s="240"/>
      <c r="L163" s="240"/>
      <c r="M163" s="240"/>
      <c r="N163" s="257"/>
      <c r="O163" s="240"/>
      <c r="P163" s="240"/>
      <c r="Q163" s="240"/>
      <c r="R163" s="240"/>
      <c r="S163" s="267"/>
      <c r="T163" s="267"/>
      <c r="U163" s="267"/>
      <c r="V163" s="267"/>
      <c r="W163" s="272"/>
      <c r="X163" s="269"/>
      <c r="Y163" s="267"/>
      <c r="Z163" s="240"/>
      <c r="AA163" s="267"/>
      <c r="AB163" s="281"/>
      <c r="AC163" s="267"/>
      <c r="AD163" s="258"/>
      <c r="AE163" s="282"/>
      <c r="AF163" s="283"/>
      <c r="AG163" s="297"/>
      <c r="AH163" s="297"/>
      <c r="AI163" s="297"/>
      <c r="AJ163" s="297"/>
      <c r="AK163" s="297"/>
      <c r="AL163" s="298"/>
      <c r="AM163" s="301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8"/>
      <c r="BB163" s="218"/>
      <c r="BC163" s="218"/>
      <c r="BD163" s="218"/>
      <c r="BE163" s="218"/>
      <c r="BF163" s="218"/>
      <c r="BG163" s="218"/>
      <c r="BH163" s="218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7"/>
      <c r="BS163" s="217"/>
      <c r="BT163" s="217"/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7"/>
      <c r="CJ163" s="217"/>
      <c r="CK163" s="217"/>
      <c r="CL163" s="217"/>
      <c r="CM163" s="217"/>
      <c r="CN163" s="217"/>
      <c r="CO163" s="217"/>
      <c r="CP163" s="217"/>
      <c r="CQ163" s="217"/>
      <c r="CR163" s="217"/>
      <c r="CS163" s="217"/>
      <c r="CT163" s="217"/>
      <c r="CU163" s="217"/>
      <c r="CV163" s="217"/>
      <c r="CW163" s="217"/>
      <c r="CX163" s="217"/>
      <c r="CY163" s="217"/>
      <c r="CZ163" s="193"/>
      <c r="DA163" s="193"/>
      <c r="DB163" s="193"/>
      <c r="DC163" s="193"/>
      <c r="DD163" s="193"/>
      <c r="DE163" s="193"/>
      <c r="DF163" s="193"/>
      <c r="DG163" s="193"/>
      <c r="DH163" s="193"/>
      <c r="DI163" s="193"/>
      <c r="DJ163" s="193"/>
      <c r="DK163" s="193"/>
      <c r="DL163" s="193"/>
      <c r="DM163" s="193"/>
      <c r="DN163" s="193"/>
      <c r="DO163" s="193"/>
      <c r="DP163" s="193"/>
      <c r="DQ163" s="193"/>
      <c r="DR163" s="193"/>
      <c r="DS163" s="193"/>
      <c r="DT163" s="193"/>
      <c r="DU163" s="193"/>
      <c r="DV163" s="193"/>
      <c r="DW163" s="193"/>
      <c r="DX163" s="193"/>
      <c r="DY163" s="193"/>
    </row>
    <row r="164" s="190" customFormat="1" customHeight="1" spans="1:129">
      <c r="A164" s="243">
        <v>309</v>
      </c>
      <c r="B164" s="235">
        <v>1020</v>
      </c>
      <c r="C164" s="234">
        <v>1</v>
      </c>
      <c r="D164" s="233">
        <v>570</v>
      </c>
      <c r="E164" s="234" t="s">
        <v>91</v>
      </c>
      <c r="F164" s="232">
        <v>5020</v>
      </c>
      <c r="G164" s="234">
        <f>[4]Sheet1!$E$237*1000</f>
        <v>5000</v>
      </c>
      <c r="H164" s="234" t="s">
        <v>15</v>
      </c>
      <c r="I164" s="234">
        <v>100</v>
      </c>
      <c r="J164" s="252" t="s">
        <v>56</v>
      </c>
      <c r="K164" s="234">
        <v>396</v>
      </c>
      <c r="L164" s="234">
        <v>6</v>
      </c>
      <c r="M164" s="234">
        <f t="shared" ref="M164:M177" si="411">O164*K164*I164</f>
        <v>134640</v>
      </c>
      <c r="N164" s="253">
        <f t="shared" ref="N164:N170" si="412">M164/SUM($M$164:$M$170)</f>
        <v>0.222596964586847</v>
      </c>
      <c r="O164" s="234">
        <v>3.4</v>
      </c>
      <c r="P164" s="234"/>
      <c r="Q164" s="234"/>
      <c r="R164" s="234"/>
      <c r="S164" s="260">
        <f t="shared" ref="S164:S170" si="413">R164*Q164*P164/1000</f>
        <v>0</v>
      </c>
      <c r="T164" s="260">
        <f t="shared" ref="T164:T170" si="414">F164*N164*1000/L164/K164*9000/I164</f>
        <v>42327.150084317</v>
      </c>
      <c r="U164" s="260">
        <f t="shared" ref="U164:U170" si="415">F164*N164</f>
        <v>1117.43676222597</v>
      </c>
      <c r="V164" s="260"/>
      <c r="W164" s="270"/>
      <c r="X164" s="266">
        <v>20000</v>
      </c>
      <c r="Y164" s="260">
        <f t="shared" ref="Y164:Y170" si="416">T164-X164</f>
        <v>22327.150084317</v>
      </c>
      <c r="Z164" s="234">
        <f t="shared" ref="Z164:Z170" si="417">Y164*I164/9000*L164*K164/1000</f>
        <v>589.43676222597</v>
      </c>
      <c r="AA164" s="260">
        <f t="shared" ref="AA164:AA170" si="418">65*1000/K164*9000/I164</f>
        <v>14772.7272727273</v>
      </c>
      <c r="AB164" s="278">
        <f t="shared" ref="AB164:AB170" si="419">Q164*R164*P164*N164/K164/L164*9000/I164</f>
        <v>0</v>
      </c>
      <c r="AC164" s="260">
        <f t="shared" ref="AC164:AC170" si="420">D164/2*O164*60*24/1000</f>
        <v>1395.36</v>
      </c>
      <c r="AD164" s="254">
        <f t="shared" ref="AD164:AD170" si="421">T164/AC164/0.83/AE164</f>
        <v>36.5472468514556</v>
      </c>
      <c r="AE164" s="279">
        <v>1</v>
      </c>
      <c r="AF164" s="280">
        <f t="shared" ref="AF164:AF170" si="422">IF(LEN(C164)&gt;0,AC164*I164/9000/1000*K164*L164,"")</f>
        <v>36.837504</v>
      </c>
      <c r="AG164" s="292">
        <v>44166</v>
      </c>
      <c r="AH164" s="294"/>
      <c r="AI164" s="294">
        <f>AD164+AG164</f>
        <v>44202.5472468515</v>
      </c>
      <c r="AJ164" s="295" t="str">
        <f ca="1">IF(NOW()-AG164-AD164&gt;=-2,"跟踪"," ")</f>
        <v> </v>
      </c>
      <c r="AK164" s="295">
        <v>43873</v>
      </c>
      <c r="AL164" s="296">
        <f>SUM(AF164:AF170)</f>
        <v>165.489696</v>
      </c>
      <c r="AM164" s="300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8"/>
      <c r="BB164" s="218"/>
      <c r="BC164" s="218"/>
      <c r="BD164" s="218"/>
      <c r="BE164" s="218"/>
      <c r="BF164" s="218"/>
      <c r="BG164" s="218"/>
      <c r="BH164" s="218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7"/>
      <c r="BS164" s="217"/>
      <c r="BT164" s="217"/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7"/>
      <c r="CJ164" s="217"/>
      <c r="CK164" s="217"/>
      <c r="CL164" s="217"/>
      <c r="CM164" s="217"/>
      <c r="CN164" s="217"/>
      <c r="CO164" s="217"/>
      <c r="CP164" s="217"/>
      <c r="CQ164" s="217"/>
      <c r="CR164" s="217"/>
      <c r="CS164" s="217"/>
      <c r="CT164" s="217"/>
      <c r="CU164" s="217"/>
      <c r="CV164" s="217"/>
      <c r="CW164" s="217"/>
      <c r="CX164" s="217"/>
      <c r="CY164" s="217"/>
      <c r="CZ164" s="193"/>
      <c r="DA164" s="193"/>
      <c r="DB164" s="193"/>
      <c r="DC164" s="193"/>
      <c r="DD164" s="193"/>
      <c r="DE164" s="193"/>
      <c r="DF164" s="193"/>
      <c r="DG164" s="193"/>
      <c r="DH164" s="193"/>
      <c r="DI164" s="193"/>
      <c r="DJ164" s="193"/>
      <c r="DK164" s="193"/>
      <c r="DL164" s="193"/>
      <c r="DM164" s="193"/>
      <c r="DN164" s="193"/>
      <c r="DO164" s="193"/>
      <c r="DP164" s="193"/>
      <c r="DQ164" s="193"/>
      <c r="DR164" s="193"/>
      <c r="DS164" s="193"/>
      <c r="DT164" s="193"/>
      <c r="DU164" s="193"/>
      <c r="DV164" s="193"/>
      <c r="DW164" s="193"/>
      <c r="DX164" s="193"/>
      <c r="DY164" s="193"/>
    </row>
    <row r="165" s="190" customFormat="1" customHeight="1" spans="1:129">
      <c r="A165" s="243">
        <v>309</v>
      </c>
      <c r="B165" s="235"/>
      <c r="C165" s="234">
        <v>1</v>
      </c>
      <c r="D165" s="233">
        <f t="shared" ref="D165:D170" si="423">D164</f>
        <v>570</v>
      </c>
      <c r="E165" s="234" t="str">
        <f t="shared" ref="E165:E170" si="424">E164</f>
        <v>YT-0507MS</v>
      </c>
      <c r="F165" s="232">
        <f t="shared" ref="F165:F170" si="425">F164</f>
        <v>5020</v>
      </c>
      <c r="G165" s="234"/>
      <c r="H165" s="234" t="s">
        <v>41</v>
      </c>
      <c r="I165" s="234">
        <v>100</v>
      </c>
      <c r="J165" s="252" t="s">
        <v>56</v>
      </c>
      <c r="K165" s="234">
        <v>396</v>
      </c>
      <c r="L165" s="234">
        <f t="shared" ref="L165:L170" si="426">L164</f>
        <v>6</v>
      </c>
      <c r="M165" s="234">
        <f t="shared" si="411"/>
        <v>134640</v>
      </c>
      <c r="N165" s="253">
        <f t="shared" si="412"/>
        <v>0.222596964586847</v>
      </c>
      <c r="O165" s="234">
        <v>3.4</v>
      </c>
      <c r="P165" s="260"/>
      <c r="Q165" s="260"/>
      <c r="R165" s="260"/>
      <c r="S165" s="260">
        <f t="shared" si="413"/>
        <v>0</v>
      </c>
      <c r="T165" s="260">
        <f t="shared" si="414"/>
        <v>42327.150084317</v>
      </c>
      <c r="U165" s="260">
        <f t="shared" si="415"/>
        <v>1117.43676222597</v>
      </c>
      <c r="V165" s="260"/>
      <c r="W165" s="270"/>
      <c r="X165" s="266">
        <v>20000</v>
      </c>
      <c r="Y165" s="260">
        <f t="shared" si="416"/>
        <v>22327.150084317</v>
      </c>
      <c r="Z165" s="234">
        <f t="shared" si="417"/>
        <v>589.43676222597</v>
      </c>
      <c r="AA165" s="260">
        <f t="shared" si="418"/>
        <v>14772.7272727273</v>
      </c>
      <c r="AB165" s="278">
        <f t="shared" si="419"/>
        <v>0</v>
      </c>
      <c r="AC165" s="260">
        <f t="shared" si="420"/>
        <v>1395.36</v>
      </c>
      <c r="AD165" s="254">
        <f t="shared" si="421"/>
        <v>36.5472468514556</v>
      </c>
      <c r="AE165" s="279">
        <v>1</v>
      </c>
      <c r="AF165" s="280">
        <f t="shared" si="422"/>
        <v>36.837504</v>
      </c>
      <c r="AG165" s="292">
        <f t="shared" ref="AG165:AG170" si="427">AG164</f>
        <v>44166</v>
      </c>
      <c r="AH165" s="292">
        <f t="shared" ref="AH165:AH170" si="428">AH164</f>
        <v>0</v>
      </c>
      <c r="AI165" s="292">
        <f t="shared" ref="AI165:AI170" si="429">AI164</f>
        <v>44202.5472468515</v>
      </c>
      <c r="AJ165" s="292" t="str">
        <f ca="1" t="shared" ref="AJ165:AJ170" si="430">AJ164</f>
        <v> </v>
      </c>
      <c r="AK165" s="292">
        <f t="shared" ref="AK165:AK170" si="431">AK164</f>
        <v>43873</v>
      </c>
      <c r="AL165" s="296"/>
      <c r="AM165" s="300"/>
      <c r="AN165" s="218"/>
      <c r="AO165" s="218"/>
      <c r="AP165" s="218"/>
      <c r="AQ165" s="218"/>
      <c r="AR165" s="218"/>
      <c r="AS165" s="218"/>
      <c r="AT165" s="218"/>
      <c r="AU165" s="218"/>
      <c r="AV165" s="218"/>
      <c r="AW165" s="218"/>
      <c r="AX165" s="218"/>
      <c r="AY165" s="218"/>
      <c r="AZ165" s="218"/>
      <c r="BA165" s="218"/>
      <c r="BB165" s="218"/>
      <c r="BC165" s="218"/>
      <c r="BD165" s="218"/>
      <c r="BE165" s="218"/>
      <c r="BF165" s="218"/>
      <c r="BG165" s="218"/>
      <c r="BH165" s="218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217"/>
      <c r="BS165" s="217"/>
      <c r="BT165" s="217"/>
      <c r="BU165" s="217"/>
      <c r="BV165" s="217"/>
      <c r="BW165" s="217"/>
      <c r="BX165" s="217"/>
      <c r="BY165" s="217"/>
      <c r="BZ165" s="217"/>
      <c r="CA165" s="217"/>
      <c r="CB165" s="217"/>
      <c r="CC165" s="217"/>
      <c r="CD165" s="217"/>
      <c r="CE165" s="217"/>
      <c r="CF165" s="217"/>
      <c r="CG165" s="217"/>
      <c r="CH165" s="217"/>
      <c r="CI165" s="217"/>
      <c r="CJ165" s="217"/>
      <c r="CK165" s="217"/>
      <c r="CL165" s="217"/>
      <c r="CM165" s="217"/>
      <c r="CN165" s="217"/>
      <c r="CO165" s="217"/>
      <c r="CP165" s="217"/>
      <c r="CQ165" s="217"/>
      <c r="CR165" s="217"/>
      <c r="CS165" s="217"/>
      <c r="CT165" s="217"/>
      <c r="CU165" s="217"/>
      <c r="CV165" s="217"/>
      <c r="CW165" s="217"/>
      <c r="CX165" s="217"/>
      <c r="CY165" s="217"/>
      <c r="CZ165" s="193"/>
      <c r="DA165" s="193"/>
      <c r="DB165" s="193"/>
      <c r="DC165" s="193"/>
      <c r="DD165" s="193"/>
      <c r="DE165" s="193"/>
      <c r="DF165" s="193"/>
      <c r="DG165" s="193"/>
      <c r="DH165" s="193"/>
      <c r="DI165" s="193"/>
      <c r="DJ165" s="193"/>
      <c r="DK165" s="193"/>
      <c r="DL165" s="193"/>
      <c r="DM165" s="193"/>
      <c r="DN165" s="193"/>
      <c r="DO165" s="193"/>
      <c r="DP165" s="193"/>
      <c r="DQ165" s="193"/>
      <c r="DR165" s="193"/>
      <c r="DS165" s="193"/>
      <c r="DT165" s="193"/>
      <c r="DU165" s="193"/>
      <c r="DV165" s="193"/>
      <c r="DW165" s="193"/>
      <c r="DX165" s="193"/>
      <c r="DY165" s="193"/>
    </row>
    <row r="166" s="190" customFormat="1" customHeight="1" spans="1:129">
      <c r="A166" s="243">
        <v>309</v>
      </c>
      <c r="B166" s="235"/>
      <c r="C166" s="234">
        <v>1</v>
      </c>
      <c r="D166" s="233">
        <f t="shared" si="423"/>
        <v>570</v>
      </c>
      <c r="E166" s="234" t="str">
        <f t="shared" si="424"/>
        <v>YT-0507MS</v>
      </c>
      <c r="F166" s="232">
        <f t="shared" si="425"/>
        <v>5020</v>
      </c>
      <c r="G166" s="241" t="s">
        <v>49</v>
      </c>
      <c r="H166" s="234" t="s">
        <v>42</v>
      </c>
      <c r="I166" s="234">
        <v>30</v>
      </c>
      <c r="J166" s="259" t="s">
        <v>50</v>
      </c>
      <c r="K166" s="234">
        <v>476</v>
      </c>
      <c r="L166" s="234">
        <f t="shared" si="426"/>
        <v>6</v>
      </c>
      <c r="M166" s="234">
        <f t="shared" si="411"/>
        <v>221340</v>
      </c>
      <c r="N166" s="253">
        <f t="shared" si="412"/>
        <v>0.365935919055649</v>
      </c>
      <c r="O166" s="234">
        <v>15.5</v>
      </c>
      <c r="P166" s="234"/>
      <c r="Q166" s="234"/>
      <c r="R166" s="234"/>
      <c r="S166" s="260">
        <f t="shared" si="413"/>
        <v>0</v>
      </c>
      <c r="T166" s="260">
        <f t="shared" si="414"/>
        <v>192962.007737328</v>
      </c>
      <c r="U166" s="260">
        <f t="shared" si="415"/>
        <v>1836.99831365936</v>
      </c>
      <c r="V166" s="260"/>
      <c r="W166" s="270"/>
      <c r="X166" s="266"/>
      <c r="Y166" s="260">
        <f t="shared" si="416"/>
        <v>192962.007737328</v>
      </c>
      <c r="Z166" s="234">
        <f t="shared" si="417"/>
        <v>1836.99831365936</v>
      </c>
      <c r="AA166" s="260">
        <f t="shared" si="418"/>
        <v>40966.3865546218</v>
      </c>
      <c r="AB166" s="278">
        <f t="shared" si="419"/>
        <v>0</v>
      </c>
      <c r="AC166" s="260">
        <f t="shared" si="420"/>
        <v>6361.2</v>
      </c>
      <c r="AD166" s="254">
        <f t="shared" si="421"/>
        <v>36.5472468514556</v>
      </c>
      <c r="AE166" s="279">
        <v>1</v>
      </c>
      <c r="AF166" s="280">
        <f t="shared" si="422"/>
        <v>60.558624</v>
      </c>
      <c r="AG166" s="292">
        <f t="shared" si="427"/>
        <v>44166</v>
      </c>
      <c r="AH166" s="292">
        <f t="shared" si="428"/>
        <v>0</v>
      </c>
      <c r="AI166" s="292">
        <f t="shared" si="429"/>
        <v>44202.5472468515</v>
      </c>
      <c r="AJ166" s="292" t="str">
        <f ca="1" t="shared" si="430"/>
        <v> </v>
      </c>
      <c r="AK166" s="292">
        <f t="shared" si="431"/>
        <v>43873</v>
      </c>
      <c r="AL166" s="296"/>
      <c r="AM166" s="300"/>
      <c r="AN166" s="218"/>
      <c r="AO166" s="218"/>
      <c r="AP166" s="218"/>
      <c r="AQ166" s="218"/>
      <c r="AR166" s="218"/>
      <c r="AS166" s="218"/>
      <c r="AT166" s="218"/>
      <c r="AU166" s="218"/>
      <c r="AV166" s="218"/>
      <c r="AW166" s="218"/>
      <c r="AX166" s="218"/>
      <c r="AY166" s="218"/>
      <c r="AZ166" s="218"/>
      <c r="BA166" s="218"/>
      <c r="BB166" s="218"/>
      <c r="BC166" s="218"/>
      <c r="BD166" s="218"/>
      <c r="BE166" s="218"/>
      <c r="BF166" s="218"/>
      <c r="BG166" s="218"/>
      <c r="BH166" s="218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217"/>
      <c r="BS166" s="217"/>
      <c r="BT166" s="217"/>
      <c r="BU166" s="217"/>
      <c r="BV166" s="217"/>
      <c r="BW166" s="217"/>
      <c r="BX166" s="217"/>
      <c r="BY166" s="217"/>
      <c r="BZ166" s="217"/>
      <c r="CA166" s="217"/>
      <c r="CB166" s="217"/>
      <c r="CC166" s="217"/>
      <c r="CD166" s="217"/>
      <c r="CE166" s="217"/>
      <c r="CF166" s="217"/>
      <c r="CG166" s="217"/>
      <c r="CH166" s="217"/>
      <c r="CI166" s="217"/>
      <c r="CJ166" s="217"/>
      <c r="CK166" s="217"/>
      <c r="CL166" s="217"/>
      <c r="CM166" s="217"/>
      <c r="CN166" s="217"/>
      <c r="CO166" s="217"/>
      <c r="CP166" s="217"/>
      <c r="CQ166" s="217"/>
      <c r="CR166" s="217"/>
      <c r="CS166" s="217"/>
      <c r="CT166" s="217"/>
      <c r="CU166" s="217"/>
      <c r="CV166" s="217"/>
      <c r="CW166" s="217"/>
      <c r="CX166" s="217"/>
      <c r="CY166" s="217"/>
      <c r="CZ166" s="193"/>
      <c r="DA166" s="193"/>
      <c r="DB166" s="193"/>
      <c r="DC166" s="193"/>
      <c r="DD166" s="193"/>
      <c r="DE166" s="193"/>
      <c r="DF166" s="193"/>
      <c r="DG166" s="193"/>
      <c r="DH166" s="193"/>
      <c r="DI166" s="193"/>
      <c r="DJ166" s="193"/>
      <c r="DK166" s="193"/>
      <c r="DL166" s="193"/>
      <c r="DM166" s="193"/>
      <c r="DN166" s="193"/>
      <c r="DO166" s="193"/>
      <c r="DP166" s="193"/>
      <c r="DQ166" s="193"/>
      <c r="DR166" s="193"/>
      <c r="DS166" s="193"/>
      <c r="DT166" s="193"/>
      <c r="DU166" s="193"/>
      <c r="DV166" s="193"/>
      <c r="DW166" s="193"/>
      <c r="DX166" s="193"/>
      <c r="DY166" s="193"/>
    </row>
    <row r="167" s="190" customFormat="1" customHeight="1" spans="1:129">
      <c r="A167" s="243">
        <v>309</v>
      </c>
      <c r="B167" s="235"/>
      <c r="C167" s="234">
        <v>1</v>
      </c>
      <c r="D167" s="233">
        <f t="shared" si="423"/>
        <v>570</v>
      </c>
      <c r="E167" s="234" t="str">
        <f t="shared" si="424"/>
        <v>YT-0507MS</v>
      </c>
      <c r="F167" s="232">
        <f t="shared" si="425"/>
        <v>5020</v>
      </c>
      <c r="G167" s="242"/>
      <c r="H167" s="234" t="s">
        <v>43</v>
      </c>
      <c r="I167" s="234">
        <v>75</v>
      </c>
      <c r="J167" s="259" t="s">
        <v>65</v>
      </c>
      <c r="K167" s="234">
        <v>476</v>
      </c>
      <c r="L167" s="234">
        <f t="shared" si="426"/>
        <v>6</v>
      </c>
      <c r="M167" s="234">
        <f t="shared" si="411"/>
        <v>114240</v>
      </c>
      <c r="N167" s="253">
        <f t="shared" si="412"/>
        <v>0.188870151770658</v>
      </c>
      <c r="O167" s="234">
        <v>3.2</v>
      </c>
      <c r="P167" s="234"/>
      <c r="Q167" s="234"/>
      <c r="R167" s="234"/>
      <c r="S167" s="260">
        <f t="shared" si="413"/>
        <v>0</v>
      </c>
      <c r="T167" s="260">
        <f t="shared" si="414"/>
        <v>39837.317726416</v>
      </c>
      <c r="U167" s="260">
        <f t="shared" si="415"/>
        <v>948.128161888701</v>
      </c>
      <c r="V167" s="260"/>
      <c r="W167" s="270"/>
      <c r="X167" s="266"/>
      <c r="Y167" s="260">
        <f t="shared" si="416"/>
        <v>39837.317726416</v>
      </c>
      <c r="Z167" s="234">
        <f t="shared" si="417"/>
        <v>948.128161888701</v>
      </c>
      <c r="AA167" s="260">
        <f t="shared" si="418"/>
        <v>16386.5546218487</v>
      </c>
      <c r="AB167" s="278">
        <f t="shared" si="419"/>
        <v>0</v>
      </c>
      <c r="AC167" s="260">
        <f t="shared" si="420"/>
        <v>1313.28</v>
      </c>
      <c r="AD167" s="254">
        <f t="shared" si="421"/>
        <v>36.5472468514556</v>
      </c>
      <c r="AE167" s="279">
        <v>1</v>
      </c>
      <c r="AF167" s="280">
        <f t="shared" si="422"/>
        <v>31.256064</v>
      </c>
      <c r="AG167" s="292">
        <f t="shared" si="427"/>
        <v>44166</v>
      </c>
      <c r="AH167" s="292">
        <f t="shared" si="428"/>
        <v>0</v>
      </c>
      <c r="AI167" s="292">
        <f t="shared" si="429"/>
        <v>44202.5472468515</v>
      </c>
      <c r="AJ167" s="292" t="str">
        <f ca="1" t="shared" si="430"/>
        <v> </v>
      </c>
      <c r="AK167" s="292">
        <f t="shared" si="431"/>
        <v>43873</v>
      </c>
      <c r="AL167" s="296"/>
      <c r="AM167" s="300"/>
      <c r="AN167" s="218"/>
      <c r="AO167" s="218"/>
      <c r="AP167" s="218"/>
      <c r="AQ167" s="218"/>
      <c r="AR167" s="218"/>
      <c r="AS167" s="218"/>
      <c r="AT167" s="218"/>
      <c r="AU167" s="218"/>
      <c r="AV167" s="218"/>
      <c r="AW167" s="218"/>
      <c r="AX167" s="218"/>
      <c r="AY167" s="218"/>
      <c r="AZ167" s="218"/>
      <c r="BA167" s="218"/>
      <c r="BB167" s="218"/>
      <c r="BC167" s="218"/>
      <c r="BD167" s="218"/>
      <c r="BE167" s="218"/>
      <c r="BF167" s="218"/>
      <c r="BG167" s="218"/>
      <c r="BH167" s="218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7"/>
      <c r="BS167" s="217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7"/>
      <c r="CJ167" s="217"/>
      <c r="CK167" s="217"/>
      <c r="CL167" s="217"/>
      <c r="CM167" s="217"/>
      <c r="CN167" s="217"/>
      <c r="CO167" s="217"/>
      <c r="CP167" s="217"/>
      <c r="CQ167" s="217"/>
      <c r="CR167" s="217"/>
      <c r="CS167" s="217"/>
      <c r="CT167" s="217"/>
      <c r="CU167" s="217"/>
      <c r="CV167" s="217"/>
      <c r="CW167" s="217"/>
      <c r="CX167" s="217"/>
      <c r="CY167" s="217"/>
      <c r="CZ167" s="193"/>
      <c r="DA167" s="193"/>
      <c r="DB167" s="193"/>
      <c r="DC167" s="193"/>
      <c r="DD167" s="193"/>
      <c r="DE167" s="193"/>
      <c r="DF167" s="193"/>
      <c r="DG167" s="193"/>
      <c r="DH167" s="193"/>
      <c r="DI167" s="193"/>
      <c r="DJ167" s="193"/>
      <c r="DK167" s="193"/>
      <c r="DL167" s="193"/>
      <c r="DM167" s="193"/>
      <c r="DN167" s="193"/>
      <c r="DO167" s="193"/>
      <c r="DP167" s="193"/>
      <c r="DQ167" s="193"/>
      <c r="DR167" s="193"/>
      <c r="DS167" s="193"/>
      <c r="DT167" s="193"/>
      <c r="DU167" s="193"/>
      <c r="DV167" s="193"/>
      <c r="DW167" s="193"/>
      <c r="DX167" s="193"/>
      <c r="DY167" s="193"/>
    </row>
    <row r="168" s="190" customFormat="1" customHeight="1" spans="1:129">
      <c r="A168" s="243">
        <v>309</v>
      </c>
      <c r="B168" s="235"/>
      <c r="C168" s="234">
        <v>1</v>
      </c>
      <c r="D168" s="233">
        <f t="shared" si="423"/>
        <v>570</v>
      </c>
      <c r="E168" s="234" t="str">
        <f t="shared" si="424"/>
        <v>YT-0507MS</v>
      </c>
      <c r="F168" s="232">
        <f t="shared" si="425"/>
        <v>5020</v>
      </c>
      <c r="G168" s="234">
        <f>[3]Sheet1!$C$237</f>
        <v>5866.05</v>
      </c>
      <c r="H168" s="234" t="s">
        <v>44</v>
      </c>
      <c r="I168" s="234"/>
      <c r="J168" s="252"/>
      <c r="K168" s="234"/>
      <c r="L168" s="234">
        <f t="shared" si="426"/>
        <v>6</v>
      </c>
      <c r="M168" s="234">
        <f t="shared" si="411"/>
        <v>0</v>
      </c>
      <c r="N168" s="253">
        <f t="shared" si="412"/>
        <v>0</v>
      </c>
      <c r="O168" s="234"/>
      <c r="P168" s="234"/>
      <c r="Q168" s="234"/>
      <c r="R168" s="234"/>
      <c r="S168" s="260">
        <f t="shared" si="413"/>
        <v>0</v>
      </c>
      <c r="T168" s="260" t="e">
        <f t="shared" si="414"/>
        <v>#DIV/0!</v>
      </c>
      <c r="U168" s="260">
        <f t="shared" si="415"/>
        <v>0</v>
      </c>
      <c r="V168" s="260"/>
      <c r="W168" s="270"/>
      <c r="X168" s="266"/>
      <c r="Y168" s="260" t="e">
        <f t="shared" si="416"/>
        <v>#DIV/0!</v>
      </c>
      <c r="Z168" s="234" t="e">
        <f t="shared" si="417"/>
        <v>#DIV/0!</v>
      </c>
      <c r="AA168" s="260" t="e">
        <f t="shared" si="418"/>
        <v>#DIV/0!</v>
      </c>
      <c r="AB168" s="278" t="e">
        <f t="shared" si="419"/>
        <v>#DIV/0!</v>
      </c>
      <c r="AC168" s="260">
        <f t="shared" si="420"/>
        <v>0</v>
      </c>
      <c r="AD168" s="254" t="e">
        <f t="shared" si="421"/>
        <v>#DIV/0!</v>
      </c>
      <c r="AE168" s="279">
        <v>1</v>
      </c>
      <c r="AF168" s="280">
        <f t="shared" si="422"/>
        <v>0</v>
      </c>
      <c r="AG168" s="292">
        <f t="shared" si="427"/>
        <v>44166</v>
      </c>
      <c r="AH168" s="292">
        <f t="shared" si="428"/>
        <v>0</v>
      </c>
      <c r="AI168" s="292">
        <f t="shared" si="429"/>
        <v>44202.5472468515</v>
      </c>
      <c r="AJ168" s="292" t="str">
        <f ca="1" t="shared" si="430"/>
        <v> </v>
      </c>
      <c r="AK168" s="292">
        <f t="shared" si="431"/>
        <v>43873</v>
      </c>
      <c r="AL168" s="296"/>
      <c r="AM168" s="300"/>
      <c r="AN168" s="218"/>
      <c r="AO168" s="218"/>
      <c r="AP168" s="218"/>
      <c r="AQ168" s="218"/>
      <c r="AR168" s="218"/>
      <c r="AS168" s="218"/>
      <c r="AT168" s="218"/>
      <c r="AU168" s="218"/>
      <c r="AV168" s="218"/>
      <c r="AW168" s="218"/>
      <c r="AX168" s="218"/>
      <c r="AY168" s="218"/>
      <c r="AZ168" s="218"/>
      <c r="BA168" s="218"/>
      <c r="BB168" s="218"/>
      <c r="BC168" s="218"/>
      <c r="BD168" s="218"/>
      <c r="BE168" s="218"/>
      <c r="BF168" s="218"/>
      <c r="BG168" s="218"/>
      <c r="BH168" s="218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7"/>
      <c r="BS168" s="217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7"/>
      <c r="CJ168" s="217"/>
      <c r="CK168" s="217"/>
      <c r="CL168" s="217"/>
      <c r="CM168" s="217"/>
      <c r="CN168" s="217"/>
      <c r="CO168" s="217"/>
      <c r="CP168" s="217"/>
      <c r="CQ168" s="217"/>
      <c r="CR168" s="217"/>
      <c r="CS168" s="217"/>
      <c r="CT168" s="217"/>
      <c r="CU168" s="217"/>
      <c r="CV168" s="217"/>
      <c r="CW168" s="217"/>
      <c r="CX168" s="217"/>
      <c r="CY168" s="217"/>
      <c r="CZ168" s="193"/>
      <c r="DA168" s="193"/>
      <c r="DB168" s="193"/>
      <c r="DC168" s="193"/>
      <c r="DD168" s="193"/>
      <c r="DE168" s="193"/>
      <c r="DF168" s="193"/>
      <c r="DG168" s="193"/>
      <c r="DH168" s="193"/>
      <c r="DI168" s="193"/>
      <c r="DJ168" s="193"/>
      <c r="DK168" s="193"/>
      <c r="DL168" s="193"/>
      <c r="DM168" s="193"/>
      <c r="DN168" s="193"/>
      <c r="DO168" s="193"/>
      <c r="DP168" s="193"/>
      <c r="DQ168" s="193"/>
      <c r="DR168" s="193"/>
      <c r="DS168" s="193"/>
      <c r="DT168" s="193"/>
      <c r="DU168" s="193"/>
      <c r="DV168" s="193"/>
      <c r="DW168" s="193"/>
      <c r="DX168" s="193"/>
      <c r="DY168" s="193"/>
    </row>
    <row r="169" s="190" customFormat="1" customHeight="1" spans="1:129">
      <c r="A169" s="243">
        <v>309</v>
      </c>
      <c r="B169" s="235"/>
      <c r="C169" s="234">
        <v>1</v>
      </c>
      <c r="D169" s="233">
        <f t="shared" si="423"/>
        <v>570</v>
      </c>
      <c r="E169" s="234" t="str">
        <f t="shared" si="424"/>
        <v>YT-0507MS</v>
      </c>
      <c r="F169" s="232">
        <f t="shared" si="425"/>
        <v>5020</v>
      </c>
      <c r="G169" s="234"/>
      <c r="H169" s="234" t="s">
        <v>45</v>
      </c>
      <c r="I169" s="234"/>
      <c r="J169" s="252"/>
      <c r="K169" s="234"/>
      <c r="L169" s="234">
        <f t="shared" si="426"/>
        <v>6</v>
      </c>
      <c r="M169" s="234">
        <f t="shared" si="411"/>
        <v>0</v>
      </c>
      <c r="N169" s="253">
        <f t="shared" si="412"/>
        <v>0</v>
      </c>
      <c r="O169" s="234"/>
      <c r="P169" s="234"/>
      <c r="Q169" s="234"/>
      <c r="R169" s="234"/>
      <c r="S169" s="260">
        <f t="shared" si="413"/>
        <v>0</v>
      </c>
      <c r="T169" s="260" t="e">
        <f t="shared" si="414"/>
        <v>#DIV/0!</v>
      </c>
      <c r="U169" s="260">
        <f t="shared" si="415"/>
        <v>0</v>
      </c>
      <c r="V169" s="260"/>
      <c r="W169" s="270"/>
      <c r="X169" s="266"/>
      <c r="Y169" s="260" t="e">
        <f t="shared" si="416"/>
        <v>#DIV/0!</v>
      </c>
      <c r="Z169" s="234" t="e">
        <f t="shared" si="417"/>
        <v>#DIV/0!</v>
      </c>
      <c r="AA169" s="260" t="e">
        <f t="shared" si="418"/>
        <v>#DIV/0!</v>
      </c>
      <c r="AB169" s="278" t="e">
        <f t="shared" si="419"/>
        <v>#DIV/0!</v>
      </c>
      <c r="AC169" s="260">
        <f t="shared" si="420"/>
        <v>0</v>
      </c>
      <c r="AD169" s="254" t="e">
        <f t="shared" si="421"/>
        <v>#DIV/0!</v>
      </c>
      <c r="AE169" s="279">
        <v>1</v>
      </c>
      <c r="AF169" s="280">
        <f t="shared" si="422"/>
        <v>0</v>
      </c>
      <c r="AG169" s="292">
        <f t="shared" si="427"/>
        <v>44166</v>
      </c>
      <c r="AH169" s="292">
        <f t="shared" si="428"/>
        <v>0</v>
      </c>
      <c r="AI169" s="292">
        <f t="shared" si="429"/>
        <v>44202.5472468515</v>
      </c>
      <c r="AJ169" s="292" t="str">
        <f ca="1" t="shared" si="430"/>
        <v> </v>
      </c>
      <c r="AK169" s="292">
        <f t="shared" si="431"/>
        <v>43873</v>
      </c>
      <c r="AL169" s="296"/>
      <c r="AM169" s="300"/>
      <c r="AN169" s="218"/>
      <c r="AO169" s="218"/>
      <c r="AP169" s="218"/>
      <c r="AQ169" s="218"/>
      <c r="AR169" s="218"/>
      <c r="AS169" s="218"/>
      <c r="AT169" s="218"/>
      <c r="AU169" s="218"/>
      <c r="AV169" s="218"/>
      <c r="AW169" s="218"/>
      <c r="AX169" s="218"/>
      <c r="AY169" s="218"/>
      <c r="AZ169" s="218"/>
      <c r="BA169" s="218"/>
      <c r="BB169" s="218"/>
      <c r="BC169" s="218"/>
      <c r="BD169" s="218"/>
      <c r="BE169" s="218"/>
      <c r="BF169" s="218"/>
      <c r="BG169" s="218"/>
      <c r="BH169" s="218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217"/>
      <c r="BS169" s="217"/>
      <c r="BT169" s="217"/>
      <c r="BU169" s="217"/>
      <c r="BV169" s="217"/>
      <c r="BW169" s="217"/>
      <c r="BX169" s="217"/>
      <c r="BY169" s="217"/>
      <c r="BZ169" s="217"/>
      <c r="CA169" s="217"/>
      <c r="CB169" s="217"/>
      <c r="CC169" s="217"/>
      <c r="CD169" s="217"/>
      <c r="CE169" s="217"/>
      <c r="CF169" s="217"/>
      <c r="CG169" s="217"/>
      <c r="CH169" s="217"/>
      <c r="CI169" s="217"/>
      <c r="CJ169" s="217"/>
      <c r="CK169" s="217"/>
      <c r="CL169" s="217"/>
      <c r="CM169" s="217"/>
      <c r="CN169" s="217"/>
      <c r="CO169" s="217"/>
      <c r="CP169" s="217"/>
      <c r="CQ169" s="217"/>
      <c r="CR169" s="217"/>
      <c r="CS169" s="217"/>
      <c r="CT169" s="217"/>
      <c r="CU169" s="217"/>
      <c r="CV169" s="217"/>
      <c r="CW169" s="217"/>
      <c r="CX169" s="217"/>
      <c r="CY169" s="217"/>
      <c r="CZ169" s="193"/>
      <c r="DA169" s="193"/>
      <c r="DB169" s="193"/>
      <c r="DC169" s="193"/>
      <c r="DD169" s="193"/>
      <c r="DE169" s="193"/>
      <c r="DF169" s="193"/>
      <c r="DG169" s="193"/>
      <c r="DH169" s="193"/>
      <c r="DI169" s="193"/>
      <c r="DJ169" s="193"/>
      <c r="DK169" s="193"/>
      <c r="DL169" s="193"/>
      <c r="DM169" s="193"/>
      <c r="DN169" s="193"/>
      <c r="DO169" s="193"/>
      <c r="DP169" s="193"/>
      <c r="DQ169" s="193"/>
      <c r="DR169" s="193"/>
      <c r="DS169" s="193"/>
      <c r="DT169" s="193"/>
      <c r="DU169" s="193"/>
      <c r="DV169" s="193"/>
      <c r="DW169" s="193"/>
      <c r="DX169" s="193"/>
      <c r="DY169" s="193"/>
    </row>
    <row r="170" s="190" customFormat="1" customHeight="1" spans="1:129">
      <c r="A170" s="243">
        <v>309</v>
      </c>
      <c r="B170" s="235"/>
      <c r="C170" s="234">
        <v>1</v>
      </c>
      <c r="D170" s="233">
        <f t="shared" si="423"/>
        <v>570</v>
      </c>
      <c r="E170" s="234" t="str">
        <f t="shared" si="424"/>
        <v>YT-0507MS</v>
      </c>
      <c r="F170" s="232">
        <f t="shared" si="425"/>
        <v>5020</v>
      </c>
      <c r="G170" s="234"/>
      <c r="H170" s="234" t="s">
        <v>46</v>
      </c>
      <c r="I170" s="234"/>
      <c r="J170" s="252"/>
      <c r="K170" s="234"/>
      <c r="L170" s="234">
        <f t="shared" si="426"/>
        <v>6</v>
      </c>
      <c r="M170" s="234">
        <f t="shared" si="411"/>
        <v>0</v>
      </c>
      <c r="N170" s="253">
        <f t="shared" si="412"/>
        <v>0</v>
      </c>
      <c r="O170" s="234"/>
      <c r="P170" s="234"/>
      <c r="Q170" s="234"/>
      <c r="R170" s="234"/>
      <c r="S170" s="260">
        <f t="shared" si="413"/>
        <v>0</v>
      </c>
      <c r="T170" s="260" t="e">
        <f t="shared" si="414"/>
        <v>#DIV/0!</v>
      </c>
      <c r="U170" s="260">
        <f t="shared" si="415"/>
        <v>0</v>
      </c>
      <c r="V170" s="260"/>
      <c r="W170" s="270"/>
      <c r="X170" s="273"/>
      <c r="Y170" s="260" t="e">
        <f t="shared" si="416"/>
        <v>#DIV/0!</v>
      </c>
      <c r="Z170" s="234" t="e">
        <f t="shared" si="417"/>
        <v>#DIV/0!</v>
      </c>
      <c r="AA170" s="260" t="e">
        <f t="shared" si="418"/>
        <v>#DIV/0!</v>
      </c>
      <c r="AB170" s="278" t="e">
        <f t="shared" si="419"/>
        <v>#DIV/0!</v>
      </c>
      <c r="AC170" s="260">
        <f t="shared" si="420"/>
        <v>0</v>
      </c>
      <c r="AD170" s="254" t="e">
        <f t="shared" si="421"/>
        <v>#DIV/0!</v>
      </c>
      <c r="AE170" s="279">
        <v>1</v>
      </c>
      <c r="AF170" s="280">
        <f t="shared" si="422"/>
        <v>0</v>
      </c>
      <c r="AG170" s="292">
        <f t="shared" si="427"/>
        <v>44166</v>
      </c>
      <c r="AH170" s="292">
        <f t="shared" si="428"/>
        <v>0</v>
      </c>
      <c r="AI170" s="292">
        <f t="shared" si="429"/>
        <v>44202.5472468515</v>
      </c>
      <c r="AJ170" s="292" t="str">
        <f ca="1" t="shared" si="430"/>
        <v> </v>
      </c>
      <c r="AK170" s="292">
        <f t="shared" si="431"/>
        <v>43873</v>
      </c>
      <c r="AL170" s="296"/>
      <c r="AM170" s="300"/>
      <c r="AN170" s="218"/>
      <c r="AO170" s="218"/>
      <c r="AP170" s="218"/>
      <c r="AQ170" s="218"/>
      <c r="AR170" s="218"/>
      <c r="AS170" s="218"/>
      <c r="AT170" s="218"/>
      <c r="AU170" s="218"/>
      <c r="AV170" s="218"/>
      <c r="AW170" s="218"/>
      <c r="AX170" s="218"/>
      <c r="AY170" s="218"/>
      <c r="AZ170" s="218"/>
      <c r="BA170" s="218"/>
      <c r="BB170" s="218"/>
      <c r="BC170" s="218"/>
      <c r="BD170" s="218"/>
      <c r="BE170" s="218"/>
      <c r="BF170" s="218"/>
      <c r="BG170" s="218"/>
      <c r="BH170" s="218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217"/>
      <c r="BS170" s="217"/>
      <c r="BT170" s="217"/>
      <c r="BU170" s="217"/>
      <c r="BV170" s="217"/>
      <c r="BW170" s="217"/>
      <c r="BX170" s="217"/>
      <c r="BY170" s="217"/>
      <c r="BZ170" s="217"/>
      <c r="CA170" s="217"/>
      <c r="CB170" s="217"/>
      <c r="CC170" s="217"/>
      <c r="CD170" s="217"/>
      <c r="CE170" s="217"/>
      <c r="CF170" s="217"/>
      <c r="CG170" s="217"/>
      <c r="CH170" s="217"/>
      <c r="CI170" s="217"/>
      <c r="CJ170" s="217"/>
      <c r="CK170" s="217"/>
      <c r="CL170" s="217"/>
      <c r="CM170" s="217"/>
      <c r="CN170" s="217"/>
      <c r="CO170" s="217"/>
      <c r="CP170" s="217"/>
      <c r="CQ170" s="217"/>
      <c r="CR170" s="217"/>
      <c r="CS170" s="217"/>
      <c r="CT170" s="217"/>
      <c r="CU170" s="217"/>
      <c r="CV170" s="217"/>
      <c r="CW170" s="217"/>
      <c r="CX170" s="217"/>
      <c r="CY170" s="217"/>
      <c r="CZ170" s="193"/>
      <c r="DA170" s="193"/>
      <c r="DB170" s="193"/>
      <c r="DC170" s="193"/>
      <c r="DD170" s="193"/>
      <c r="DE170" s="193"/>
      <c r="DF170" s="193"/>
      <c r="DG170" s="193"/>
      <c r="DH170" s="193"/>
      <c r="DI170" s="193"/>
      <c r="DJ170" s="193"/>
      <c r="DK170" s="193"/>
      <c r="DL170" s="193"/>
      <c r="DM170" s="193"/>
      <c r="DN170" s="193"/>
      <c r="DO170" s="193"/>
      <c r="DP170" s="193"/>
      <c r="DQ170" s="193"/>
      <c r="DR170" s="193"/>
      <c r="DS170" s="193"/>
      <c r="DT170" s="193"/>
      <c r="DU170" s="193"/>
      <c r="DV170" s="193"/>
      <c r="DW170" s="193"/>
      <c r="DX170" s="193"/>
      <c r="DY170" s="193"/>
    </row>
    <row r="171" s="191" customFormat="1" customHeight="1" spans="1:129">
      <c r="A171" s="244"/>
      <c r="B171" s="237"/>
      <c r="C171" s="240"/>
      <c r="D171" s="239"/>
      <c r="E171" s="240"/>
      <c r="F171" s="238"/>
      <c r="G171" s="240"/>
      <c r="H171" s="240"/>
      <c r="I171" s="240"/>
      <c r="J171" s="256"/>
      <c r="K171" s="240"/>
      <c r="L171" s="240"/>
      <c r="M171" s="240"/>
      <c r="N171" s="257"/>
      <c r="O171" s="240"/>
      <c r="P171" s="240"/>
      <c r="Q171" s="240"/>
      <c r="R171" s="240"/>
      <c r="S171" s="267"/>
      <c r="T171" s="267"/>
      <c r="U171" s="267"/>
      <c r="V171" s="267"/>
      <c r="W171" s="272"/>
      <c r="X171" s="274"/>
      <c r="Y171" s="267"/>
      <c r="Z171" s="240"/>
      <c r="AA171" s="267"/>
      <c r="AB171" s="281"/>
      <c r="AC171" s="267"/>
      <c r="AD171" s="258"/>
      <c r="AE171" s="282"/>
      <c r="AF171" s="283"/>
      <c r="AG171" s="297"/>
      <c r="AH171" s="297"/>
      <c r="AI171" s="297"/>
      <c r="AJ171" s="297"/>
      <c r="AK171" s="297"/>
      <c r="AL171" s="298"/>
      <c r="AM171" s="301"/>
      <c r="AN171" s="218"/>
      <c r="AO171" s="218"/>
      <c r="AP171" s="218"/>
      <c r="AQ171" s="218"/>
      <c r="AR171" s="218"/>
      <c r="AS171" s="218"/>
      <c r="AT171" s="218"/>
      <c r="AU171" s="218"/>
      <c r="AV171" s="218"/>
      <c r="AW171" s="218"/>
      <c r="AX171" s="218"/>
      <c r="AY171" s="218"/>
      <c r="AZ171" s="218"/>
      <c r="BA171" s="218"/>
      <c r="BB171" s="218"/>
      <c r="BC171" s="218"/>
      <c r="BD171" s="218"/>
      <c r="BE171" s="218"/>
      <c r="BF171" s="218"/>
      <c r="BG171" s="218"/>
      <c r="BH171" s="218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7"/>
      <c r="BS171" s="217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7"/>
      <c r="CJ171" s="217"/>
      <c r="CK171" s="217"/>
      <c r="CL171" s="217"/>
      <c r="CM171" s="217"/>
      <c r="CN171" s="217"/>
      <c r="CO171" s="217"/>
      <c r="CP171" s="217"/>
      <c r="CQ171" s="217"/>
      <c r="CR171" s="217"/>
      <c r="CS171" s="217"/>
      <c r="CT171" s="217"/>
      <c r="CU171" s="217"/>
      <c r="CV171" s="217"/>
      <c r="CW171" s="217"/>
      <c r="CX171" s="217"/>
      <c r="CY171" s="217"/>
      <c r="CZ171" s="193"/>
      <c r="DA171" s="193"/>
      <c r="DB171" s="193"/>
      <c r="DC171" s="193"/>
      <c r="DD171" s="193"/>
      <c r="DE171" s="193"/>
      <c r="DF171" s="193"/>
      <c r="DG171" s="193"/>
      <c r="DH171" s="193"/>
      <c r="DI171" s="193"/>
      <c r="DJ171" s="193"/>
      <c r="DK171" s="193"/>
      <c r="DL171" s="193"/>
      <c r="DM171" s="193"/>
      <c r="DN171" s="193"/>
      <c r="DO171" s="193"/>
      <c r="DP171" s="193"/>
      <c r="DQ171" s="193"/>
      <c r="DR171" s="193"/>
      <c r="DS171" s="193"/>
      <c r="DT171" s="193"/>
      <c r="DU171" s="193"/>
      <c r="DV171" s="193"/>
      <c r="DW171" s="193"/>
      <c r="DX171" s="193"/>
      <c r="DY171" s="193"/>
    </row>
    <row r="172" customHeight="1" spans="1:129">
      <c r="A172" s="230">
        <v>355</v>
      </c>
      <c r="B172" s="235">
        <v>1021</v>
      </c>
      <c r="C172" s="234">
        <v>1</v>
      </c>
      <c r="D172" s="233">
        <v>550</v>
      </c>
      <c r="E172" s="234" t="s">
        <v>47</v>
      </c>
      <c r="F172" s="232">
        <v>5020</v>
      </c>
      <c r="G172" s="234"/>
      <c r="H172" s="234" t="s">
        <v>15</v>
      </c>
      <c r="I172" s="234">
        <v>75</v>
      </c>
      <c r="J172" s="259" t="s">
        <v>48</v>
      </c>
      <c r="K172" s="234">
        <v>357</v>
      </c>
      <c r="L172" s="234">
        <v>6</v>
      </c>
      <c r="M172" s="234">
        <f t="shared" ref="M172:M178" si="432">O172*K172*I172</f>
        <v>93712.5</v>
      </c>
      <c r="N172" s="253">
        <f>M172/SUM($M$172:$M$178)</f>
        <v>0.173267326732673</v>
      </c>
      <c r="O172" s="234">
        <v>3.5</v>
      </c>
      <c r="P172" s="234"/>
      <c r="Q172" s="234"/>
      <c r="R172" s="234"/>
      <c r="S172" s="260">
        <f t="shared" ref="S172:S178" si="433">R172*Q172*P172/1000</f>
        <v>0</v>
      </c>
      <c r="T172" s="260">
        <f t="shared" ref="T172:T179" si="434">F172*N172*1000/L172/K172*9000/I172</f>
        <v>48728.4022519899</v>
      </c>
      <c r="U172" s="260">
        <f t="shared" ref="U172:U178" si="435">F172*N172</f>
        <v>869.80198019802</v>
      </c>
      <c r="V172" s="260"/>
      <c r="W172" s="270"/>
      <c r="X172" s="266"/>
      <c r="Y172" s="260">
        <f t="shared" ref="Y172:Y178" si="436">T172-X172</f>
        <v>48728.4022519899</v>
      </c>
      <c r="Z172" s="234">
        <f t="shared" ref="Z172:Z178" si="437">Y172*I172/9000*L172*K172/1000</f>
        <v>869.80198019802</v>
      </c>
      <c r="AA172" s="260">
        <f t="shared" ref="AA172:AA178" si="438">65*1000/K172*9000/I172</f>
        <v>21848.7394957983</v>
      </c>
      <c r="AB172" s="278">
        <f t="shared" ref="AB172:AB178" si="439">Q172*R172*P172*N172/K172/L172*9000/I172</f>
        <v>0</v>
      </c>
      <c r="AC172" s="260">
        <f t="shared" ref="AC172:AC178" si="440">D172/2*O172*60*24/1000</f>
        <v>1386</v>
      </c>
      <c r="AD172" s="254">
        <f t="shared" ref="AD172:AD178" si="441">T172/AC172/0.83/AE172</f>
        <v>42.3585269667326</v>
      </c>
      <c r="AE172" s="279">
        <v>1</v>
      </c>
      <c r="AF172" s="280">
        <f t="shared" ref="AF172:AF178" si="442">IF(LEN(C172)&gt;0,AC172*I172/9000/1000*K172*L172,"")</f>
        <v>24.7401</v>
      </c>
      <c r="AG172" s="292">
        <v>44145</v>
      </c>
      <c r="AH172" s="294"/>
      <c r="AI172" s="294">
        <f>AD172+AG172</f>
        <v>44187.3585269667</v>
      </c>
      <c r="AJ172" s="295" t="str">
        <f ca="1">IF(NOW()-AG172-AD172&gt;=-2,"跟踪"," ")</f>
        <v> </v>
      </c>
      <c r="AK172" s="295">
        <f>AI172+3</f>
        <v>44190.3585269667</v>
      </c>
      <c r="AL172" s="296">
        <f>SUM(AF172:AF178)</f>
        <v>142.78572</v>
      </c>
      <c r="CZ172" s="193"/>
      <c r="DA172" s="193"/>
      <c r="DB172" s="193"/>
      <c r="DC172" s="193"/>
      <c r="DD172" s="193"/>
      <c r="DE172" s="193"/>
      <c r="DF172" s="193"/>
      <c r="DG172" s="193"/>
      <c r="DH172" s="193"/>
      <c r="DI172" s="193"/>
      <c r="DJ172" s="193"/>
      <c r="DK172" s="193"/>
      <c r="DL172" s="193"/>
      <c r="DM172" s="193"/>
      <c r="DN172" s="193"/>
      <c r="DO172" s="193"/>
      <c r="DP172" s="193"/>
      <c r="DQ172" s="193"/>
      <c r="DR172" s="193"/>
      <c r="DS172" s="193"/>
      <c r="DT172" s="193"/>
      <c r="DU172" s="193"/>
      <c r="DV172" s="193"/>
      <c r="DW172" s="193"/>
      <c r="DX172" s="193"/>
      <c r="DY172" s="193"/>
    </row>
    <row r="173" customHeight="1" spans="1:129">
      <c r="A173" s="230">
        <v>355</v>
      </c>
      <c r="B173" s="235"/>
      <c r="C173" s="234">
        <v>1</v>
      </c>
      <c r="D173" s="233">
        <f t="shared" ref="D173:D178" si="443">D172</f>
        <v>550</v>
      </c>
      <c r="E173" s="234" t="str">
        <f t="shared" ref="E173:E178" si="444">E172</f>
        <v>YH-11991</v>
      </c>
      <c r="F173" s="232">
        <f t="shared" ref="F173:F178" si="445">F172</f>
        <v>5020</v>
      </c>
      <c r="G173" s="234"/>
      <c r="H173" s="234" t="s">
        <v>41</v>
      </c>
      <c r="I173" s="234">
        <v>75</v>
      </c>
      <c r="J173" s="259" t="s">
        <v>48</v>
      </c>
      <c r="K173" s="234">
        <v>357</v>
      </c>
      <c r="L173" s="234">
        <f t="shared" ref="L173:L178" si="446">L172</f>
        <v>6</v>
      </c>
      <c r="M173" s="234">
        <f t="shared" si="432"/>
        <v>93712.5</v>
      </c>
      <c r="N173" s="253">
        <f t="shared" ref="N173:N178" si="447">M173/SUM($M$172:$M$178)</f>
        <v>0.173267326732673</v>
      </c>
      <c r="O173" s="234">
        <v>3.5</v>
      </c>
      <c r="P173" s="260"/>
      <c r="Q173" s="260"/>
      <c r="R173" s="260"/>
      <c r="S173" s="260">
        <f t="shared" si="433"/>
        <v>0</v>
      </c>
      <c r="T173" s="260">
        <f t="shared" si="434"/>
        <v>48728.4022519899</v>
      </c>
      <c r="U173" s="260">
        <f t="shared" si="435"/>
        <v>869.80198019802</v>
      </c>
      <c r="V173" s="260"/>
      <c r="W173" s="270"/>
      <c r="X173" s="266"/>
      <c r="Y173" s="260">
        <f t="shared" si="436"/>
        <v>48728.4022519899</v>
      </c>
      <c r="Z173" s="234">
        <f t="shared" si="437"/>
        <v>869.80198019802</v>
      </c>
      <c r="AA173" s="260">
        <f t="shared" si="438"/>
        <v>21848.7394957983</v>
      </c>
      <c r="AB173" s="278">
        <f t="shared" si="439"/>
        <v>0</v>
      </c>
      <c r="AC173" s="260">
        <f t="shared" si="440"/>
        <v>1386</v>
      </c>
      <c r="AD173" s="254">
        <f t="shared" si="441"/>
        <v>42.3585269667326</v>
      </c>
      <c r="AE173" s="279">
        <v>1</v>
      </c>
      <c r="AF173" s="280">
        <f t="shared" si="442"/>
        <v>24.7401</v>
      </c>
      <c r="AG173" s="292">
        <f t="shared" ref="AG173:AG178" si="448">AG172</f>
        <v>44145</v>
      </c>
      <c r="AH173" s="292">
        <f t="shared" ref="AH173:AH178" si="449">AH172</f>
        <v>0</v>
      </c>
      <c r="AI173" s="292">
        <f t="shared" ref="AI173:AI178" si="450">AI172</f>
        <v>44187.3585269667</v>
      </c>
      <c r="AJ173" s="292" t="str">
        <f ca="1" t="shared" ref="AJ173:AJ178" si="451">AJ172</f>
        <v> </v>
      </c>
      <c r="AK173" s="292">
        <f t="shared" ref="AK173:AK178" si="452">AK172</f>
        <v>44190.3585269667</v>
      </c>
      <c r="AL173" s="296"/>
      <c r="CZ173" s="193"/>
      <c r="DA173" s="193"/>
      <c r="DB173" s="193"/>
      <c r="DC173" s="193"/>
      <c r="DD173" s="193"/>
      <c r="DE173" s="193"/>
      <c r="DF173" s="193"/>
      <c r="DG173" s="193"/>
      <c r="DH173" s="193"/>
      <c r="DI173" s="193"/>
      <c r="DJ173" s="193"/>
      <c r="DK173" s="193"/>
      <c r="DL173" s="193"/>
      <c r="DM173" s="193"/>
      <c r="DN173" s="193"/>
      <c r="DO173" s="193"/>
      <c r="DP173" s="193"/>
      <c r="DQ173" s="193"/>
      <c r="DR173" s="193"/>
      <c r="DS173" s="193"/>
      <c r="DT173" s="193"/>
      <c r="DU173" s="193"/>
      <c r="DV173" s="193"/>
      <c r="DW173" s="193"/>
      <c r="DX173" s="193"/>
      <c r="DY173" s="193"/>
    </row>
    <row r="174" customHeight="1" spans="1:129">
      <c r="A174" s="230">
        <v>355</v>
      </c>
      <c r="B174" s="235"/>
      <c r="C174" s="234">
        <v>1</v>
      </c>
      <c r="D174" s="233">
        <f t="shared" si="443"/>
        <v>550</v>
      </c>
      <c r="E174" s="234" t="str">
        <f t="shared" si="444"/>
        <v>YH-11991</v>
      </c>
      <c r="F174" s="232">
        <f t="shared" si="445"/>
        <v>5020</v>
      </c>
      <c r="G174" s="241" t="s">
        <v>49</v>
      </c>
      <c r="H174" s="234" t="s">
        <v>42</v>
      </c>
      <c r="I174" s="234">
        <v>30</v>
      </c>
      <c r="J174" s="259" t="s">
        <v>58</v>
      </c>
      <c r="K174" s="234">
        <v>476</v>
      </c>
      <c r="L174" s="234">
        <f t="shared" si="446"/>
        <v>6</v>
      </c>
      <c r="M174" s="234">
        <f t="shared" si="432"/>
        <v>242760</v>
      </c>
      <c r="N174" s="253">
        <f t="shared" si="447"/>
        <v>0.448844884488449</v>
      </c>
      <c r="O174" s="234">
        <v>17</v>
      </c>
      <c r="P174" s="234"/>
      <c r="Q174" s="234"/>
      <c r="R174" s="234"/>
      <c r="S174" s="260">
        <f t="shared" si="433"/>
        <v>0</v>
      </c>
      <c r="T174" s="260">
        <f t="shared" si="434"/>
        <v>236680.810938237</v>
      </c>
      <c r="U174" s="260">
        <f t="shared" si="435"/>
        <v>2253.20132013201</v>
      </c>
      <c r="V174" s="260"/>
      <c r="W174" s="270"/>
      <c r="X174" s="266"/>
      <c r="Y174" s="260">
        <f t="shared" si="436"/>
        <v>236680.810938237</v>
      </c>
      <c r="Z174" s="234">
        <f t="shared" si="437"/>
        <v>2253.20132013201</v>
      </c>
      <c r="AA174" s="260">
        <f t="shared" si="438"/>
        <v>40966.3865546218</v>
      </c>
      <c r="AB174" s="278">
        <f t="shared" si="439"/>
        <v>0</v>
      </c>
      <c r="AC174" s="260">
        <f t="shared" si="440"/>
        <v>6732</v>
      </c>
      <c r="AD174" s="254">
        <f t="shared" si="441"/>
        <v>42.3585269667326</v>
      </c>
      <c r="AE174" s="279">
        <v>1</v>
      </c>
      <c r="AF174" s="280">
        <f t="shared" si="442"/>
        <v>64.08864</v>
      </c>
      <c r="AG174" s="292">
        <f t="shared" si="448"/>
        <v>44145</v>
      </c>
      <c r="AH174" s="292">
        <f t="shared" si="449"/>
        <v>0</v>
      </c>
      <c r="AI174" s="292">
        <f t="shared" si="450"/>
        <v>44187.3585269667</v>
      </c>
      <c r="AJ174" s="292" t="str">
        <f ca="1" t="shared" si="451"/>
        <v> </v>
      </c>
      <c r="AK174" s="292">
        <f t="shared" si="452"/>
        <v>44190.3585269667</v>
      </c>
      <c r="AL174" s="296"/>
      <c r="CZ174" s="193"/>
      <c r="DA174" s="193"/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</row>
    <row r="175" customHeight="1" spans="1:129">
      <c r="A175" s="230">
        <v>355</v>
      </c>
      <c r="B175" s="235"/>
      <c r="C175" s="234">
        <v>1</v>
      </c>
      <c r="D175" s="233">
        <f t="shared" si="443"/>
        <v>550</v>
      </c>
      <c r="E175" s="234" t="str">
        <f t="shared" si="444"/>
        <v>YH-11991</v>
      </c>
      <c r="F175" s="232">
        <f t="shared" si="445"/>
        <v>5020</v>
      </c>
      <c r="G175" s="242"/>
      <c r="H175" s="234" t="s">
        <v>43</v>
      </c>
      <c r="I175" s="234">
        <v>75</v>
      </c>
      <c r="J175" s="259" t="s">
        <v>48</v>
      </c>
      <c r="K175" s="234">
        <v>476</v>
      </c>
      <c r="L175" s="234">
        <f t="shared" si="446"/>
        <v>6</v>
      </c>
      <c r="M175" s="234">
        <f t="shared" si="432"/>
        <v>110670</v>
      </c>
      <c r="N175" s="253">
        <f t="shared" si="447"/>
        <v>0.204620462046205</v>
      </c>
      <c r="O175" s="234">
        <v>3.1</v>
      </c>
      <c r="P175" s="234"/>
      <c r="Q175" s="234"/>
      <c r="R175" s="234"/>
      <c r="S175" s="260">
        <f t="shared" si="433"/>
        <v>0</v>
      </c>
      <c r="T175" s="260">
        <f t="shared" si="434"/>
        <v>43159.4419946196</v>
      </c>
      <c r="U175" s="260">
        <f t="shared" si="435"/>
        <v>1027.19471947195</v>
      </c>
      <c r="V175" s="260"/>
      <c r="W175" s="270"/>
      <c r="X175" s="266"/>
      <c r="Y175" s="260">
        <f t="shared" si="436"/>
        <v>43159.4419946196</v>
      </c>
      <c r="Z175" s="234">
        <f t="shared" si="437"/>
        <v>1027.19471947195</v>
      </c>
      <c r="AA175" s="260">
        <f t="shared" si="438"/>
        <v>16386.5546218487</v>
      </c>
      <c r="AB175" s="278">
        <f t="shared" si="439"/>
        <v>0</v>
      </c>
      <c r="AC175" s="260">
        <f t="shared" si="440"/>
        <v>1227.6</v>
      </c>
      <c r="AD175" s="254">
        <f t="shared" si="441"/>
        <v>42.3585269667326</v>
      </c>
      <c r="AE175" s="279">
        <v>1</v>
      </c>
      <c r="AF175" s="280">
        <f t="shared" si="442"/>
        <v>29.21688</v>
      </c>
      <c r="AG175" s="292">
        <f t="shared" si="448"/>
        <v>44145</v>
      </c>
      <c r="AH175" s="292">
        <f t="shared" si="449"/>
        <v>0</v>
      </c>
      <c r="AI175" s="292">
        <f t="shared" si="450"/>
        <v>44187.3585269667</v>
      </c>
      <c r="AJ175" s="292" t="str">
        <f ca="1" t="shared" si="451"/>
        <v> </v>
      </c>
      <c r="AK175" s="292">
        <f t="shared" si="452"/>
        <v>44190.3585269667</v>
      </c>
      <c r="AL175" s="296"/>
      <c r="CZ175" s="193"/>
      <c r="DA175" s="193"/>
      <c r="DB175" s="193"/>
      <c r="DC175" s="193"/>
      <c r="DD175" s="193"/>
      <c r="DE175" s="193"/>
      <c r="DF175" s="193"/>
      <c r="DG175" s="193"/>
      <c r="DH175" s="193"/>
      <c r="DI175" s="193"/>
      <c r="DJ175" s="193"/>
      <c r="DK175" s="193"/>
      <c r="DL175" s="193"/>
      <c r="DM175" s="193"/>
      <c r="DN175" s="193"/>
      <c r="DO175" s="193"/>
      <c r="DP175" s="193"/>
      <c r="DQ175" s="193"/>
      <c r="DR175" s="193"/>
      <c r="DS175" s="193"/>
      <c r="DT175" s="193"/>
      <c r="DU175" s="193"/>
      <c r="DV175" s="193"/>
      <c r="DW175" s="193"/>
      <c r="DX175" s="193"/>
      <c r="DY175" s="193"/>
    </row>
    <row r="176" customHeight="1" spans="1:129">
      <c r="A176" s="230">
        <v>355</v>
      </c>
      <c r="B176" s="235"/>
      <c r="C176" s="234">
        <v>1</v>
      </c>
      <c r="D176" s="233">
        <f t="shared" si="443"/>
        <v>550</v>
      </c>
      <c r="E176" s="234" t="str">
        <f t="shared" si="444"/>
        <v>YH-11991</v>
      </c>
      <c r="F176" s="232">
        <f t="shared" si="445"/>
        <v>5020</v>
      </c>
      <c r="G176" s="234" t="e">
        <f>[1]问量!$F$283</f>
        <v>#REF!</v>
      </c>
      <c r="H176" s="234" t="s">
        <v>44</v>
      </c>
      <c r="I176" s="234"/>
      <c r="J176" s="252"/>
      <c r="K176" s="234"/>
      <c r="L176" s="234">
        <f t="shared" si="446"/>
        <v>6</v>
      </c>
      <c r="M176" s="234">
        <f t="shared" si="432"/>
        <v>0</v>
      </c>
      <c r="N176" s="253">
        <f t="shared" si="447"/>
        <v>0</v>
      </c>
      <c r="O176" s="234"/>
      <c r="P176" s="234"/>
      <c r="Q176" s="234"/>
      <c r="R176" s="234"/>
      <c r="S176" s="260">
        <f t="shared" si="433"/>
        <v>0</v>
      </c>
      <c r="T176" s="260" t="e">
        <f t="shared" si="434"/>
        <v>#DIV/0!</v>
      </c>
      <c r="U176" s="260">
        <f t="shared" si="435"/>
        <v>0</v>
      </c>
      <c r="V176" s="260"/>
      <c r="W176" s="270"/>
      <c r="X176" s="266"/>
      <c r="Y176" s="260" t="e">
        <f t="shared" si="436"/>
        <v>#DIV/0!</v>
      </c>
      <c r="Z176" s="234" t="e">
        <f t="shared" si="437"/>
        <v>#DIV/0!</v>
      </c>
      <c r="AA176" s="260" t="e">
        <f t="shared" si="438"/>
        <v>#DIV/0!</v>
      </c>
      <c r="AB176" s="278" t="e">
        <f t="shared" si="439"/>
        <v>#DIV/0!</v>
      </c>
      <c r="AC176" s="260">
        <f t="shared" si="440"/>
        <v>0</v>
      </c>
      <c r="AD176" s="254" t="e">
        <f t="shared" si="441"/>
        <v>#DIV/0!</v>
      </c>
      <c r="AE176" s="279">
        <v>1</v>
      </c>
      <c r="AF176" s="280">
        <f t="shared" si="442"/>
        <v>0</v>
      </c>
      <c r="AG176" s="292">
        <f t="shared" si="448"/>
        <v>44145</v>
      </c>
      <c r="AH176" s="292">
        <f t="shared" si="449"/>
        <v>0</v>
      </c>
      <c r="AI176" s="292">
        <f t="shared" si="450"/>
        <v>44187.3585269667</v>
      </c>
      <c r="AJ176" s="292" t="str">
        <f ca="1" t="shared" si="451"/>
        <v> </v>
      </c>
      <c r="AK176" s="292">
        <f t="shared" si="452"/>
        <v>44190.3585269667</v>
      </c>
      <c r="AL176" s="296"/>
      <c r="CZ176" s="193"/>
      <c r="DA176" s="193"/>
      <c r="DB176" s="193"/>
      <c r="DC176" s="193"/>
      <c r="DD176" s="193"/>
      <c r="DE176" s="193"/>
      <c r="DF176" s="193"/>
      <c r="DG176" s="193"/>
      <c r="DH176" s="193"/>
      <c r="DI176" s="193"/>
      <c r="DJ176" s="193"/>
      <c r="DK176" s="193"/>
      <c r="DL176" s="193"/>
      <c r="DM176" s="193"/>
      <c r="DN176" s="193"/>
      <c r="DO176" s="193"/>
      <c r="DP176" s="193"/>
      <c r="DQ176" s="193"/>
      <c r="DR176" s="193"/>
      <c r="DS176" s="193"/>
      <c r="DT176" s="193"/>
      <c r="DU176" s="193"/>
      <c r="DV176" s="193"/>
      <c r="DW176" s="193"/>
      <c r="DX176" s="193"/>
      <c r="DY176" s="193"/>
    </row>
    <row r="177" customHeight="1" spans="1:129">
      <c r="A177" s="230">
        <v>355</v>
      </c>
      <c r="B177" s="235"/>
      <c r="C177" s="234">
        <v>1</v>
      </c>
      <c r="D177" s="233">
        <f t="shared" si="443"/>
        <v>550</v>
      </c>
      <c r="E177" s="234" t="str">
        <f t="shared" si="444"/>
        <v>YH-11991</v>
      </c>
      <c r="F177" s="232">
        <f t="shared" si="445"/>
        <v>5020</v>
      </c>
      <c r="G177" s="234"/>
      <c r="H177" s="234" t="s">
        <v>45</v>
      </c>
      <c r="I177" s="234"/>
      <c r="J177" s="252"/>
      <c r="K177" s="234"/>
      <c r="L177" s="234">
        <f t="shared" si="446"/>
        <v>6</v>
      </c>
      <c r="M177" s="234">
        <f t="shared" si="432"/>
        <v>0</v>
      </c>
      <c r="N177" s="253">
        <f t="shared" si="447"/>
        <v>0</v>
      </c>
      <c r="O177" s="234"/>
      <c r="P177" s="234"/>
      <c r="Q177" s="234"/>
      <c r="R177" s="234"/>
      <c r="S177" s="260">
        <f t="shared" si="433"/>
        <v>0</v>
      </c>
      <c r="T177" s="260" t="e">
        <f t="shared" si="434"/>
        <v>#DIV/0!</v>
      </c>
      <c r="U177" s="260">
        <f t="shared" si="435"/>
        <v>0</v>
      </c>
      <c r="V177" s="260"/>
      <c r="W177" s="270"/>
      <c r="X177" s="266"/>
      <c r="Y177" s="260" t="e">
        <f t="shared" si="436"/>
        <v>#DIV/0!</v>
      </c>
      <c r="Z177" s="234" t="e">
        <f t="shared" si="437"/>
        <v>#DIV/0!</v>
      </c>
      <c r="AA177" s="260" t="e">
        <f t="shared" si="438"/>
        <v>#DIV/0!</v>
      </c>
      <c r="AB177" s="278" t="e">
        <f t="shared" si="439"/>
        <v>#DIV/0!</v>
      </c>
      <c r="AC177" s="260">
        <f t="shared" si="440"/>
        <v>0</v>
      </c>
      <c r="AD177" s="254" t="e">
        <f t="shared" si="441"/>
        <v>#DIV/0!</v>
      </c>
      <c r="AE177" s="279">
        <v>1</v>
      </c>
      <c r="AF177" s="280">
        <f t="shared" si="442"/>
        <v>0</v>
      </c>
      <c r="AG177" s="292">
        <f t="shared" si="448"/>
        <v>44145</v>
      </c>
      <c r="AH177" s="292">
        <f t="shared" si="449"/>
        <v>0</v>
      </c>
      <c r="AI177" s="292">
        <f t="shared" si="450"/>
        <v>44187.3585269667</v>
      </c>
      <c r="AJ177" s="292" t="str">
        <f ca="1" t="shared" si="451"/>
        <v> </v>
      </c>
      <c r="AK177" s="292">
        <f t="shared" si="452"/>
        <v>44190.3585269667</v>
      </c>
      <c r="AL177" s="296"/>
      <c r="CZ177" s="193"/>
      <c r="DA177" s="193"/>
      <c r="DB177" s="193"/>
      <c r="DC177" s="193"/>
      <c r="DD177" s="193"/>
      <c r="DE177" s="193"/>
      <c r="DF177" s="193"/>
      <c r="DG177" s="193"/>
      <c r="DH177" s="193"/>
      <c r="DI177" s="193"/>
      <c r="DJ177" s="193"/>
      <c r="DK177" s="193"/>
      <c r="DL177" s="193"/>
      <c r="DM177" s="193"/>
      <c r="DN177" s="193"/>
      <c r="DO177" s="193"/>
      <c r="DP177" s="193"/>
      <c r="DQ177" s="193"/>
      <c r="DR177" s="193"/>
      <c r="DS177" s="193"/>
      <c r="DT177" s="193"/>
      <c r="DU177" s="193"/>
      <c r="DV177" s="193"/>
      <c r="DW177" s="193"/>
      <c r="DX177" s="193"/>
      <c r="DY177" s="193"/>
    </row>
    <row r="178" customHeight="1" spans="1:129">
      <c r="A178" s="230">
        <v>355</v>
      </c>
      <c r="B178" s="235"/>
      <c r="C178" s="234">
        <v>1</v>
      </c>
      <c r="D178" s="233">
        <f t="shared" si="443"/>
        <v>550</v>
      </c>
      <c r="E178" s="234" t="str">
        <f t="shared" si="444"/>
        <v>YH-11991</v>
      </c>
      <c r="F178" s="232">
        <f t="shared" si="445"/>
        <v>5020</v>
      </c>
      <c r="G178" s="234"/>
      <c r="H178" s="234" t="s">
        <v>46</v>
      </c>
      <c r="I178" s="234"/>
      <c r="J178" s="252"/>
      <c r="K178" s="234"/>
      <c r="L178" s="234">
        <f t="shared" si="446"/>
        <v>6</v>
      </c>
      <c r="M178" s="234">
        <f t="shared" si="432"/>
        <v>0</v>
      </c>
      <c r="N178" s="253">
        <f t="shared" si="447"/>
        <v>0</v>
      </c>
      <c r="O178" s="234"/>
      <c r="P178" s="234"/>
      <c r="Q178" s="234"/>
      <c r="R178" s="234"/>
      <c r="S178" s="260">
        <f t="shared" si="433"/>
        <v>0</v>
      </c>
      <c r="T178" s="260" t="e">
        <f t="shared" si="434"/>
        <v>#DIV/0!</v>
      </c>
      <c r="U178" s="260">
        <f t="shared" si="435"/>
        <v>0</v>
      </c>
      <c r="V178" s="260"/>
      <c r="W178" s="270"/>
      <c r="X178" s="266"/>
      <c r="Y178" s="260" t="e">
        <f t="shared" si="436"/>
        <v>#DIV/0!</v>
      </c>
      <c r="Z178" s="234" t="e">
        <f t="shared" si="437"/>
        <v>#DIV/0!</v>
      </c>
      <c r="AA178" s="260" t="e">
        <f t="shared" si="438"/>
        <v>#DIV/0!</v>
      </c>
      <c r="AB178" s="278" t="e">
        <f t="shared" si="439"/>
        <v>#DIV/0!</v>
      </c>
      <c r="AC178" s="260">
        <f t="shared" si="440"/>
        <v>0</v>
      </c>
      <c r="AD178" s="254" t="e">
        <f t="shared" si="441"/>
        <v>#DIV/0!</v>
      </c>
      <c r="AE178" s="279">
        <v>1</v>
      </c>
      <c r="AF178" s="280">
        <f t="shared" si="442"/>
        <v>0</v>
      </c>
      <c r="AG178" s="292">
        <f t="shared" si="448"/>
        <v>44145</v>
      </c>
      <c r="AH178" s="292">
        <f t="shared" si="449"/>
        <v>0</v>
      </c>
      <c r="AI178" s="292">
        <f t="shared" si="450"/>
        <v>44187.3585269667</v>
      </c>
      <c r="AJ178" s="292" t="str">
        <f ca="1" t="shared" si="451"/>
        <v> </v>
      </c>
      <c r="AK178" s="292">
        <f t="shared" si="452"/>
        <v>44190.3585269667</v>
      </c>
      <c r="AL178" s="296"/>
      <c r="CZ178" s="193"/>
      <c r="DA178" s="193"/>
      <c r="DB178" s="193"/>
      <c r="DC178" s="193"/>
      <c r="DD178" s="193"/>
      <c r="DE178" s="193"/>
      <c r="DF178" s="193"/>
      <c r="DG178" s="193"/>
      <c r="DH178" s="193"/>
      <c r="DI178" s="193"/>
      <c r="DJ178" s="193"/>
      <c r="DK178" s="193"/>
      <c r="DL178" s="193"/>
      <c r="DM178" s="193"/>
      <c r="DN178" s="193"/>
      <c r="DO178" s="193"/>
      <c r="DP178" s="193"/>
      <c r="DQ178" s="193"/>
      <c r="DR178" s="193"/>
      <c r="DS178" s="193"/>
      <c r="DT178" s="193"/>
      <c r="DU178" s="193"/>
      <c r="DV178" s="193"/>
      <c r="DW178" s="193"/>
      <c r="DX178" s="193"/>
      <c r="DY178" s="193"/>
    </row>
    <row r="179" s="192" customFormat="1" customHeight="1" spans="1:129">
      <c r="A179" s="244"/>
      <c r="B179" s="237"/>
      <c r="C179" s="240"/>
      <c r="D179" s="239"/>
      <c r="E179" s="240"/>
      <c r="F179" s="238"/>
      <c r="G179" s="240"/>
      <c r="H179" s="240"/>
      <c r="I179" s="240"/>
      <c r="J179" s="256"/>
      <c r="K179" s="240"/>
      <c r="L179" s="240"/>
      <c r="M179" s="240"/>
      <c r="N179" s="257"/>
      <c r="O179" s="240"/>
      <c r="P179" s="240"/>
      <c r="Q179" s="240"/>
      <c r="R179" s="240"/>
      <c r="S179" s="267"/>
      <c r="T179" s="267"/>
      <c r="U179" s="267"/>
      <c r="V179" s="267"/>
      <c r="W179" s="272"/>
      <c r="X179" s="269"/>
      <c r="Y179" s="267"/>
      <c r="Z179" s="240"/>
      <c r="AA179" s="267"/>
      <c r="AB179" s="281"/>
      <c r="AC179" s="267"/>
      <c r="AD179" s="258"/>
      <c r="AE179" s="282"/>
      <c r="AF179" s="283"/>
      <c r="AG179" s="297"/>
      <c r="AH179" s="297"/>
      <c r="AI179" s="297"/>
      <c r="AJ179" s="297"/>
      <c r="AK179" s="297"/>
      <c r="AL179" s="298"/>
      <c r="AM179" s="301"/>
      <c r="AN179" s="218"/>
      <c r="AO179" s="218"/>
      <c r="AP179" s="218"/>
      <c r="AQ179" s="218"/>
      <c r="AR179" s="218"/>
      <c r="AS179" s="218"/>
      <c r="AT179" s="218"/>
      <c r="AU179" s="218"/>
      <c r="AV179" s="218"/>
      <c r="AW179" s="218"/>
      <c r="AX179" s="218"/>
      <c r="AY179" s="218"/>
      <c r="AZ179" s="218"/>
      <c r="BA179" s="218"/>
      <c r="BB179" s="218"/>
      <c r="BC179" s="218"/>
      <c r="BD179" s="218"/>
      <c r="BE179" s="218"/>
      <c r="BF179" s="218"/>
      <c r="BG179" s="218"/>
      <c r="BH179" s="218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7"/>
      <c r="CJ179" s="217"/>
      <c r="CK179" s="217"/>
      <c r="CL179" s="217"/>
      <c r="CM179" s="217"/>
      <c r="CN179" s="217"/>
      <c r="CO179" s="217"/>
      <c r="CP179" s="217"/>
      <c r="CQ179" s="217"/>
      <c r="CR179" s="217"/>
      <c r="CS179" s="217"/>
      <c r="CT179" s="217"/>
      <c r="CU179" s="217"/>
      <c r="CV179" s="217"/>
      <c r="CW179" s="217"/>
      <c r="CX179" s="217"/>
      <c r="CY179" s="217"/>
      <c r="CZ179" s="306"/>
      <c r="DA179" s="306"/>
      <c r="DB179" s="306"/>
      <c r="DC179" s="306"/>
      <c r="DD179" s="306"/>
      <c r="DE179" s="306"/>
      <c r="DF179" s="306"/>
      <c r="DG179" s="306"/>
      <c r="DH179" s="306"/>
      <c r="DI179" s="306"/>
      <c r="DJ179" s="306"/>
      <c r="DK179" s="306"/>
      <c r="DL179" s="306"/>
      <c r="DM179" s="306"/>
      <c r="DN179" s="306"/>
      <c r="DO179" s="306"/>
      <c r="DP179" s="306"/>
      <c r="DQ179" s="306"/>
      <c r="DR179" s="306"/>
      <c r="DS179" s="306"/>
      <c r="DT179" s="306"/>
      <c r="DU179" s="306"/>
      <c r="DV179" s="306"/>
      <c r="DW179" s="306"/>
      <c r="DX179" s="306"/>
      <c r="DY179" s="306"/>
    </row>
    <row r="180" s="190" customFormat="1" customHeight="1" spans="1:129">
      <c r="A180" s="243">
        <v>354</v>
      </c>
      <c r="B180" s="235">
        <v>1022</v>
      </c>
      <c r="C180" s="234">
        <v>1</v>
      </c>
      <c r="D180" s="233">
        <v>550</v>
      </c>
      <c r="E180" s="234" t="s">
        <v>92</v>
      </c>
      <c r="F180" s="232">
        <v>2020</v>
      </c>
      <c r="G180" s="234"/>
      <c r="H180" s="234" t="s">
        <v>15</v>
      </c>
      <c r="I180" s="234">
        <v>150</v>
      </c>
      <c r="J180" s="252" t="s">
        <v>93</v>
      </c>
      <c r="K180" s="234">
        <v>238</v>
      </c>
      <c r="L180" s="234">
        <v>6</v>
      </c>
      <c r="M180" s="234">
        <f t="shared" ref="M180:M186" si="453">O180*K180*I180</f>
        <v>171360</v>
      </c>
      <c r="N180" s="253">
        <f>M180/SUM(M180:M186)</f>
        <v>0.202190395956192</v>
      </c>
      <c r="O180" s="234">
        <v>4.8</v>
      </c>
      <c r="P180" s="234"/>
      <c r="Q180" s="234"/>
      <c r="R180" s="234"/>
      <c r="S180" s="260">
        <f t="shared" ref="S180:S186" si="454">R180*Q180*P180/1000</f>
        <v>0</v>
      </c>
      <c r="T180" s="260">
        <f t="shared" ref="T180:T186" si="455">F180*N180*1000/L180/K180*9000/I180</f>
        <v>17160.6974719121</v>
      </c>
      <c r="U180" s="260">
        <f t="shared" ref="U180:U186" si="456">F180*N180</f>
        <v>408.424599831508</v>
      </c>
      <c r="V180" s="260"/>
      <c r="W180" s="270"/>
      <c r="X180" s="266">
        <v>17300</v>
      </c>
      <c r="Y180" s="260">
        <f t="shared" ref="Y180:Y186" si="457">T180-X180</f>
        <v>-139.302528087905</v>
      </c>
      <c r="Z180" s="234">
        <f t="shared" ref="Z180:Z186" si="458">Y180*I180/9000*L180*K180/1000</f>
        <v>-3.31540016849213</v>
      </c>
      <c r="AA180" s="260">
        <f t="shared" ref="AA180:AA186" si="459">65*1000/K180*9000/I180</f>
        <v>16386.5546218487</v>
      </c>
      <c r="AB180" s="278">
        <f t="shared" ref="AB180:AB186" si="460">Q180*R180*P180*N180/K180/L180*9000/I180</f>
        <v>0</v>
      </c>
      <c r="AC180" s="260">
        <f t="shared" ref="AC180:AC186" si="461">D180/2*O180*60*24/1000</f>
        <v>1900.8</v>
      </c>
      <c r="AD180" s="254">
        <f t="shared" ref="AD180:AD186" si="462">T180/AC180/0.83/AE180</f>
        <v>10.8772827876608</v>
      </c>
      <c r="AE180" s="279">
        <v>1</v>
      </c>
      <c r="AF180" s="280">
        <f t="shared" ref="AF180:AF186" si="463">IF(LEN(C180)&gt;0,AC180*I180/9000/1000*K180*L180,"")</f>
        <v>45.23904</v>
      </c>
      <c r="AG180" s="292">
        <v>44160</v>
      </c>
      <c r="AH180" s="294"/>
      <c r="AI180" s="294">
        <f>AD180+AG180</f>
        <v>44170.8772827877</v>
      </c>
      <c r="AJ180" s="295" t="str">
        <f ca="1">IF(NOW()-AG180-AD180&gt;=-2,"跟踪"," ")</f>
        <v> </v>
      </c>
      <c r="AK180" s="295">
        <f>AI180+3</f>
        <v>44173.8772827877</v>
      </c>
      <c r="AL180" s="296">
        <f>SUM(AF180:AF186)</f>
        <v>223.744752</v>
      </c>
      <c r="AM180" s="300"/>
      <c r="AN180" s="218"/>
      <c r="AO180" s="218"/>
      <c r="AP180" s="218"/>
      <c r="AQ180" s="218"/>
      <c r="AR180" s="218"/>
      <c r="AS180" s="218"/>
      <c r="AT180" s="218"/>
      <c r="AU180" s="218"/>
      <c r="AV180" s="218"/>
      <c r="AW180" s="218"/>
      <c r="AX180" s="218"/>
      <c r="AY180" s="218"/>
      <c r="AZ180" s="218"/>
      <c r="BA180" s="218"/>
      <c r="BB180" s="218"/>
      <c r="BC180" s="218"/>
      <c r="BD180" s="218"/>
      <c r="BE180" s="218"/>
      <c r="BF180" s="218"/>
      <c r="BG180" s="218"/>
      <c r="BH180" s="218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7"/>
      <c r="CJ180" s="217"/>
      <c r="CK180" s="217"/>
      <c r="CL180" s="217"/>
      <c r="CM180" s="217"/>
      <c r="CN180" s="217"/>
      <c r="CO180" s="217"/>
      <c r="CP180" s="217"/>
      <c r="CQ180" s="217"/>
      <c r="CR180" s="217"/>
      <c r="CS180" s="217"/>
      <c r="CT180" s="217"/>
      <c r="CU180" s="217"/>
      <c r="CV180" s="217"/>
      <c r="CW180" s="217"/>
      <c r="CX180" s="217"/>
      <c r="CY180" s="217"/>
      <c r="CZ180" s="193"/>
      <c r="DA180" s="193"/>
      <c r="DB180" s="193"/>
      <c r="DC180" s="193"/>
      <c r="DD180" s="193"/>
      <c r="DE180" s="193"/>
      <c r="DF180" s="193"/>
      <c r="DG180" s="193"/>
      <c r="DH180" s="193"/>
      <c r="DI180" s="193"/>
      <c r="DJ180" s="193"/>
      <c r="DK180" s="193"/>
      <c r="DL180" s="193"/>
      <c r="DM180" s="193"/>
      <c r="DN180" s="193"/>
      <c r="DO180" s="193"/>
      <c r="DP180" s="193"/>
      <c r="DQ180" s="193"/>
      <c r="DR180" s="193"/>
      <c r="DS180" s="193"/>
      <c r="DT180" s="193"/>
      <c r="DU180" s="193"/>
      <c r="DV180" s="193"/>
      <c r="DW180" s="193"/>
      <c r="DX180" s="193"/>
      <c r="DY180" s="193"/>
    </row>
    <row r="181" s="190" customFormat="1" customHeight="1" spans="1:129">
      <c r="A181" s="243">
        <v>354</v>
      </c>
      <c r="B181" s="235"/>
      <c r="C181" s="234">
        <v>1</v>
      </c>
      <c r="D181" s="233">
        <f t="shared" ref="D181:D186" si="464">D180</f>
        <v>550</v>
      </c>
      <c r="E181" s="234" t="str">
        <f t="shared" ref="E181:E186" si="465">E180</f>
        <v>YT-32046</v>
      </c>
      <c r="F181" s="232">
        <f t="shared" ref="F181:F186" si="466">F180</f>
        <v>2020</v>
      </c>
      <c r="G181" s="234"/>
      <c r="H181" s="234" t="s">
        <v>41</v>
      </c>
      <c r="I181" s="234">
        <v>150</v>
      </c>
      <c r="J181" s="252" t="s">
        <v>93</v>
      </c>
      <c r="K181" s="234">
        <v>238</v>
      </c>
      <c r="L181" s="234">
        <f t="shared" ref="L181:L186" si="467">L180</f>
        <v>6</v>
      </c>
      <c r="M181" s="234">
        <f t="shared" si="453"/>
        <v>121380</v>
      </c>
      <c r="N181" s="253">
        <f>M181/SUM(M180:M186)</f>
        <v>0.143218197135636</v>
      </c>
      <c r="O181" s="234">
        <v>3.4</v>
      </c>
      <c r="P181" s="234"/>
      <c r="Q181" s="234"/>
      <c r="R181" s="234"/>
      <c r="S181" s="260">
        <f t="shared" si="454"/>
        <v>0</v>
      </c>
      <c r="T181" s="260">
        <f t="shared" si="455"/>
        <v>12155.4940426044</v>
      </c>
      <c r="U181" s="260">
        <f t="shared" si="456"/>
        <v>289.300758213985</v>
      </c>
      <c r="V181" s="260"/>
      <c r="W181" s="270"/>
      <c r="X181" s="266">
        <v>12300</v>
      </c>
      <c r="Y181" s="260">
        <f t="shared" si="457"/>
        <v>-144.505957395597</v>
      </c>
      <c r="Z181" s="234">
        <f t="shared" si="458"/>
        <v>-3.4392417860152</v>
      </c>
      <c r="AA181" s="260">
        <f t="shared" si="459"/>
        <v>16386.5546218487</v>
      </c>
      <c r="AB181" s="278">
        <f t="shared" si="460"/>
        <v>0</v>
      </c>
      <c r="AC181" s="260">
        <f t="shared" si="461"/>
        <v>1346.4</v>
      </c>
      <c r="AD181" s="254">
        <f t="shared" si="462"/>
        <v>10.8772827876608</v>
      </c>
      <c r="AE181" s="279">
        <v>1</v>
      </c>
      <c r="AF181" s="280">
        <f t="shared" si="463"/>
        <v>32.04432</v>
      </c>
      <c r="AG181" s="292">
        <f t="shared" ref="AG181:AG186" si="468">AG180</f>
        <v>44160</v>
      </c>
      <c r="AH181" s="292">
        <f t="shared" ref="AH181:AH186" si="469">AH180</f>
        <v>0</v>
      </c>
      <c r="AI181" s="292">
        <f t="shared" ref="AI181:AI186" si="470">AI180</f>
        <v>44170.8772827877</v>
      </c>
      <c r="AJ181" s="292" t="str">
        <f ca="1" t="shared" ref="AJ181:AJ186" si="471">AJ180</f>
        <v> </v>
      </c>
      <c r="AK181" s="292">
        <f t="shared" ref="AK181:AK186" si="472">AK180</f>
        <v>44173.8772827877</v>
      </c>
      <c r="AL181" s="296"/>
      <c r="AM181" s="300"/>
      <c r="AN181" s="218"/>
      <c r="AO181" s="218"/>
      <c r="AP181" s="218"/>
      <c r="AQ181" s="218"/>
      <c r="AR181" s="218"/>
      <c r="AS181" s="218"/>
      <c r="AT181" s="218"/>
      <c r="AU181" s="218"/>
      <c r="AV181" s="218"/>
      <c r="AW181" s="218"/>
      <c r="AX181" s="218"/>
      <c r="AY181" s="218"/>
      <c r="AZ181" s="218"/>
      <c r="BA181" s="218"/>
      <c r="BB181" s="218"/>
      <c r="BC181" s="218"/>
      <c r="BD181" s="218"/>
      <c r="BE181" s="218"/>
      <c r="BF181" s="218"/>
      <c r="BG181" s="218"/>
      <c r="BH181" s="218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  <c r="BU181" s="217"/>
      <c r="BV181" s="217"/>
      <c r="BW181" s="217"/>
      <c r="BX181" s="217"/>
      <c r="BY181" s="217"/>
      <c r="BZ181" s="217"/>
      <c r="CA181" s="217"/>
      <c r="CB181" s="217"/>
      <c r="CC181" s="217"/>
      <c r="CD181" s="217"/>
      <c r="CE181" s="217"/>
      <c r="CF181" s="217"/>
      <c r="CG181" s="217"/>
      <c r="CH181" s="217"/>
      <c r="CI181" s="217"/>
      <c r="CJ181" s="217"/>
      <c r="CK181" s="217"/>
      <c r="CL181" s="217"/>
      <c r="CM181" s="217"/>
      <c r="CN181" s="217"/>
      <c r="CO181" s="217"/>
      <c r="CP181" s="217"/>
      <c r="CQ181" s="217"/>
      <c r="CR181" s="217"/>
      <c r="CS181" s="217"/>
      <c r="CT181" s="217"/>
      <c r="CU181" s="217"/>
      <c r="CV181" s="217"/>
      <c r="CW181" s="217"/>
      <c r="CX181" s="217"/>
      <c r="CY181" s="217"/>
      <c r="CZ181" s="193"/>
      <c r="DA181" s="193"/>
      <c r="DB181" s="193"/>
      <c r="DC181" s="193"/>
      <c r="DD181" s="193"/>
      <c r="DE181" s="193"/>
      <c r="DF181" s="193"/>
      <c r="DG181" s="193"/>
      <c r="DH181" s="193"/>
      <c r="DI181" s="193"/>
      <c r="DJ181" s="193"/>
      <c r="DK181" s="193"/>
      <c r="DL181" s="193"/>
      <c r="DM181" s="193"/>
      <c r="DN181" s="193"/>
      <c r="DO181" s="193"/>
      <c r="DP181" s="193"/>
      <c r="DQ181" s="193"/>
      <c r="DR181" s="193"/>
      <c r="DS181" s="193"/>
      <c r="DT181" s="193"/>
      <c r="DU181" s="193"/>
      <c r="DV181" s="193"/>
      <c r="DW181" s="193"/>
      <c r="DX181" s="193"/>
      <c r="DY181" s="193"/>
    </row>
    <row r="182" s="190" customFormat="1" customHeight="1" spans="1:129">
      <c r="A182" s="243">
        <v>354</v>
      </c>
      <c r="B182" s="235"/>
      <c r="C182" s="234">
        <v>1</v>
      </c>
      <c r="D182" s="233">
        <f t="shared" si="464"/>
        <v>550</v>
      </c>
      <c r="E182" s="234" t="str">
        <f t="shared" si="465"/>
        <v>YT-32046</v>
      </c>
      <c r="F182" s="232">
        <f t="shared" si="466"/>
        <v>2020</v>
      </c>
      <c r="G182" s="241" t="s">
        <v>49</v>
      </c>
      <c r="H182" s="234" t="s">
        <v>42</v>
      </c>
      <c r="I182" s="234">
        <v>30</v>
      </c>
      <c r="J182" s="252" t="s">
        <v>62</v>
      </c>
      <c r="K182" s="234">
        <v>476</v>
      </c>
      <c r="L182" s="234">
        <f t="shared" si="467"/>
        <v>6</v>
      </c>
      <c r="M182" s="234">
        <f t="shared" si="453"/>
        <v>258468</v>
      </c>
      <c r="N182" s="253">
        <f>M182/SUM(M180:M186)</f>
        <v>0.30497051390059</v>
      </c>
      <c r="O182" s="234">
        <v>18.1</v>
      </c>
      <c r="P182" s="234"/>
      <c r="Q182" s="234"/>
      <c r="R182" s="234"/>
      <c r="S182" s="260">
        <f t="shared" si="454"/>
        <v>0</v>
      </c>
      <c r="T182" s="260">
        <f t="shared" si="455"/>
        <v>64710.1300503352</v>
      </c>
      <c r="U182" s="260">
        <f t="shared" si="456"/>
        <v>616.040438079191</v>
      </c>
      <c r="V182" s="260"/>
      <c r="W182" s="270"/>
      <c r="X182" s="266"/>
      <c r="Y182" s="260">
        <f t="shared" si="457"/>
        <v>64710.1300503352</v>
      </c>
      <c r="Z182" s="234">
        <f t="shared" si="458"/>
        <v>616.040438079191</v>
      </c>
      <c r="AA182" s="260">
        <f t="shared" si="459"/>
        <v>40966.3865546218</v>
      </c>
      <c r="AB182" s="278">
        <f t="shared" si="460"/>
        <v>0</v>
      </c>
      <c r="AC182" s="260">
        <f t="shared" si="461"/>
        <v>7167.6</v>
      </c>
      <c r="AD182" s="254">
        <f t="shared" si="462"/>
        <v>10.8772827876608</v>
      </c>
      <c r="AE182" s="279">
        <v>1</v>
      </c>
      <c r="AF182" s="280">
        <f t="shared" si="463"/>
        <v>68.235552</v>
      </c>
      <c r="AG182" s="292">
        <f t="shared" si="468"/>
        <v>44160</v>
      </c>
      <c r="AH182" s="292">
        <f t="shared" si="469"/>
        <v>0</v>
      </c>
      <c r="AI182" s="292">
        <f t="shared" si="470"/>
        <v>44170.8772827877</v>
      </c>
      <c r="AJ182" s="292" t="str">
        <f ca="1" t="shared" si="471"/>
        <v> </v>
      </c>
      <c r="AK182" s="292">
        <f t="shared" si="472"/>
        <v>44173.8772827877</v>
      </c>
      <c r="AL182" s="296"/>
      <c r="AM182" s="300"/>
      <c r="AN182" s="218"/>
      <c r="AO182" s="218"/>
      <c r="AP182" s="218"/>
      <c r="AQ182" s="218"/>
      <c r="AR182" s="218"/>
      <c r="AS182" s="218"/>
      <c r="AT182" s="218"/>
      <c r="AU182" s="218"/>
      <c r="AV182" s="218"/>
      <c r="AW182" s="218"/>
      <c r="AX182" s="218"/>
      <c r="AY182" s="218"/>
      <c r="AZ182" s="218"/>
      <c r="BA182" s="218"/>
      <c r="BB182" s="218"/>
      <c r="BC182" s="218"/>
      <c r="BD182" s="218"/>
      <c r="BE182" s="218"/>
      <c r="BF182" s="218"/>
      <c r="BG182" s="218"/>
      <c r="BH182" s="218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217"/>
      <c r="BS182" s="217"/>
      <c r="BT182" s="217"/>
      <c r="BU182" s="217"/>
      <c r="BV182" s="217"/>
      <c r="BW182" s="217"/>
      <c r="BX182" s="217"/>
      <c r="BY182" s="217"/>
      <c r="BZ182" s="217"/>
      <c r="CA182" s="217"/>
      <c r="CB182" s="217"/>
      <c r="CC182" s="217"/>
      <c r="CD182" s="217"/>
      <c r="CE182" s="217"/>
      <c r="CF182" s="217"/>
      <c r="CG182" s="217"/>
      <c r="CH182" s="217"/>
      <c r="CI182" s="217"/>
      <c r="CJ182" s="217"/>
      <c r="CK182" s="217"/>
      <c r="CL182" s="217"/>
      <c r="CM182" s="217"/>
      <c r="CN182" s="217"/>
      <c r="CO182" s="217"/>
      <c r="CP182" s="217"/>
      <c r="CQ182" s="217"/>
      <c r="CR182" s="217"/>
      <c r="CS182" s="217"/>
      <c r="CT182" s="217"/>
      <c r="CU182" s="217"/>
      <c r="CV182" s="217"/>
      <c r="CW182" s="217"/>
      <c r="CX182" s="217"/>
      <c r="CY182" s="217"/>
      <c r="CZ182" s="193"/>
      <c r="DA182" s="193"/>
      <c r="DB182" s="193"/>
      <c r="DC182" s="193"/>
      <c r="DD182" s="193"/>
      <c r="DE182" s="193"/>
      <c r="DF182" s="193"/>
      <c r="DG182" s="193"/>
      <c r="DH182" s="193"/>
      <c r="DI182" s="193"/>
      <c r="DJ182" s="193"/>
      <c r="DK182" s="193"/>
      <c r="DL182" s="193"/>
      <c r="DM182" s="193"/>
      <c r="DN182" s="193"/>
      <c r="DO182" s="193"/>
      <c r="DP182" s="193"/>
      <c r="DQ182" s="193"/>
      <c r="DR182" s="193"/>
      <c r="DS182" s="193"/>
      <c r="DT182" s="193"/>
      <c r="DU182" s="193"/>
      <c r="DV182" s="193"/>
      <c r="DW182" s="193"/>
      <c r="DX182" s="193"/>
      <c r="DY182" s="193"/>
    </row>
    <row r="183" s="190" customFormat="1" customHeight="1" spans="1:129">
      <c r="A183" s="243">
        <v>354</v>
      </c>
      <c r="B183" s="235"/>
      <c r="C183" s="234">
        <v>1</v>
      </c>
      <c r="D183" s="233">
        <f t="shared" si="464"/>
        <v>550</v>
      </c>
      <c r="E183" s="234" t="str">
        <f t="shared" si="465"/>
        <v>YT-32046</v>
      </c>
      <c r="F183" s="232">
        <f t="shared" si="466"/>
        <v>2020</v>
      </c>
      <c r="G183" s="242"/>
      <c r="H183" s="234" t="s">
        <v>43</v>
      </c>
      <c r="I183" s="234">
        <v>75</v>
      </c>
      <c r="J183" s="252" t="s">
        <v>63</v>
      </c>
      <c r="K183" s="234">
        <v>476</v>
      </c>
      <c r="L183" s="234">
        <f t="shared" si="467"/>
        <v>6</v>
      </c>
      <c r="M183" s="234">
        <f t="shared" si="453"/>
        <v>296310</v>
      </c>
      <c r="N183" s="253">
        <f>M183/SUM(M180:M186)</f>
        <v>0.349620893007582</v>
      </c>
      <c r="O183" s="234">
        <v>8.3</v>
      </c>
      <c r="P183" s="234"/>
      <c r="Q183" s="234"/>
      <c r="R183" s="234"/>
      <c r="S183" s="260">
        <f t="shared" si="454"/>
        <v>0</v>
      </c>
      <c r="T183" s="260">
        <f t="shared" si="455"/>
        <v>29673.7060451813</v>
      </c>
      <c r="U183" s="260">
        <f t="shared" si="456"/>
        <v>706.234203875316</v>
      </c>
      <c r="V183" s="260"/>
      <c r="W183" s="270"/>
      <c r="X183" s="266"/>
      <c r="Y183" s="260">
        <f t="shared" si="457"/>
        <v>29673.7060451813</v>
      </c>
      <c r="Z183" s="234">
        <f t="shared" si="458"/>
        <v>706.234203875316</v>
      </c>
      <c r="AA183" s="260">
        <f t="shared" si="459"/>
        <v>16386.5546218487</v>
      </c>
      <c r="AB183" s="278">
        <f t="shared" si="460"/>
        <v>0</v>
      </c>
      <c r="AC183" s="260">
        <f t="shared" si="461"/>
        <v>3286.8</v>
      </c>
      <c r="AD183" s="254">
        <f t="shared" si="462"/>
        <v>10.8772827876608</v>
      </c>
      <c r="AE183" s="279">
        <v>1</v>
      </c>
      <c r="AF183" s="280">
        <f t="shared" si="463"/>
        <v>78.22584</v>
      </c>
      <c r="AG183" s="292">
        <f t="shared" si="468"/>
        <v>44160</v>
      </c>
      <c r="AH183" s="292">
        <f t="shared" si="469"/>
        <v>0</v>
      </c>
      <c r="AI183" s="292">
        <f t="shared" si="470"/>
        <v>44170.8772827877</v>
      </c>
      <c r="AJ183" s="292" t="str">
        <f ca="1" t="shared" si="471"/>
        <v> </v>
      </c>
      <c r="AK183" s="292">
        <f t="shared" si="472"/>
        <v>44173.8772827877</v>
      </c>
      <c r="AL183" s="296"/>
      <c r="AM183" s="300"/>
      <c r="AN183" s="218"/>
      <c r="AO183" s="218"/>
      <c r="AP183" s="218"/>
      <c r="AQ183" s="218"/>
      <c r="AR183" s="218"/>
      <c r="AS183" s="218"/>
      <c r="AT183" s="218"/>
      <c r="AU183" s="218"/>
      <c r="AV183" s="218"/>
      <c r="AW183" s="218"/>
      <c r="AX183" s="218"/>
      <c r="AY183" s="218"/>
      <c r="AZ183" s="218"/>
      <c r="BA183" s="218"/>
      <c r="BB183" s="218"/>
      <c r="BC183" s="218"/>
      <c r="BD183" s="218"/>
      <c r="BE183" s="218"/>
      <c r="BF183" s="218"/>
      <c r="BG183" s="218"/>
      <c r="BH183" s="218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7"/>
      <c r="CJ183" s="217"/>
      <c r="CK183" s="217"/>
      <c r="CL183" s="217"/>
      <c r="CM183" s="217"/>
      <c r="CN183" s="217"/>
      <c r="CO183" s="217"/>
      <c r="CP183" s="217"/>
      <c r="CQ183" s="217"/>
      <c r="CR183" s="217"/>
      <c r="CS183" s="217"/>
      <c r="CT183" s="217"/>
      <c r="CU183" s="217"/>
      <c r="CV183" s="217"/>
      <c r="CW183" s="217"/>
      <c r="CX183" s="217"/>
      <c r="CY183" s="217"/>
      <c r="CZ183" s="193"/>
      <c r="DA183" s="193"/>
      <c r="DB183" s="193"/>
      <c r="DC183" s="193"/>
      <c r="DD183" s="193"/>
      <c r="DE183" s="193"/>
      <c r="DF183" s="193"/>
      <c r="DG183" s="193"/>
      <c r="DH183" s="193"/>
      <c r="DI183" s="193"/>
      <c r="DJ183" s="193"/>
      <c r="DK183" s="193"/>
      <c r="DL183" s="193"/>
      <c r="DM183" s="193"/>
      <c r="DN183" s="193"/>
      <c r="DO183" s="193"/>
      <c r="DP183" s="193"/>
      <c r="DQ183" s="193"/>
      <c r="DR183" s="193"/>
      <c r="DS183" s="193"/>
      <c r="DT183" s="193"/>
      <c r="DU183" s="193"/>
      <c r="DV183" s="193"/>
      <c r="DW183" s="193"/>
      <c r="DX183" s="193"/>
      <c r="DY183" s="193"/>
    </row>
    <row r="184" s="190" customFormat="1" customHeight="1" spans="1:129">
      <c r="A184" s="243"/>
      <c r="B184" s="235"/>
      <c r="C184" s="234">
        <v>1</v>
      </c>
      <c r="D184" s="233">
        <v>550</v>
      </c>
      <c r="E184" s="234" t="str">
        <f t="shared" si="465"/>
        <v>YT-32046</v>
      </c>
      <c r="F184" s="232">
        <f t="shared" si="466"/>
        <v>2020</v>
      </c>
      <c r="G184" s="234"/>
      <c r="H184" s="234" t="s">
        <v>44</v>
      </c>
      <c r="I184" s="234"/>
      <c r="J184" s="252"/>
      <c r="K184" s="234"/>
      <c r="L184" s="234">
        <f t="shared" si="467"/>
        <v>6</v>
      </c>
      <c r="M184" s="234">
        <f t="shared" si="453"/>
        <v>0</v>
      </c>
      <c r="N184" s="253">
        <f>M184/SUM(M180:M186)</f>
        <v>0</v>
      </c>
      <c r="O184" s="234"/>
      <c r="P184" s="234"/>
      <c r="Q184" s="234"/>
      <c r="R184" s="234"/>
      <c r="S184" s="260">
        <f t="shared" si="454"/>
        <v>0</v>
      </c>
      <c r="T184" s="260" t="e">
        <f t="shared" si="455"/>
        <v>#DIV/0!</v>
      </c>
      <c r="U184" s="260">
        <f t="shared" si="456"/>
        <v>0</v>
      </c>
      <c r="V184" s="260"/>
      <c r="W184" s="270"/>
      <c r="X184" s="266"/>
      <c r="Y184" s="260" t="e">
        <f t="shared" si="457"/>
        <v>#DIV/0!</v>
      </c>
      <c r="Z184" s="234" t="e">
        <f t="shared" si="458"/>
        <v>#DIV/0!</v>
      </c>
      <c r="AA184" s="260" t="e">
        <f t="shared" si="459"/>
        <v>#DIV/0!</v>
      </c>
      <c r="AB184" s="278" t="e">
        <f t="shared" si="460"/>
        <v>#DIV/0!</v>
      </c>
      <c r="AC184" s="260">
        <f t="shared" si="461"/>
        <v>0</v>
      </c>
      <c r="AD184" s="254" t="e">
        <f t="shared" si="462"/>
        <v>#DIV/0!</v>
      </c>
      <c r="AE184" s="279">
        <v>1</v>
      </c>
      <c r="AF184" s="280">
        <f t="shared" si="463"/>
        <v>0</v>
      </c>
      <c r="AG184" s="292">
        <f t="shared" si="468"/>
        <v>44160</v>
      </c>
      <c r="AH184" s="292">
        <f t="shared" si="469"/>
        <v>0</v>
      </c>
      <c r="AI184" s="292">
        <f t="shared" si="470"/>
        <v>44170.8772827877</v>
      </c>
      <c r="AJ184" s="292" t="str">
        <f ca="1" t="shared" si="471"/>
        <v> </v>
      </c>
      <c r="AK184" s="292">
        <f t="shared" si="472"/>
        <v>44173.8772827877</v>
      </c>
      <c r="AL184" s="296"/>
      <c r="AM184" s="300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218"/>
      <c r="BD184" s="218"/>
      <c r="BE184" s="218"/>
      <c r="BF184" s="218"/>
      <c r="BG184" s="218"/>
      <c r="BH184" s="218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7"/>
      <c r="CJ184" s="217"/>
      <c r="CK184" s="217"/>
      <c r="CL184" s="217"/>
      <c r="CM184" s="217"/>
      <c r="CN184" s="217"/>
      <c r="CO184" s="217"/>
      <c r="CP184" s="217"/>
      <c r="CQ184" s="217"/>
      <c r="CR184" s="217"/>
      <c r="CS184" s="217"/>
      <c r="CT184" s="217"/>
      <c r="CU184" s="217"/>
      <c r="CV184" s="217"/>
      <c r="CW184" s="217"/>
      <c r="CX184" s="217"/>
      <c r="CY184" s="217"/>
      <c r="CZ184" s="193"/>
      <c r="DA184" s="193"/>
      <c r="DB184" s="193"/>
      <c r="DC184" s="193"/>
      <c r="DD184" s="193"/>
      <c r="DE184" s="193"/>
      <c r="DF184" s="193"/>
      <c r="DG184" s="193"/>
      <c r="DH184" s="193"/>
      <c r="DI184" s="193"/>
      <c r="DJ184" s="193"/>
      <c r="DK184" s="193"/>
      <c r="DL184" s="193"/>
      <c r="DM184" s="193"/>
      <c r="DN184" s="193"/>
      <c r="DO184" s="193"/>
      <c r="DP184" s="193"/>
      <c r="DQ184" s="193"/>
      <c r="DR184" s="193"/>
      <c r="DS184" s="193"/>
      <c r="DT184" s="193"/>
      <c r="DU184" s="193"/>
      <c r="DV184" s="193"/>
      <c r="DW184" s="193"/>
      <c r="DX184" s="193"/>
      <c r="DY184" s="193"/>
    </row>
    <row r="185" s="190" customFormat="1" customHeight="1" spans="1:129">
      <c r="A185" s="243">
        <v>354</v>
      </c>
      <c r="B185" s="235"/>
      <c r="C185" s="234">
        <v>1</v>
      </c>
      <c r="D185" s="233">
        <f t="shared" si="464"/>
        <v>550</v>
      </c>
      <c r="E185" s="234" t="str">
        <f t="shared" si="465"/>
        <v>YT-32046</v>
      </c>
      <c r="F185" s="232">
        <f t="shared" si="466"/>
        <v>2020</v>
      </c>
      <c r="G185" s="234"/>
      <c r="H185" s="234" t="s">
        <v>45</v>
      </c>
      <c r="I185" s="234"/>
      <c r="J185" s="252"/>
      <c r="K185" s="234"/>
      <c r="L185" s="234">
        <f t="shared" si="467"/>
        <v>6</v>
      </c>
      <c r="M185" s="234">
        <f t="shared" si="453"/>
        <v>0</v>
      </c>
      <c r="N185" s="253">
        <f>M185/SUM(M180:M186)</f>
        <v>0</v>
      </c>
      <c r="O185" s="234"/>
      <c r="P185" s="234"/>
      <c r="Q185" s="234"/>
      <c r="R185" s="234"/>
      <c r="S185" s="260">
        <f t="shared" si="454"/>
        <v>0</v>
      </c>
      <c r="T185" s="260" t="e">
        <f t="shared" si="455"/>
        <v>#DIV/0!</v>
      </c>
      <c r="U185" s="260">
        <f t="shared" si="456"/>
        <v>0</v>
      </c>
      <c r="V185" s="260"/>
      <c r="W185" s="270"/>
      <c r="X185" s="266"/>
      <c r="Y185" s="260" t="e">
        <f t="shared" si="457"/>
        <v>#DIV/0!</v>
      </c>
      <c r="Z185" s="234" t="e">
        <f t="shared" si="458"/>
        <v>#DIV/0!</v>
      </c>
      <c r="AA185" s="260" t="e">
        <f t="shared" si="459"/>
        <v>#DIV/0!</v>
      </c>
      <c r="AB185" s="278" t="e">
        <f t="shared" si="460"/>
        <v>#DIV/0!</v>
      </c>
      <c r="AC185" s="260">
        <f t="shared" si="461"/>
        <v>0</v>
      </c>
      <c r="AD185" s="254" t="e">
        <f t="shared" si="462"/>
        <v>#DIV/0!</v>
      </c>
      <c r="AE185" s="279">
        <v>1</v>
      </c>
      <c r="AF185" s="280">
        <f t="shared" si="463"/>
        <v>0</v>
      </c>
      <c r="AG185" s="292">
        <f t="shared" si="468"/>
        <v>44160</v>
      </c>
      <c r="AH185" s="292">
        <f t="shared" si="469"/>
        <v>0</v>
      </c>
      <c r="AI185" s="292">
        <f t="shared" si="470"/>
        <v>44170.8772827877</v>
      </c>
      <c r="AJ185" s="292" t="str">
        <f ca="1" t="shared" si="471"/>
        <v> </v>
      </c>
      <c r="AK185" s="292">
        <f t="shared" si="472"/>
        <v>44173.8772827877</v>
      </c>
      <c r="AL185" s="296"/>
      <c r="AM185" s="300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218"/>
      <c r="BD185" s="218"/>
      <c r="BE185" s="218"/>
      <c r="BF185" s="218"/>
      <c r="BG185" s="218"/>
      <c r="BH185" s="218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217"/>
      <c r="BV185" s="217"/>
      <c r="BW185" s="217"/>
      <c r="BX185" s="217"/>
      <c r="BY185" s="217"/>
      <c r="BZ185" s="217"/>
      <c r="CA185" s="217"/>
      <c r="CB185" s="217"/>
      <c r="CC185" s="217"/>
      <c r="CD185" s="217"/>
      <c r="CE185" s="217"/>
      <c r="CF185" s="217"/>
      <c r="CG185" s="217"/>
      <c r="CH185" s="217"/>
      <c r="CI185" s="217"/>
      <c r="CJ185" s="217"/>
      <c r="CK185" s="217"/>
      <c r="CL185" s="217"/>
      <c r="CM185" s="217"/>
      <c r="CN185" s="217"/>
      <c r="CO185" s="217"/>
      <c r="CP185" s="217"/>
      <c r="CQ185" s="217"/>
      <c r="CR185" s="217"/>
      <c r="CS185" s="217"/>
      <c r="CT185" s="217"/>
      <c r="CU185" s="217"/>
      <c r="CV185" s="217"/>
      <c r="CW185" s="217"/>
      <c r="CX185" s="217"/>
      <c r="CY185" s="217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</row>
    <row r="186" s="190" customFormat="1" customHeight="1" spans="1:129">
      <c r="A186" s="243">
        <v>354</v>
      </c>
      <c r="B186" s="235"/>
      <c r="C186" s="234">
        <v>1</v>
      </c>
      <c r="D186" s="233">
        <f t="shared" si="464"/>
        <v>550</v>
      </c>
      <c r="E186" s="234" t="str">
        <f t="shared" si="465"/>
        <v>YT-32046</v>
      </c>
      <c r="F186" s="232">
        <f t="shared" si="466"/>
        <v>2020</v>
      </c>
      <c r="G186" s="234"/>
      <c r="H186" s="234" t="s">
        <v>46</v>
      </c>
      <c r="I186" s="234"/>
      <c r="J186" s="252"/>
      <c r="K186" s="234"/>
      <c r="L186" s="234">
        <f t="shared" si="467"/>
        <v>6</v>
      </c>
      <c r="M186" s="234">
        <f t="shared" si="453"/>
        <v>0</v>
      </c>
      <c r="N186" s="253">
        <f>M186/SUM(M180:M186)</f>
        <v>0</v>
      </c>
      <c r="O186" s="234"/>
      <c r="P186" s="234"/>
      <c r="Q186" s="234"/>
      <c r="R186" s="234"/>
      <c r="S186" s="260">
        <f t="shared" si="454"/>
        <v>0</v>
      </c>
      <c r="T186" s="260" t="e">
        <f t="shared" si="455"/>
        <v>#DIV/0!</v>
      </c>
      <c r="U186" s="260">
        <f t="shared" si="456"/>
        <v>0</v>
      </c>
      <c r="V186" s="260"/>
      <c r="W186" s="270"/>
      <c r="X186" s="266"/>
      <c r="Y186" s="260" t="e">
        <f t="shared" si="457"/>
        <v>#DIV/0!</v>
      </c>
      <c r="Z186" s="234" t="e">
        <f t="shared" si="458"/>
        <v>#DIV/0!</v>
      </c>
      <c r="AA186" s="260" t="e">
        <f t="shared" si="459"/>
        <v>#DIV/0!</v>
      </c>
      <c r="AB186" s="278" t="e">
        <f t="shared" si="460"/>
        <v>#DIV/0!</v>
      </c>
      <c r="AC186" s="260">
        <f t="shared" si="461"/>
        <v>0</v>
      </c>
      <c r="AD186" s="254" t="e">
        <f t="shared" si="462"/>
        <v>#DIV/0!</v>
      </c>
      <c r="AE186" s="279">
        <v>1</v>
      </c>
      <c r="AF186" s="280">
        <f t="shared" si="463"/>
        <v>0</v>
      </c>
      <c r="AG186" s="292">
        <f t="shared" si="468"/>
        <v>44160</v>
      </c>
      <c r="AH186" s="292">
        <f t="shared" si="469"/>
        <v>0</v>
      </c>
      <c r="AI186" s="292">
        <f t="shared" si="470"/>
        <v>44170.8772827877</v>
      </c>
      <c r="AJ186" s="292" t="str">
        <f ca="1" t="shared" si="471"/>
        <v> </v>
      </c>
      <c r="AK186" s="292">
        <f t="shared" si="472"/>
        <v>44173.8772827877</v>
      </c>
      <c r="AL186" s="296"/>
      <c r="AM186" s="300"/>
      <c r="AN186" s="218"/>
      <c r="AO186" s="218"/>
      <c r="AP186" s="218"/>
      <c r="AQ186" s="218"/>
      <c r="AR186" s="218"/>
      <c r="AS186" s="218"/>
      <c r="AT186" s="218"/>
      <c r="AU186" s="218"/>
      <c r="AV186" s="218"/>
      <c r="AW186" s="218"/>
      <c r="AX186" s="218"/>
      <c r="AY186" s="218"/>
      <c r="AZ186" s="218"/>
      <c r="BA186" s="218"/>
      <c r="BB186" s="218"/>
      <c r="BC186" s="218"/>
      <c r="BD186" s="218"/>
      <c r="BE186" s="218"/>
      <c r="BF186" s="218"/>
      <c r="BG186" s="218"/>
      <c r="BH186" s="218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217"/>
      <c r="BS186" s="217"/>
      <c r="BT186" s="217"/>
      <c r="BU186" s="217"/>
      <c r="BV186" s="217"/>
      <c r="BW186" s="217"/>
      <c r="BX186" s="217"/>
      <c r="BY186" s="217"/>
      <c r="BZ186" s="217"/>
      <c r="CA186" s="217"/>
      <c r="CB186" s="217"/>
      <c r="CC186" s="217"/>
      <c r="CD186" s="217"/>
      <c r="CE186" s="217"/>
      <c r="CF186" s="217"/>
      <c r="CG186" s="217"/>
      <c r="CH186" s="217"/>
      <c r="CI186" s="217"/>
      <c r="CJ186" s="217"/>
      <c r="CK186" s="217"/>
      <c r="CL186" s="217"/>
      <c r="CM186" s="217"/>
      <c r="CN186" s="217"/>
      <c r="CO186" s="217"/>
      <c r="CP186" s="217"/>
      <c r="CQ186" s="217"/>
      <c r="CR186" s="217"/>
      <c r="CS186" s="217"/>
      <c r="CT186" s="217"/>
      <c r="CU186" s="217"/>
      <c r="CV186" s="217"/>
      <c r="CW186" s="217"/>
      <c r="CX186" s="217"/>
      <c r="CY186" s="217"/>
      <c r="CZ186" s="193"/>
      <c r="DA186" s="193"/>
      <c r="DB186" s="193"/>
      <c r="DC186" s="193"/>
      <c r="DD186" s="193"/>
      <c r="DE186" s="193"/>
      <c r="DF186" s="193"/>
      <c r="DG186" s="193"/>
      <c r="DH186" s="193"/>
      <c r="DI186" s="193"/>
      <c r="DJ186" s="193"/>
      <c r="DK186" s="193"/>
      <c r="DL186" s="193"/>
      <c r="DM186" s="193"/>
      <c r="DN186" s="193"/>
      <c r="DO186" s="193"/>
      <c r="DP186" s="193"/>
      <c r="DQ186" s="193"/>
      <c r="DR186" s="193"/>
      <c r="DS186" s="193"/>
      <c r="DT186" s="193"/>
      <c r="DU186" s="193"/>
      <c r="DV186" s="193"/>
      <c r="DW186" s="193"/>
      <c r="DX186" s="193"/>
      <c r="DY186" s="193"/>
    </row>
    <row r="187" s="191" customFormat="1" customHeight="1" spans="1:129">
      <c r="A187" s="244"/>
      <c r="B187" s="237"/>
      <c r="C187" s="240"/>
      <c r="D187" s="239"/>
      <c r="E187" s="240"/>
      <c r="F187" s="238"/>
      <c r="G187" s="240"/>
      <c r="H187" s="240"/>
      <c r="I187" s="240"/>
      <c r="J187" s="256"/>
      <c r="K187" s="240"/>
      <c r="L187" s="240"/>
      <c r="M187" s="240"/>
      <c r="N187" s="257"/>
      <c r="O187" s="240"/>
      <c r="P187" s="240"/>
      <c r="Q187" s="240"/>
      <c r="R187" s="240"/>
      <c r="S187" s="267"/>
      <c r="T187" s="267"/>
      <c r="U187" s="267"/>
      <c r="V187" s="267"/>
      <c r="W187" s="272"/>
      <c r="X187" s="269"/>
      <c r="Y187" s="267"/>
      <c r="Z187" s="240"/>
      <c r="AA187" s="267"/>
      <c r="AB187" s="281"/>
      <c r="AC187" s="267"/>
      <c r="AD187" s="258"/>
      <c r="AE187" s="282"/>
      <c r="AF187" s="283"/>
      <c r="AG187" s="297"/>
      <c r="AH187" s="297"/>
      <c r="AI187" s="297"/>
      <c r="AJ187" s="297"/>
      <c r="AK187" s="297"/>
      <c r="AL187" s="298"/>
      <c r="AM187" s="301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218"/>
      <c r="BD187" s="218"/>
      <c r="BE187" s="218"/>
      <c r="BF187" s="218"/>
      <c r="BG187" s="218"/>
      <c r="BH187" s="218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7"/>
      <c r="CJ187" s="217"/>
      <c r="CK187" s="217"/>
      <c r="CL187" s="217"/>
      <c r="CM187" s="217"/>
      <c r="CN187" s="217"/>
      <c r="CO187" s="217"/>
      <c r="CP187" s="217"/>
      <c r="CQ187" s="217"/>
      <c r="CR187" s="217"/>
      <c r="CS187" s="217"/>
      <c r="CT187" s="217"/>
      <c r="CU187" s="217"/>
      <c r="CV187" s="217"/>
      <c r="CW187" s="217"/>
      <c r="CX187" s="217"/>
      <c r="CY187" s="217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</row>
    <row r="188" customHeight="1" spans="1:129">
      <c r="A188" s="230">
        <v>351</v>
      </c>
      <c r="B188" s="235">
        <v>1023</v>
      </c>
      <c r="C188" s="234">
        <v>1</v>
      </c>
      <c r="D188" s="233">
        <v>520</v>
      </c>
      <c r="E188" s="234" t="s">
        <v>51</v>
      </c>
      <c r="F188" s="232">
        <v>5020</v>
      </c>
      <c r="G188" s="234"/>
      <c r="H188" s="234" t="s">
        <v>15</v>
      </c>
      <c r="I188" s="234">
        <v>75</v>
      </c>
      <c r="J188" s="252" t="s">
        <v>63</v>
      </c>
      <c r="K188" s="234">
        <v>396</v>
      </c>
      <c r="L188" s="234">
        <v>6</v>
      </c>
      <c r="M188" s="234">
        <f t="shared" ref="M188:M194" si="473">O188*K188*I188</f>
        <v>100980</v>
      </c>
      <c r="N188" s="253">
        <f>M188/SUM($M$188:$M$194)</f>
        <v>0.187855787476281</v>
      </c>
      <c r="O188" s="234">
        <v>3.4</v>
      </c>
      <c r="P188" s="234"/>
      <c r="Q188" s="234"/>
      <c r="R188" s="234"/>
      <c r="S188" s="260">
        <f t="shared" ref="S188:S194" si="474">R188*Q188*P188/1000</f>
        <v>0</v>
      </c>
      <c r="T188" s="260">
        <f t="shared" ref="T188:T194" si="475">F188*N188*1000/L188/K188*9000/I188</f>
        <v>47628.0834914611</v>
      </c>
      <c r="U188" s="260">
        <f t="shared" ref="U188:U194" si="476">F188*N188</f>
        <v>943.03605313093</v>
      </c>
      <c r="V188" s="260"/>
      <c r="W188" s="270"/>
      <c r="X188" s="266">
        <v>20000</v>
      </c>
      <c r="Y188" s="260">
        <f t="shared" ref="Y188:Y194" si="477">T188-X188</f>
        <v>27628.0834914611</v>
      </c>
      <c r="Z188" s="234">
        <f t="shared" ref="Z188:Z194" si="478">Y188*I188/9000*L188*K188/1000</f>
        <v>547.03605313093</v>
      </c>
      <c r="AA188" s="260">
        <f t="shared" ref="AA188:AA194" si="479">65*1000/K188*9000/I188</f>
        <v>19696.9696969697</v>
      </c>
      <c r="AB188" s="278">
        <f t="shared" ref="AB188:AB194" si="480">Q188*R188*P188*N188/K188/L188*9000/I188</f>
        <v>0</v>
      </c>
      <c r="AC188" s="260">
        <f t="shared" ref="AC188:AC194" si="481">D188/2*O188*60*24/1000</f>
        <v>1272.96</v>
      </c>
      <c r="AD188" s="254">
        <f t="shared" ref="AD188:AD194" si="482">T188/AC188/0.83/AE188</f>
        <v>45.0785830837122</v>
      </c>
      <c r="AE188" s="279">
        <v>1</v>
      </c>
      <c r="AF188" s="280">
        <f t="shared" ref="AF188:AF194" si="483">IF(LEN(C188)&gt;0,AC188*I188/9000/1000*K188*L188,"")</f>
        <v>25.204608</v>
      </c>
      <c r="AG188" s="292">
        <v>44147</v>
      </c>
      <c r="AH188" s="294"/>
      <c r="AI188" s="294">
        <f>AD188+AG188</f>
        <v>44192.0785830837</v>
      </c>
      <c r="AJ188" s="295" t="str">
        <f ca="1">IF(NOW()-AG188-AD188&gt;=-2,"跟踪"," ")</f>
        <v> </v>
      </c>
      <c r="AK188" s="295">
        <f>AI188+2</f>
        <v>44194.0785830837</v>
      </c>
      <c r="AL188" s="296">
        <f>SUM(AF188:AF194)</f>
        <v>134.169984</v>
      </c>
      <c r="CZ188" s="193"/>
      <c r="DA188" s="193"/>
      <c r="DB188" s="193"/>
      <c r="DC188" s="193"/>
      <c r="DD188" s="193"/>
      <c r="DE188" s="193"/>
      <c r="DF188" s="193"/>
      <c r="DG188" s="193"/>
      <c r="DH188" s="193"/>
      <c r="DI188" s="193"/>
      <c r="DJ188" s="193"/>
      <c r="DK188" s="193"/>
      <c r="DL188" s="193"/>
      <c r="DM188" s="193"/>
      <c r="DN188" s="193"/>
      <c r="DO188" s="193"/>
      <c r="DP188" s="193"/>
      <c r="DQ188" s="193"/>
      <c r="DR188" s="193"/>
      <c r="DS188" s="193"/>
      <c r="DT188" s="193"/>
      <c r="DU188" s="193"/>
      <c r="DV188" s="193"/>
      <c r="DW188" s="193"/>
      <c r="DX188" s="193"/>
      <c r="DY188" s="193"/>
    </row>
    <row r="189" customHeight="1" spans="1:129">
      <c r="A189" s="230">
        <v>351</v>
      </c>
      <c r="B189" s="235"/>
      <c r="C189" s="234">
        <v>1</v>
      </c>
      <c r="D189" s="233">
        <f t="shared" ref="D189:D194" si="484">D188</f>
        <v>520</v>
      </c>
      <c r="E189" s="234" t="str">
        <f t="shared" ref="E189:E194" si="485">E188</f>
        <v>YD-A497-22E-F</v>
      </c>
      <c r="F189" s="232">
        <f t="shared" ref="F189:F194" si="486">F188</f>
        <v>5020</v>
      </c>
      <c r="G189" s="234"/>
      <c r="H189" s="234" t="s">
        <v>41</v>
      </c>
      <c r="I189" s="234">
        <v>75</v>
      </c>
      <c r="J189" s="252" t="s">
        <v>63</v>
      </c>
      <c r="K189" s="234">
        <v>396</v>
      </c>
      <c r="L189" s="234">
        <f t="shared" ref="L189:L193" si="487">L188</f>
        <v>6</v>
      </c>
      <c r="M189" s="234">
        <f t="shared" si="473"/>
        <v>100980</v>
      </c>
      <c r="N189" s="253">
        <f t="shared" ref="N189:N194" si="488">M189/SUM($M$188:$M$194)</f>
        <v>0.187855787476281</v>
      </c>
      <c r="O189" s="234">
        <v>3.4</v>
      </c>
      <c r="P189" s="260"/>
      <c r="Q189" s="260"/>
      <c r="R189" s="260"/>
      <c r="S189" s="260">
        <f t="shared" si="474"/>
        <v>0</v>
      </c>
      <c r="T189" s="260">
        <f t="shared" si="475"/>
        <v>47628.0834914611</v>
      </c>
      <c r="U189" s="260">
        <f t="shared" si="476"/>
        <v>943.03605313093</v>
      </c>
      <c r="V189" s="260"/>
      <c r="W189" s="270"/>
      <c r="X189" s="266">
        <v>20000</v>
      </c>
      <c r="Y189" s="260">
        <f t="shared" si="477"/>
        <v>27628.0834914611</v>
      </c>
      <c r="Z189" s="234">
        <f t="shared" si="478"/>
        <v>547.03605313093</v>
      </c>
      <c r="AA189" s="260">
        <f t="shared" si="479"/>
        <v>19696.9696969697</v>
      </c>
      <c r="AB189" s="278">
        <f t="shared" si="480"/>
        <v>0</v>
      </c>
      <c r="AC189" s="260">
        <f t="shared" si="481"/>
        <v>1272.96</v>
      </c>
      <c r="AD189" s="254">
        <f t="shared" si="482"/>
        <v>45.0785830837122</v>
      </c>
      <c r="AE189" s="279">
        <v>1</v>
      </c>
      <c r="AF189" s="280">
        <f t="shared" si="483"/>
        <v>25.204608</v>
      </c>
      <c r="AG189" s="292">
        <f t="shared" ref="AG189:AG194" si="489">AG188</f>
        <v>44147</v>
      </c>
      <c r="AH189" s="292">
        <f t="shared" ref="AH189:AH194" si="490">AH188</f>
        <v>0</v>
      </c>
      <c r="AI189" s="292">
        <f t="shared" ref="AI189:AI194" si="491">AI188</f>
        <v>44192.0785830837</v>
      </c>
      <c r="AJ189" s="292" t="str">
        <f ca="1" t="shared" ref="AJ189:AJ194" si="492">AJ188</f>
        <v> </v>
      </c>
      <c r="AK189" s="292">
        <f t="shared" ref="AK189:AK194" si="493">AK188</f>
        <v>44194.0785830837</v>
      </c>
      <c r="AL189" s="296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</row>
    <row r="190" customHeight="1" spans="1:129">
      <c r="A190" s="230">
        <v>351</v>
      </c>
      <c r="B190" s="235"/>
      <c r="C190" s="234">
        <v>1</v>
      </c>
      <c r="D190" s="233">
        <f t="shared" si="484"/>
        <v>520</v>
      </c>
      <c r="E190" s="234" t="str">
        <f t="shared" si="485"/>
        <v>YD-A497-22E-F</v>
      </c>
      <c r="F190" s="232">
        <f t="shared" si="486"/>
        <v>5020</v>
      </c>
      <c r="G190" s="241" t="s">
        <v>49</v>
      </c>
      <c r="H190" s="234" t="s">
        <v>42</v>
      </c>
      <c r="I190" s="234">
        <v>30</v>
      </c>
      <c r="J190" s="252" t="s">
        <v>62</v>
      </c>
      <c r="K190" s="234">
        <v>476</v>
      </c>
      <c r="L190" s="234">
        <f t="shared" si="487"/>
        <v>6</v>
      </c>
      <c r="M190" s="234">
        <f t="shared" si="473"/>
        <v>221340</v>
      </c>
      <c r="N190" s="253">
        <f t="shared" si="488"/>
        <v>0.411764705882353</v>
      </c>
      <c r="O190" s="234">
        <v>15.5</v>
      </c>
      <c r="P190" s="234"/>
      <c r="Q190" s="234"/>
      <c r="R190" s="234"/>
      <c r="S190" s="260">
        <f t="shared" si="474"/>
        <v>0</v>
      </c>
      <c r="T190" s="260">
        <f t="shared" si="475"/>
        <v>217128.027681661</v>
      </c>
      <c r="U190" s="260">
        <f t="shared" si="476"/>
        <v>2067.05882352941</v>
      </c>
      <c r="V190" s="260"/>
      <c r="W190" s="270"/>
      <c r="X190" s="266"/>
      <c r="Y190" s="260">
        <f t="shared" si="477"/>
        <v>217128.027681661</v>
      </c>
      <c r="Z190" s="234">
        <f t="shared" si="478"/>
        <v>2067.05882352941</v>
      </c>
      <c r="AA190" s="260">
        <f t="shared" si="479"/>
        <v>40966.3865546218</v>
      </c>
      <c r="AB190" s="278">
        <f t="shared" si="480"/>
        <v>0</v>
      </c>
      <c r="AC190" s="260">
        <f t="shared" si="481"/>
        <v>5803.2</v>
      </c>
      <c r="AD190" s="254">
        <f t="shared" si="482"/>
        <v>45.0785830837122</v>
      </c>
      <c r="AE190" s="279">
        <v>1</v>
      </c>
      <c r="AF190" s="280">
        <f t="shared" si="483"/>
        <v>55.246464</v>
      </c>
      <c r="AG190" s="292">
        <f t="shared" si="489"/>
        <v>44147</v>
      </c>
      <c r="AH190" s="292">
        <f t="shared" si="490"/>
        <v>0</v>
      </c>
      <c r="AI190" s="292">
        <f t="shared" si="491"/>
        <v>44192.0785830837</v>
      </c>
      <c r="AJ190" s="292" t="str">
        <f ca="1" t="shared" si="492"/>
        <v> </v>
      </c>
      <c r="AK190" s="292">
        <f t="shared" si="493"/>
        <v>44194.0785830837</v>
      </c>
      <c r="AL190" s="296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</row>
    <row r="191" customHeight="1" spans="1:129">
      <c r="A191" s="230">
        <v>351</v>
      </c>
      <c r="B191" s="235"/>
      <c r="C191" s="234">
        <v>1</v>
      </c>
      <c r="D191" s="233">
        <f t="shared" si="484"/>
        <v>520</v>
      </c>
      <c r="E191" s="234" t="str">
        <f t="shared" si="485"/>
        <v>YD-A497-22E-F</v>
      </c>
      <c r="F191" s="232">
        <f t="shared" si="486"/>
        <v>5020</v>
      </c>
      <c r="G191" s="242"/>
      <c r="H191" s="234" t="s">
        <v>43</v>
      </c>
      <c r="I191" s="234">
        <v>75</v>
      </c>
      <c r="J191" s="252" t="s">
        <v>63</v>
      </c>
      <c r="K191" s="234">
        <v>476</v>
      </c>
      <c r="L191" s="234">
        <f t="shared" si="487"/>
        <v>6</v>
      </c>
      <c r="M191" s="234">
        <f t="shared" si="473"/>
        <v>114240</v>
      </c>
      <c r="N191" s="253">
        <f t="shared" si="488"/>
        <v>0.212523719165085</v>
      </c>
      <c r="O191" s="234">
        <v>3.2</v>
      </c>
      <c r="P191" s="234"/>
      <c r="Q191" s="234"/>
      <c r="R191" s="234"/>
      <c r="S191" s="260">
        <f t="shared" si="474"/>
        <v>0</v>
      </c>
      <c r="T191" s="260">
        <f t="shared" si="475"/>
        <v>44826.4315213751</v>
      </c>
      <c r="U191" s="260">
        <f t="shared" si="476"/>
        <v>1066.86907020873</v>
      </c>
      <c r="V191" s="260"/>
      <c r="W191" s="270"/>
      <c r="X191" s="266"/>
      <c r="Y191" s="260">
        <f t="shared" si="477"/>
        <v>44826.4315213751</v>
      </c>
      <c r="Z191" s="234">
        <f t="shared" si="478"/>
        <v>1066.86907020873</v>
      </c>
      <c r="AA191" s="260">
        <f t="shared" si="479"/>
        <v>16386.5546218487</v>
      </c>
      <c r="AB191" s="278">
        <f t="shared" si="480"/>
        <v>0</v>
      </c>
      <c r="AC191" s="260">
        <f t="shared" si="481"/>
        <v>1198.08</v>
      </c>
      <c r="AD191" s="254">
        <f t="shared" si="482"/>
        <v>45.0785830837122</v>
      </c>
      <c r="AE191" s="279">
        <v>1</v>
      </c>
      <c r="AF191" s="280">
        <f t="shared" si="483"/>
        <v>28.514304</v>
      </c>
      <c r="AG191" s="292">
        <f t="shared" si="489"/>
        <v>44147</v>
      </c>
      <c r="AH191" s="292">
        <f t="shared" si="490"/>
        <v>0</v>
      </c>
      <c r="AI191" s="292">
        <f t="shared" si="491"/>
        <v>44192.0785830837</v>
      </c>
      <c r="AJ191" s="292" t="str">
        <f ca="1" t="shared" si="492"/>
        <v> </v>
      </c>
      <c r="AK191" s="292">
        <f t="shared" si="493"/>
        <v>44194.0785830837</v>
      </c>
      <c r="AL191" s="296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</row>
    <row r="192" customHeight="1" spans="1:129">
      <c r="A192" s="230">
        <v>351</v>
      </c>
      <c r="B192" s="235"/>
      <c r="C192" s="234">
        <v>1</v>
      </c>
      <c r="D192" s="233">
        <f t="shared" si="484"/>
        <v>520</v>
      </c>
      <c r="E192" s="234" t="str">
        <f t="shared" si="485"/>
        <v>YD-A497-22E-F</v>
      </c>
      <c r="F192" s="232">
        <f t="shared" si="486"/>
        <v>5020</v>
      </c>
      <c r="G192" s="234" t="e">
        <f>[1]问量!$F$279</f>
        <v>#REF!</v>
      </c>
      <c r="H192" s="234" t="s">
        <v>44</v>
      </c>
      <c r="I192" s="234"/>
      <c r="J192" s="252"/>
      <c r="K192" s="234"/>
      <c r="L192" s="234">
        <f t="shared" si="487"/>
        <v>6</v>
      </c>
      <c r="M192" s="234">
        <f t="shared" si="473"/>
        <v>0</v>
      </c>
      <c r="N192" s="253">
        <f t="shared" si="488"/>
        <v>0</v>
      </c>
      <c r="O192" s="234"/>
      <c r="P192" s="234"/>
      <c r="Q192" s="234"/>
      <c r="R192" s="234"/>
      <c r="S192" s="260">
        <f t="shared" si="474"/>
        <v>0</v>
      </c>
      <c r="T192" s="260" t="e">
        <f t="shared" si="475"/>
        <v>#DIV/0!</v>
      </c>
      <c r="U192" s="260">
        <f t="shared" si="476"/>
        <v>0</v>
      </c>
      <c r="V192" s="260"/>
      <c r="W192" s="270"/>
      <c r="X192" s="266"/>
      <c r="Y192" s="260" t="e">
        <f t="shared" si="477"/>
        <v>#DIV/0!</v>
      </c>
      <c r="Z192" s="234" t="e">
        <f t="shared" si="478"/>
        <v>#DIV/0!</v>
      </c>
      <c r="AA192" s="260" t="e">
        <f t="shared" si="479"/>
        <v>#DIV/0!</v>
      </c>
      <c r="AB192" s="278" t="e">
        <f t="shared" si="480"/>
        <v>#DIV/0!</v>
      </c>
      <c r="AC192" s="260">
        <f t="shared" si="481"/>
        <v>0</v>
      </c>
      <c r="AD192" s="254" t="e">
        <f t="shared" si="482"/>
        <v>#DIV/0!</v>
      </c>
      <c r="AE192" s="279">
        <v>1</v>
      </c>
      <c r="AF192" s="280">
        <f t="shared" si="483"/>
        <v>0</v>
      </c>
      <c r="AG192" s="292">
        <f t="shared" si="489"/>
        <v>44147</v>
      </c>
      <c r="AH192" s="292">
        <f t="shared" si="490"/>
        <v>0</v>
      </c>
      <c r="AI192" s="292">
        <f t="shared" si="491"/>
        <v>44192.0785830837</v>
      </c>
      <c r="AJ192" s="292" t="str">
        <f ca="1" t="shared" si="492"/>
        <v> </v>
      </c>
      <c r="AK192" s="292">
        <f t="shared" si="493"/>
        <v>44194.0785830837</v>
      </c>
      <c r="AL192" s="296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</row>
    <row r="193" customHeight="1" spans="1:129">
      <c r="A193" s="230">
        <v>351</v>
      </c>
      <c r="B193" s="235"/>
      <c r="C193" s="234">
        <v>1</v>
      </c>
      <c r="D193" s="233">
        <f t="shared" si="484"/>
        <v>520</v>
      </c>
      <c r="E193" s="234" t="str">
        <f t="shared" si="485"/>
        <v>YD-A497-22E-F</v>
      </c>
      <c r="F193" s="232">
        <f t="shared" si="486"/>
        <v>5020</v>
      </c>
      <c r="G193" s="234"/>
      <c r="H193" s="234" t="s">
        <v>45</v>
      </c>
      <c r="I193" s="234"/>
      <c r="J193" s="252"/>
      <c r="K193" s="234"/>
      <c r="L193" s="234">
        <f t="shared" si="487"/>
        <v>6</v>
      </c>
      <c r="M193" s="234">
        <f t="shared" si="473"/>
        <v>0</v>
      </c>
      <c r="N193" s="253">
        <f t="shared" si="488"/>
        <v>0</v>
      </c>
      <c r="O193" s="234"/>
      <c r="P193" s="234"/>
      <c r="Q193" s="234"/>
      <c r="R193" s="234"/>
      <c r="S193" s="260">
        <f t="shared" si="474"/>
        <v>0</v>
      </c>
      <c r="T193" s="260" t="e">
        <f t="shared" si="475"/>
        <v>#DIV/0!</v>
      </c>
      <c r="U193" s="260">
        <f t="shared" si="476"/>
        <v>0</v>
      </c>
      <c r="V193" s="260"/>
      <c r="W193" s="270"/>
      <c r="X193" s="266"/>
      <c r="Y193" s="260" t="e">
        <f t="shared" si="477"/>
        <v>#DIV/0!</v>
      </c>
      <c r="Z193" s="234" t="e">
        <f t="shared" si="478"/>
        <v>#DIV/0!</v>
      </c>
      <c r="AA193" s="260" t="e">
        <f t="shared" si="479"/>
        <v>#DIV/0!</v>
      </c>
      <c r="AB193" s="278" t="e">
        <f t="shared" si="480"/>
        <v>#DIV/0!</v>
      </c>
      <c r="AC193" s="260">
        <f t="shared" si="481"/>
        <v>0</v>
      </c>
      <c r="AD193" s="254" t="e">
        <f t="shared" si="482"/>
        <v>#DIV/0!</v>
      </c>
      <c r="AE193" s="279">
        <v>1</v>
      </c>
      <c r="AF193" s="280">
        <f t="shared" si="483"/>
        <v>0</v>
      </c>
      <c r="AG193" s="292">
        <f t="shared" si="489"/>
        <v>44147</v>
      </c>
      <c r="AH193" s="292">
        <f t="shared" si="490"/>
        <v>0</v>
      </c>
      <c r="AI193" s="292">
        <f t="shared" si="491"/>
        <v>44192.0785830837</v>
      </c>
      <c r="AJ193" s="292" t="str">
        <f ca="1" t="shared" si="492"/>
        <v> </v>
      </c>
      <c r="AK193" s="292">
        <f t="shared" si="493"/>
        <v>44194.0785830837</v>
      </c>
      <c r="AL193" s="296"/>
      <c r="CZ193" s="193"/>
      <c r="DA193" s="193"/>
      <c r="DB193" s="193"/>
      <c r="DC193" s="193"/>
      <c r="DD193" s="193"/>
      <c r="DE193" s="193"/>
      <c r="DF193" s="193"/>
      <c r="DG193" s="193"/>
      <c r="DH193" s="193"/>
      <c r="DI193" s="193"/>
      <c r="DJ193" s="193"/>
      <c r="DK193" s="193"/>
      <c r="DL193" s="193"/>
      <c r="DM193" s="193"/>
      <c r="DN193" s="193"/>
      <c r="DO193" s="193"/>
      <c r="DP193" s="193"/>
      <c r="DQ193" s="193"/>
      <c r="DR193" s="193"/>
      <c r="DS193" s="193"/>
      <c r="DT193" s="193"/>
      <c r="DU193" s="193"/>
      <c r="DV193" s="193"/>
      <c r="DW193" s="193"/>
      <c r="DX193" s="193"/>
      <c r="DY193" s="193"/>
    </row>
    <row r="194" customHeight="1" spans="1:129">
      <c r="A194" s="230">
        <v>351</v>
      </c>
      <c r="B194" s="235"/>
      <c r="C194" s="234">
        <v>1</v>
      </c>
      <c r="D194" s="233">
        <f t="shared" si="484"/>
        <v>520</v>
      </c>
      <c r="E194" s="234" t="str">
        <f t="shared" si="485"/>
        <v>YD-A497-22E-F</v>
      </c>
      <c r="F194" s="232">
        <f t="shared" si="486"/>
        <v>5020</v>
      </c>
      <c r="G194" s="234"/>
      <c r="H194" s="234" t="s">
        <v>46</v>
      </c>
      <c r="I194" s="234"/>
      <c r="J194" s="252"/>
      <c r="K194" s="234"/>
      <c r="L194" s="234">
        <v>6</v>
      </c>
      <c r="M194" s="234">
        <f t="shared" si="473"/>
        <v>0</v>
      </c>
      <c r="N194" s="253">
        <f t="shared" si="488"/>
        <v>0</v>
      </c>
      <c r="O194" s="234"/>
      <c r="P194" s="234"/>
      <c r="Q194" s="234"/>
      <c r="R194" s="234"/>
      <c r="S194" s="260">
        <f t="shared" si="474"/>
        <v>0</v>
      </c>
      <c r="T194" s="260" t="e">
        <f t="shared" si="475"/>
        <v>#DIV/0!</v>
      </c>
      <c r="U194" s="260">
        <f t="shared" si="476"/>
        <v>0</v>
      </c>
      <c r="V194" s="260"/>
      <c r="W194" s="270"/>
      <c r="X194" s="266"/>
      <c r="Y194" s="260" t="e">
        <f t="shared" si="477"/>
        <v>#DIV/0!</v>
      </c>
      <c r="Z194" s="234" t="e">
        <f t="shared" si="478"/>
        <v>#DIV/0!</v>
      </c>
      <c r="AA194" s="260" t="e">
        <f t="shared" si="479"/>
        <v>#DIV/0!</v>
      </c>
      <c r="AB194" s="278" t="e">
        <f t="shared" si="480"/>
        <v>#DIV/0!</v>
      </c>
      <c r="AC194" s="260">
        <f t="shared" si="481"/>
        <v>0</v>
      </c>
      <c r="AD194" s="254" t="e">
        <f t="shared" si="482"/>
        <v>#DIV/0!</v>
      </c>
      <c r="AE194" s="279">
        <v>1</v>
      </c>
      <c r="AF194" s="280">
        <f t="shared" si="483"/>
        <v>0</v>
      </c>
      <c r="AG194" s="292">
        <f t="shared" si="489"/>
        <v>44147</v>
      </c>
      <c r="AH194" s="292">
        <f t="shared" si="490"/>
        <v>0</v>
      </c>
      <c r="AI194" s="292">
        <f t="shared" si="491"/>
        <v>44192.0785830837</v>
      </c>
      <c r="AJ194" s="292" t="str">
        <f ca="1" t="shared" si="492"/>
        <v> </v>
      </c>
      <c r="AK194" s="292">
        <f t="shared" si="493"/>
        <v>44194.0785830837</v>
      </c>
      <c r="AL194" s="296"/>
      <c r="CZ194" s="193"/>
      <c r="DA194" s="193"/>
      <c r="DB194" s="193"/>
      <c r="DC194" s="193"/>
      <c r="DD194" s="193"/>
      <c r="DE194" s="193"/>
      <c r="DF194" s="193"/>
      <c r="DG194" s="193"/>
      <c r="DH194" s="193"/>
      <c r="DI194" s="193"/>
      <c r="DJ194" s="193"/>
      <c r="DK194" s="193"/>
      <c r="DL194" s="193"/>
      <c r="DM194" s="193"/>
      <c r="DN194" s="193"/>
      <c r="DO194" s="193"/>
      <c r="DP194" s="193"/>
      <c r="DQ194" s="193"/>
      <c r="DR194" s="193"/>
      <c r="DS194" s="193"/>
      <c r="DT194" s="193"/>
      <c r="DU194" s="193"/>
      <c r="DV194" s="193"/>
      <c r="DW194" s="193"/>
      <c r="DX194" s="193"/>
      <c r="DY194" s="193"/>
    </row>
    <row r="195" s="192" customFormat="1" customHeight="1" spans="1:129">
      <c r="A195" s="244"/>
      <c r="B195" s="237"/>
      <c r="C195" s="240"/>
      <c r="D195" s="239"/>
      <c r="E195" s="240"/>
      <c r="F195" s="238"/>
      <c r="G195" s="240"/>
      <c r="H195" s="240"/>
      <c r="I195" s="240"/>
      <c r="J195" s="256"/>
      <c r="K195" s="240"/>
      <c r="L195" s="240"/>
      <c r="M195" s="240"/>
      <c r="N195" s="257"/>
      <c r="O195" s="240"/>
      <c r="P195" s="240"/>
      <c r="Q195" s="240"/>
      <c r="R195" s="240"/>
      <c r="S195" s="267"/>
      <c r="T195" s="267"/>
      <c r="U195" s="267"/>
      <c r="V195" s="267"/>
      <c r="W195" s="272"/>
      <c r="X195" s="269"/>
      <c r="Y195" s="267"/>
      <c r="Z195" s="240"/>
      <c r="AA195" s="267"/>
      <c r="AB195" s="281"/>
      <c r="AC195" s="267"/>
      <c r="AD195" s="258"/>
      <c r="AE195" s="282"/>
      <c r="AF195" s="283"/>
      <c r="AG195" s="297"/>
      <c r="AH195" s="297"/>
      <c r="AI195" s="297"/>
      <c r="AJ195" s="297"/>
      <c r="AK195" s="297"/>
      <c r="AL195" s="298"/>
      <c r="AM195" s="301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18"/>
      <c r="AX195" s="218"/>
      <c r="AY195" s="218"/>
      <c r="AZ195" s="218"/>
      <c r="BA195" s="218"/>
      <c r="BB195" s="218"/>
      <c r="BC195" s="218"/>
      <c r="BD195" s="218"/>
      <c r="BE195" s="218"/>
      <c r="BF195" s="218"/>
      <c r="BG195" s="218"/>
      <c r="BH195" s="218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7"/>
      <c r="CJ195" s="217"/>
      <c r="CK195" s="217"/>
      <c r="CL195" s="217"/>
      <c r="CM195" s="217"/>
      <c r="CN195" s="217"/>
      <c r="CO195" s="217"/>
      <c r="CP195" s="217"/>
      <c r="CQ195" s="217"/>
      <c r="CR195" s="217"/>
      <c r="CS195" s="217"/>
      <c r="CT195" s="217"/>
      <c r="CU195" s="217"/>
      <c r="CV195" s="217"/>
      <c r="CW195" s="217"/>
      <c r="CX195" s="217"/>
      <c r="CY195" s="217"/>
      <c r="CZ195" s="306"/>
      <c r="DA195" s="306"/>
      <c r="DB195" s="306"/>
      <c r="DC195" s="306"/>
      <c r="DD195" s="306"/>
      <c r="DE195" s="306"/>
      <c r="DF195" s="306"/>
      <c r="DG195" s="306"/>
      <c r="DH195" s="306"/>
      <c r="DI195" s="306"/>
      <c r="DJ195" s="306"/>
      <c r="DK195" s="306"/>
      <c r="DL195" s="306"/>
      <c r="DM195" s="306"/>
      <c r="DN195" s="306"/>
      <c r="DO195" s="306"/>
      <c r="DP195" s="306"/>
      <c r="DQ195" s="306"/>
      <c r="DR195" s="306"/>
      <c r="DS195" s="306"/>
      <c r="DT195" s="306"/>
      <c r="DU195" s="306"/>
      <c r="DV195" s="306"/>
      <c r="DW195" s="306"/>
      <c r="DX195" s="306"/>
      <c r="DY195" s="306"/>
    </row>
    <row r="196" s="190" customFormat="1" customHeight="1" spans="1:129">
      <c r="A196" s="243">
        <v>377</v>
      </c>
      <c r="B196" s="235">
        <v>1024</v>
      </c>
      <c r="C196" s="234">
        <v>1</v>
      </c>
      <c r="D196" s="233">
        <v>500</v>
      </c>
      <c r="E196" s="234" t="s">
        <v>94</v>
      </c>
      <c r="F196" s="232">
        <v>2020</v>
      </c>
      <c r="G196" s="234"/>
      <c r="H196" s="234" t="s">
        <v>15</v>
      </c>
      <c r="I196" s="234">
        <v>75</v>
      </c>
      <c r="J196" s="252" t="s">
        <v>63</v>
      </c>
      <c r="K196" s="234">
        <v>357</v>
      </c>
      <c r="L196" s="234">
        <v>6</v>
      </c>
      <c r="M196" s="234">
        <f t="shared" ref="M196:M202" si="494">O196*K196*I196</f>
        <v>88357.5</v>
      </c>
      <c r="N196" s="253">
        <f t="shared" ref="N196:N202" si="495">M196/SUM($M$196:$M$202)</f>
        <v>0.115925058548009</v>
      </c>
      <c r="O196" s="234">
        <v>3.3</v>
      </c>
      <c r="P196" s="234"/>
      <c r="Q196" s="234"/>
      <c r="R196" s="234"/>
      <c r="S196" s="260">
        <f t="shared" ref="S196:S209" si="496">R196*Q196*P196/1000</f>
        <v>0</v>
      </c>
      <c r="T196" s="260">
        <f t="shared" ref="T196:T202" si="497">F196*N196*1000/L196/K196*9000/I196</f>
        <v>13118.6900989904</v>
      </c>
      <c r="U196" s="260">
        <f t="shared" ref="U196:U202" si="498">F196*N196</f>
        <v>234.168618266978</v>
      </c>
      <c r="V196" s="260"/>
      <c r="W196" s="270"/>
      <c r="X196" s="266"/>
      <c r="Y196" s="260">
        <f t="shared" ref="Y196:Y202" si="499">T196-X196</f>
        <v>13118.6900989904</v>
      </c>
      <c r="Z196" s="234">
        <f t="shared" ref="Z196:Z202" si="500">Y196*I196/9000*L196*K196/1000</f>
        <v>234.168618266978</v>
      </c>
      <c r="AA196" s="260">
        <f t="shared" ref="AA196:AA202" si="501">65*1000/K196*9000/I196</f>
        <v>21848.7394957983</v>
      </c>
      <c r="AB196" s="278">
        <f t="shared" ref="AB196:AB202" si="502">Q196*R196*P196*N196/K196/L196*9000/I196</f>
        <v>0</v>
      </c>
      <c r="AC196" s="260">
        <f t="shared" ref="AC196:AC202" si="503">D196/2*O196*60*24/1000</f>
        <v>1188</v>
      </c>
      <c r="AD196" s="254">
        <f t="shared" ref="AD196:AD202" si="504">T196/AC196/0.83/AE196</f>
        <v>13.3044197993899</v>
      </c>
      <c r="AE196" s="279">
        <v>1</v>
      </c>
      <c r="AF196" s="280">
        <f t="shared" ref="AF196:AF202" si="505">IF(LEN(C196)&gt;0,AC196*I196/9000/1000*K196*L196,"")</f>
        <v>21.2058</v>
      </c>
      <c r="AG196" s="292">
        <v>44156</v>
      </c>
      <c r="AH196" s="294"/>
      <c r="AI196" s="294">
        <f>AD196+AG196</f>
        <v>44169.3044197994</v>
      </c>
      <c r="AJ196" s="295" t="str">
        <f ca="1">IF(NOW()-AG196-AD196&gt;=-2,"跟踪"," ")</f>
        <v> </v>
      </c>
      <c r="AK196" s="295">
        <f>AI196+2</f>
        <v>44171.3044197994</v>
      </c>
      <c r="AL196" s="296">
        <f>SUM(AF196:AF202)</f>
        <v>182.9268</v>
      </c>
      <c r="AM196" s="300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18"/>
      <c r="AX196" s="218"/>
      <c r="AY196" s="218"/>
      <c r="AZ196" s="218"/>
      <c r="BA196" s="218"/>
      <c r="BB196" s="218"/>
      <c r="BC196" s="218"/>
      <c r="BD196" s="218"/>
      <c r="BE196" s="218"/>
      <c r="BF196" s="218"/>
      <c r="BG196" s="218"/>
      <c r="BH196" s="218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7"/>
      <c r="CJ196" s="217"/>
      <c r="CK196" s="217"/>
      <c r="CL196" s="217"/>
      <c r="CM196" s="217"/>
      <c r="CN196" s="217"/>
      <c r="CO196" s="217"/>
      <c r="CP196" s="217"/>
      <c r="CQ196" s="217"/>
      <c r="CR196" s="217"/>
      <c r="CS196" s="217"/>
      <c r="CT196" s="217"/>
      <c r="CU196" s="217"/>
      <c r="CV196" s="217"/>
      <c r="CW196" s="217"/>
      <c r="CX196" s="217"/>
      <c r="CY196" s="217"/>
      <c r="CZ196" s="193"/>
      <c r="DA196" s="193"/>
      <c r="DB196" s="193"/>
      <c r="DC196" s="193"/>
      <c r="DD196" s="193"/>
      <c r="DE196" s="193"/>
      <c r="DF196" s="193"/>
      <c r="DG196" s="193"/>
      <c r="DH196" s="193"/>
      <c r="DI196" s="193"/>
      <c r="DJ196" s="193"/>
      <c r="DK196" s="193"/>
      <c r="DL196" s="193"/>
      <c r="DM196" s="193"/>
      <c r="DN196" s="193"/>
      <c r="DO196" s="193"/>
      <c r="DP196" s="193"/>
      <c r="DQ196" s="193"/>
      <c r="DR196" s="193"/>
      <c r="DS196" s="193"/>
      <c r="DT196" s="193"/>
      <c r="DU196" s="193"/>
      <c r="DV196" s="193"/>
      <c r="DW196" s="193"/>
      <c r="DX196" s="193"/>
      <c r="DY196" s="193"/>
    </row>
    <row r="197" s="190" customFormat="1" customHeight="1" spans="1:129">
      <c r="A197" s="243">
        <v>377</v>
      </c>
      <c r="B197" s="235"/>
      <c r="C197" s="234">
        <v>1</v>
      </c>
      <c r="D197" s="233">
        <f t="shared" ref="D197:D202" si="506">D196</f>
        <v>500</v>
      </c>
      <c r="E197" s="234" t="str">
        <f t="shared" ref="E197:E202" si="507">E196</f>
        <v>YT-B412</v>
      </c>
      <c r="F197" s="232">
        <f t="shared" ref="F197:F202" si="508">F196</f>
        <v>2020</v>
      </c>
      <c r="G197" s="234"/>
      <c r="H197" s="234" t="s">
        <v>41</v>
      </c>
      <c r="I197" s="234">
        <v>75</v>
      </c>
      <c r="J197" s="252" t="s">
        <v>63</v>
      </c>
      <c r="K197" s="234">
        <v>357</v>
      </c>
      <c r="L197" s="234">
        <f t="shared" ref="L197:L202" si="509">L196</f>
        <v>6</v>
      </c>
      <c r="M197" s="234">
        <f t="shared" si="494"/>
        <v>88357.5</v>
      </c>
      <c r="N197" s="253">
        <f t="shared" si="495"/>
        <v>0.115925058548009</v>
      </c>
      <c r="O197" s="234">
        <v>3.3</v>
      </c>
      <c r="P197" s="260"/>
      <c r="Q197" s="260"/>
      <c r="R197" s="260"/>
      <c r="S197" s="260">
        <f t="shared" si="496"/>
        <v>0</v>
      </c>
      <c r="T197" s="260">
        <f t="shared" si="497"/>
        <v>13118.6900989904</v>
      </c>
      <c r="U197" s="260">
        <f t="shared" si="498"/>
        <v>234.168618266978</v>
      </c>
      <c r="V197" s="260"/>
      <c r="W197" s="270"/>
      <c r="X197" s="266"/>
      <c r="Y197" s="260">
        <f t="shared" si="499"/>
        <v>13118.6900989904</v>
      </c>
      <c r="Z197" s="234">
        <f t="shared" si="500"/>
        <v>234.168618266978</v>
      </c>
      <c r="AA197" s="260">
        <f t="shared" si="501"/>
        <v>21848.7394957983</v>
      </c>
      <c r="AB197" s="278">
        <f t="shared" si="502"/>
        <v>0</v>
      </c>
      <c r="AC197" s="260">
        <f t="shared" si="503"/>
        <v>1188</v>
      </c>
      <c r="AD197" s="254">
        <f t="shared" si="504"/>
        <v>13.3044197993899</v>
      </c>
      <c r="AE197" s="279">
        <v>1</v>
      </c>
      <c r="AF197" s="280">
        <f t="shared" si="505"/>
        <v>21.2058</v>
      </c>
      <c r="AG197" s="292">
        <f t="shared" ref="AG197:AG202" si="510">AG196</f>
        <v>44156</v>
      </c>
      <c r="AH197" s="292">
        <f t="shared" ref="AH197:AH202" si="511">AH196</f>
        <v>0</v>
      </c>
      <c r="AI197" s="292">
        <f t="shared" ref="AI197:AI202" si="512">AI196</f>
        <v>44169.3044197994</v>
      </c>
      <c r="AJ197" s="292" t="str">
        <f ca="1" t="shared" ref="AJ197:AJ202" si="513">AJ196</f>
        <v> </v>
      </c>
      <c r="AK197" s="292">
        <f t="shared" ref="AK197:AK202" si="514">AK196</f>
        <v>44171.3044197994</v>
      </c>
      <c r="AL197" s="296"/>
      <c r="AM197" s="300"/>
      <c r="AN197" s="218"/>
      <c r="AO197" s="218"/>
      <c r="AP197" s="218"/>
      <c r="AQ197" s="218"/>
      <c r="AR197" s="218"/>
      <c r="AS197" s="218"/>
      <c r="AT197" s="218"/>
      <c r="AU197" s="218"/>
      <c r="AV197" s="218"/>
      <c r="AW197" s="218"/>
      <c r="AX197" s="218"/>
      <c r="AY197" s="218"/>
      <c r="AZ197" s="218"/>
      <c r="BA197" s="218"/>
      <c r="BB197" s="218"/>
      <c r="BC197" s="218"/>
      <c r="BD197" s="218"/>
      <c r="BE197" s="218"/>
      <c r="BF197" s="218"/>
      <c r="BG197" s="218"/>
      <c r="BH197" s="218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217"/>
      <c r="BS197" s="217"/>
      <c r="BT197" s="217"/>
      <c r="BU197" s="217"/>
      <c r="BV197" s="217"/>
      <c r="BW197" s="217"/>
      <c r="BX197" s="217"/>
      <c r="BY197" s="217"/>
      <c r="BZ197" s="217"/>
      <c r="CA197" s="217"/>
      <c r="CB197" s="217"/>
      <c r="CC197" s="217"/>
      <c r="CD197" s="217"/>
      <c r="CE197" s="217"/>
      <c r="CF197" s="217"/>
      <c r="CG197" s="217"/>
      <c r="CH197" s="217"/>
      <c r="CI197" s="217"/>
      <c r="CJ197" s="217"/>
      <c r="CK197" s="217"/>
      <c r="CL197" s="217"/>
      <c r="CM197" s="217"/>
      <c r="CN197" s="217"/>
      <c r="CO197" s="217"/>
      <c r="CP197" s="217"/>
      <c r="CQ197" s="217"/>
      <c r="CR197" s="217"/>
      <c r="CS197" s="217"/>
      <c r="CT197" s="217"/>
      <c r="CU197" s="217"/>
      <c r="CV197" s="217"/>
      <c r="CW197" s="217"/>
      <c r="CX197" s="217"/>
      <c r="CY197" s="217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</row>
    <row r="198" s="190" customFormat="1" customHeight="1" spans="1:129">
      <c r="A198" s="243">
        <v>377</v>
      </c>
      <c r="B198" s="235"/>
      <c r="C198" s="234">
        <v>1</v>
      </c>
      <c r="D198" s="233">
        <f t="shared" si="506"/>
        <v>500</v>
      </c>
      <c r="E198" s="234" t="str">
        <f t="shared" si="507"/>
        <v>YT-B412</v>
      </c>
      <c r="F198" s="232">
        <f t="shared" si="508"/>
        <v>2020</v>
      </c>
      <c r="G198" s="241" t="s">
        <v>49</v>
      </c>
      <c r="H198" s="234" t="s">
        <v>42</v>
      </c>
      <c r="I198" s="234">
        <v>30</v>
      </c>
      <c r="J198" s="252" t="s">
        <v>62</v>
      </c>
      <c r="K198" s="234">
        <v>476</v>
      </c>
      <c r="L198" s="234">
        <f t="shared" si="509"/>
        <v>6</v>
      </c>
      <c r="M198" s="234">
        <f t="shared" si="494"/>
        <v>242760</v>
      </c>
      <c r="N198" s="253">
        <f t="shared" si="495"/>
        <v>0.318501170960187</v>
      </c>
      <c r="O198" s="234">
        <v>17</v>
      </c>
      <c r="P198" s="234"/>
      <c r="Q198" s="234"/>
      <c r="R198" s="234"/>
      <c r="S198" s="260">
        <f t="shared" si="496"/>
        <v>0</v>
      </c>
      <c r="T198" s="260">
        <f t="shared" si="497"/>
        <v>67581.1308129809</v>
      </c>
      <c r="U198" s="260">
        <f t="shared" si="498"/>
        <v>643.372365339578</v>
      </c>
      <c r="V198" s="260"/>
      <c r="W198" s="270"/>
      <c r="X198" s="266"/>
      <c r="Y198" s="260">
        <f t="shared" si="499"/>
        <v>67581.1308129809</v>
      </c>
      <c r="Z198" s="234">
        <f t="shared" si="500"/>
        <v>643.372365339578</v>
      </c>
      <c r="AA198" s="260">
        <f t="shared" si="501"/>
        <v>40966.3865546218</v>
      </c>
      <c r="AB198" s="278">
        <f t="shared" si="502"/>
        <v>0</v>
      </c>
      <c r="AC198" s="260">
        <f t="shared" si="503"/>
        <v>6120</v>
      </c>
      <c r="AD198" s="254">
        <f t="shared" si="504"/>
        <v>13.3044197993899</v>
      </c>
      <c r="AE198" s="279">
        <v>1</v>
      </c>
      <c r="AF198" s="280">
        <f t="shared" si="505"/>
        <v>58.2624</v>
      </c>
      <c r="AG198" s="292">
        <f t="shared" si="510"/>
        <v>44156</v>
      </c>
      <c r="AH198" s="292">
        <f t="shared" si="511"/>
        <v>0</v>
      </c>
      <c r="AI198" s="292">
        <f t="shared" si="512"/>
        <v>44169.3044197994</v>
      </c>
      <c r="AJ198" s="292" t="str">
        <f ca="1" t="shared" si="513"/>
        <v> </v>
      </c>
      <c r="AK198" s="292">
        <f t="shared" si="514"/>
        <v>44171.3044197994</v>
      </c>
      <c r="AL198" s="296"/>
      <c r="AM198" s="300"/>
      <c r="AN198" s="218"/>
      <c r="AO198" s="218"/>
      <c r="AP198" s="218"/>
      <c r="AQ198" s="218"/>
      <c r="AR198" s="218"/>
      <c r="AS198" s="218"/>
      <c r="AT198" s="218"/>
      <c r="AU198" s="218"/>
      <c r="AV198" s="218"/>
      <c r="AW198" s="218"/>
      <c r="AX198" s="218"/>
      <c r="AY198" s="218"/>
      <c r="AZ198" s="218"/>
      <c r="BA198" s="218"/>
      <c r="BB198" s="218"/>
      <c r="BC198" s="218"/>
      <c r="BD198" s="218"/>
      <c r="BE198" s="218"/>
      <c r="BF198" s="218"/>
      <c r="BG198" s="218"/>
      <c r="BH198" s="218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217"/>
      <c r="BS198" s="217"/>
      <c r="BT198" s="217"/>
      <c r="BU198" s="217"/>
      <c r="BV198" s="217"/>
      <c r="BW198" s="217"/>
      <c r="BX198" s="217"/>
      <c r="BY198" s="217"/>
      <c r="BZ198" s="217"/>
      <c r="CA198" s="217"/>
      <c r="CB198" s="217"/>
      <c r="CC198" s="217"/>
      <c r="CD198" s="217"/>
      <c r="CE198" s="217"/>
      <c r="CF198" s="217"/>
      <c r="CG198" s="217"/>
      <c r="CH198" s="217"/>
      <c r="CI198" s="217"/>
      <c r="CJ198" s="217"/>
      <c r="CK198" s="217"/>
      <c r="CL198" s="217"/>
      <c r="CM198" s="217"/>
      <c r="CN198" s="217"/>
      <c r="CO198" s="217"/>
      <c r="CP198" s="217"/>
      <c r="CQ198" s="217"/>
      <c r="CR198" s="217"/>
      <c r="CS198" s="217"/>
      <c r="CT198" s="217"/>
      <c r="CU198" s="217"/>
      <c r="CV198" s="217"/>
      <c r="CW198" s="217"/>
      <c r="CX198" s="217"/>
      <c r="CY198" s="217"/>
      <c r="CZ198" s="193"/>
      <c r="DA198" s="193"/>
      <c r="DB198" s="193"/>
      <c r="DC198" s="193"/>
      <c r="DD198" s="193"/>
      <c r="DE198" s="193"/>
      <c r="DF198" s="193"/>
      <c r="DG198" s="193"/>
      <c r="DH198" s="193"/>
      <c r="DI198" s="193"/>
      <c r="DJ198" s="193"/>
      <c r="DK198" s="193"/>
      <c r="DL198" s="193"/>
      <c r="DM198" s="193"/>
      <c r="DN198" s="193"/>
      <c r="DO198" s="193"/>
      <c r="DP198" s="193"/>
      <c r="DQ198" s="193"/>
      <c r="DR198" s="193"/>
      <c r="DS198" s="193"/>
      <c r="DT198" s="193"/>
      <c r="DU198" s="193"/>
      <c r="DV198" s="193"/>
      <c r="DW198" s="193"/>
      <c r="DX198" s="193"/>
      <c r="DY198" s="193"/>
    </row>
    <row r="199" s="190" customFormat="1" customHeight="1" spans="1:129">
      <c r="A199" s="243">
        <v>377</v>
      </c>
      <c r="B199" s="235"/>
      <c r="C199" s="234">
        <v>1</v>
      </c>
      <c r="D199" s="233">
        <f t="shared" si="506"/>
        <v>500</v>
      </c>
      <c r="E199" s="234" t="str">
        <f t="shared" si="507"/>
        <v>YT-B412</v>
      </c>
      <c r="F199" s="232">
        <f t="shared" si="508"/>
        <v>2020</v>
      </c>
      <c r="G199" s="242"/>
      <c r="H199" s="234" t="s">
        <v>43</v>
      </c>
      <c r="I199" s="234">
        <v>30</v>
      </c>
      <c r="J199" s="252" t="s">
        <v>62</v>
      </c>
      <c r="K199" s="234">
        <v>476</v>
      </c>
      <c r="L199" s="234">
        <f t="shared" si="509"/>
        <v>6</v>
      </c>
      <c r="M199" s="234">
        <f t="shared" si="494"/>
        <v>49980</v>
      </c>
      <c r="N199" s="253">
        <f t="shared" si="495"/>
        <v>0.0655737704918033</v>
      </c>
      <c r="O199" s="234">
        <v>3.5</v>
      </c>
      <c r="P199" s="234"/>
      <c r="Q199" s="234"/>
      <c r="R199" s="234"/>
      <c r="S199" s="260">
        <f t="shared" si="496"/>
        <v>0</v>
      </c>
      <c r="T199" s="260">
        <f t="shared" si="497"/>
        <v>13913.762226202</v>
      </c>
      <c r="U199" s="260">
        <f t="shared" si="498"/>
        <v>132.459016393443</v>
      </c>
      <c r="V199" s="260"/>
      <c r="W199" s="270"/>
      <c r="X199" s="266"/>
      <c r="Y199" s="260">
        <f t="shared" si="499"/>
        <v>13913.762226202</v>
      </c>
      <c r="Z199" s="234">
        <f t="shared" si="500"/>
        <v>132.459016393443</v>
      </c>
      <c r="AA199" s="260">
        <f t="shared" si="501"/>
        <v>40966.3865546218</v>
      </c>
      <c r="AB199" s="278">
        <f t="shared" si="502"/>
        <v>0</v>
      </c>
      <c r="AC199" s="260">
        <f t="shared" si="503"/>
        <v>1260</v>
      </c>
      <c r="AD199" s="254">
        <f t="shared" si="504"/>
        <v>13.3044197993899</v>
      </c>
      <c r="AE199" s="279">
        <v>1</v>
      </c>
      <c r="AF199" s="280">
        <f t="shared" si="505"/>
        <v>11.9952</v>
      </c>
      <c r="AG199" s="292">
        <f t="shared" si="510"/>
        <v>44156</v>
      </c>
      <c r="AH199" s="292">
        <f t="shared" si="511"/>
        <v>0</v>
      </c>
      <c r="AI199" s="292">
        <f t="shared" si="512"/>
        <v>44169.3044197994</v>
      </c>
      <c r="AJ199" s="292" t="str">
        <f ca="1" t="shared" si="513"/>
        <v> </v>
      </c>
      <c r="AK199" s="292">
        <f t="shared" si="514"/>
        <v>44171.3044197994</v>
      </c>
      <c r="AL199" s="296"/>
      <c r="AM199" s="300"/>
      <c r="AN199" s="218"/>
      <c r="AO199" s="218"/>
      <c r="AP199" s="218"/>
      <c r="AQ199" s="218"/>
      <c r="AR199" s="218"/>
      <c r="AS199" s="218"/>
      <c r="AT199" s="218"/>
      <c r="AU199" s="218"/>
      <c r="AV199" s="218"/>
      <c r="AW199" s="218"/>
      <c r="AX199" s="218"/>
      <c r="AY199" s="218"/>
      <c r="AZ199" s="218"/>
      <c r="BA199" s="218"/>
      <c r="BB199" s="218"/>
      <c r="BC199" s="218"/>
      <c r="BD199" s="218"/>
      <c r="BE199" s="218"/>
      <c r="BF199" s="218"/>
      <c r="BG199" s="218"/>
      <c r="BH199" s="218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217"/>
      <c r="BS199" s="217"/>
      <c r="BT199" s="217"/>
      <c r="BU199" s="217"/>
      <c r="BV199" s="217"/>
      <c r="BW199" s="217"/>
      <c r="BX199" s="217"/>
      <c r="BY199" s="217"/>
      <c r="BZ199" s="217"/>
      <c r="CA199" s="217"/>
      <c r="CB199" s="217"/>
      <c r="CC199" s="217"/>
      <c r="CD199" s="217"/>
      <c r="CE199" s="217"/>
      <c r="CF199" s="217"/>
      <c r="CG199" s="217"/>
      <c r="CH199" s="217"/>
      <c r="CI199" s="217"/>
      <c r="CJ199" s="217"/>
      <c r="CK199" s="217"/>
      <c r="CL199" s="217"/>
      <c r="CM199" s="217"/>
      <c r="CN199" s="217"/>
      <c r="CO199" s="217"/>
      <c r="CP199" s="217"/>
      <c r="CQ199" s="217"/>
      <c r="CR199" s="217"/>
      <c r="CS199" s="217"/>
      <c r="CT199" s="217"/>
      <c r="CU199" s="217"/>
      <c r="CV199" s="217"/>
      <c r="CW199" s="217"/>
      <c r="CX199" s="217"/>
      <c r="CY199" s="217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</row>
    <row r="200" s="190" customFormat="1" customHeight="1" spans="1:129">
      <c r="A200" s="243">
        <v>377</v>
      </c>
      <c r="B200" s="235"/>
      <c r="C200" s="234">
        <v>1</v>
      </c>
      <c r="D200" s="233">
        <f t="shared" si="506"/>
        <v>500</v>
      </c>
      <c r="E200" s="234" t="str">
        <f t="shared" si="507"/>
        <v>YT-B412</v>
      </c>
      <c r="F200" s="232">
        <f t="shared" si="508"/>
        <v>2020</v>
      </c>
      <c r="G200" s="234" t="e">
        <f>[1]问量!$F$303</f>
        <v>#REF!</v>
      </c>
      <c r="H200" s="234" t="s">
        <v>44</v>
      </c>
      <c r="I200" s="234">
        <v>75</v>
      </c>
      <c r="J200" s="252" t="s">
        <v>63</v>
      </c>
      <c r="K200" s="234">
        <v>476</v>
      </c>
      <c r="L200" s="234">
        <f t="shared" si="509"/>
        <v>6</v>
      </c>
      <c r="M200" s="234">
        <f t="shared" si="494"/>
        <v>164220</v>
      </c>
      <c r="N200" s="253">
        <f t="shared" si="495"/>
        <v>0.215456674473068</v>
      </c>
      <c r="O200" s="234">
        <v>4.6</v>
      </c>
      <c r="P200" s="234"/>
      <c r="Q200" s="234"/>
      <c r="R200" s="234"/>
      <c r="S200" s="260">
        <f t="shared" si="496"/>
        <v>0</v>
      </c>
      <c r="T200" s="260">
        <f t="shared" si="497"/>
        <v>18286.6589258654</v>
      </c>
      <c r="U200" s="260">
        <f t="shared" si="498"/>
        <v>435.222482435597</v>
      </c>
      <c r="V200" s="260"/>
      <c r="W200" s="270"/>
      <c r="X200" s="266"/>
      <c r="Y200" s="260">
        <f t="shared" si="499"/>
        <v>18286.6589258654</v>
      </c>
      <c r="Z200" s="234">
        <f t="shared" si="500"/>
        <v>435.222482435597</v>
      </c>
      <c r="AA200" s="260">
        <f t="shared" si="501"/>
        <v>16386.5546218487</v>
      </c>
      <c r="AB200" s="278">
        <f t="shared" si="502"/>
        <v>0</v>
      </c>
      <c r="AC200" s="260">
        <f t="shared" si="503"/>
        <v>1656</v>
      </c>
      <c r="AD200" s="254">
        <f t="shared" si="504"/>
        <v>13.3044197993899</v>
      </c>
      <c r="AE200" s="279">
        <v>1</v>
      </c>
      <c r="AF200" s="280">
        <f t="shared" si="505"/>
        <v>39.4128</v>
      </c>
      <c r="AG200" s="292">
        <f t="shared" si="510"/>
        <v>44156</v>
      </c>
      <c r="AH200" s="292">
        <f t="shared" si="511"/>
        <v>0</v>
      </c>
      <c r="AI200" s="292">
        <f t="shared" si="512"/>
        <v>44169.3044197994</v>
      </c>
      <c r="AJ200" s="292" t="str">
        <f ca="1" t="shared" si="513"/>
        <v> </v>
      </c>
      <c r="AK200" s="292">
        <f t="shared" si="514"/>
        <v>44171.3044197994</v>
      </c>
      <c r="AL200" s="296"/>
      <c r="AM200" s="300"/>
      <c r="AN200" s="218"/>
      <c r="AO200" s="218"/>
      <c r="AP200" s="218"/>
      <c r="AQ200" s="218"/>
      <c r="AR200" s="218"/>
      <c r="AS200" s="218"/>
      <c r="AT200" s="218"/>
      <c r="AU200" s="218"/>
      <c r="AV200" s="218"/>
      <c r="AW200" s="218"/>
      <c r="AX200" s="218"/>
      <c r="AY200" s="218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217"/>
      <c r="BS200" s="217"/>
      <c r="BT200" s="217"/>
      <c r="BU200" s="217"/>
      <c r="BV200" s="217"/>
      <c r="BW200" s="217"/>
      <c r="BX200" s="217"/>
      <c r="BY200" s="217"/>
      <c r="BZ200" s="217"/>
      <c r="CA200" s="217"/>
      <c r="CB200" s="217"/>
      <c r="CC200" s="217"/>
      <c r="CD200" s="217"/>
      <c r="CE200" s="217"/>
      <c r="CF200" s="217"/>
      <c r="CG200" s="217"/>
      <c r="CH200" s="217"/>
      <c r="CI200" s="217"/>
      <c r="CJ200" s="217"/>
      <c r="CK200" s="217"/>
      <c r="CL200" s="217"/>
      <c r="CM200" s="217"/>
      <c r="CN200" s="217"/>
      <c r="CO200" s="217"/>
      <c r="CP200" s="217"/>
      <c r="CQ200" s="217"/>
      <c r="CR200" s="217"/>
      <c r="CS200" s="217"/>
      <c r="CT200" s="217"/>
      <c r="CU200" s="217"/>
      <c r="CV200" s="217"/>
      <c r="CW200" s="217"/>
      <c r="CX200" s="217"/>
      <c r="CY200" s="217"/>
      <c r="CZ200" s="193"/>
      <c r="DA200" s="193"/>
      <c r="DB200" s="193"/>
      <c r="DC200" s="193"/>
      <c r="DD200" s="193"/>
      <c r="DE200" s="193"/>
      <c r="DF200" s="193"/>
      <c r="DG200" s="193"/>
      <c r="DH200" s="193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</row>
    <row r="201" s="190" customFormat="1" customHeight="1" spans="1:129">
      <c r="A201" s="243">
        <v>377</v>
      </c>
      <c r="B201" s="235"/>
      <c r="C201" s="234">
        <v>1</v>
      </c>
      <c r="D201" s="233">
        <f t="shared" si="506"/>
        <v>500</v>
      </c>
      <c r="E201" s="234" t="str">
        <f t="shared" si="507"/>
        <v>YT-B412</v>
      </c>
      <c r="F201" s="232">
        <f t="shared" si="508"/>
        <v>2020</v>
      </c>
      <c r="G201" s="234"/>
      <c r="H201" s="234" t="s">
        <v>45</v>
      </c>
      <c r="I201" s="234">
        <v>75</v>
      </c>
      <c r="J201" s="252" t="s">
        <v>63</v>
      </c>
      <c r="K201" s="234">
        <v>476</v>
      </c>
      <c r="L201" s="234">
        <f t="shared" si="509"/>
        <v>6</v>
      </c>
      <c r="M201" s="234">
        <f t="shared" si="494"/>
        <v>128520</v>
      </c>
      <c r="N201" s="253">
        <f t="shared" si="495"/>
        <v>0.168618266978923</v>
      </c>
      <c r="O201" s="234">
        <v>3.6</v>
      </c>
      <c r="P201" s="234"/>
      <c r="Q201" s="234"/>
      <c r="R201" s="234"/>
      <c r="S201" s="260">
        <f t="shared" si="496"/>
        <v>0</v>
      </c>
      <c r="T201" s="260">
        <f t="shared" si="497"/>
        <v>14311.2982898077</v>
      </c>
      <c r="U201" s="260">
        <f t="shared" si="498"/>
        <v>340.608899297424</v>
      </c>
      <c r="V201" s="260"/>
      <c r="W201" s="270"/>
      <c r="X201" s="266"/>
      <c r="Y201" s="260">
        <f t="shared" si="499"/>
        <v>14311.2982898077</v>
      </c>
      <c r="Z201" s="234">
        <f t="shared" si="500"/>
        <v>340.608899297424</v>
      </c>
      <c r="AA201" s="260">
        <f t="shared" si="501"/>
        <v>16386.5546218487</v>
      </c>
      <c r="AB201" s="278">
        <f t="shared" si="502"/>
        <v>0</v>
      </c>
      <c r="AC201" s="260">
        <f t="shared" si="503"/>
        <v>1296</v>
      </c>
      <c r="AD201" s="254">
        <f t="shared" si="504"/>
        <v>13.3044197993899</v>
      </c>
      <c r="AE201" s="279">
        <v>1</v>
      </c>
      <c r="AF201" s="280">
        <f t="shared" si="505"/>
        <v>30.8448</v>
      </c>
      <c r="AG201" s="292">
        <f t="shared" si="510"/>
        <v>44156</v>
      </c>
      <c r="AH201" s="292">
        <f t="shared" si="511"/>
        <v>0</v>
      </c>
      <c r="AI201" s="292">
        <f t="shared" si="512"/>
        <v>44169.3044197994</v>
      </c>
      <c r="AJ201" s="292" t="str">
        <f ca="1" t="shared" si="513"/>
        <v> </v>
      </c>
      <c r="AK201" s="292">
        <f t="shared" si="514"/>
        <v>44171.3044197994</v>
      </c>
      <c r="AL201" s="296"/>
      <c r="AM201" s="300"/>
      <c r="AN201" s="218"/>
      <c r="AO201" s="218"/>
      <c r="AP201" s="218"/>
      <c r="AQ201" s="218"/>
      <c r="AR201" s="218"/>
      <c r="AS201" s="218"/>
      <c r="AT201" s="218"/>
      <c r="AU201" s="218"/>
      <c r="AV201" s="218"/>
      <c r="AW201" s="218"/>
      <c r="AX201" s="218"/>
      <c r="AY201" s="218"/>
      <c r="AZ201" s="218"/>
      <c r="BA201" s="218"/>
      <c r="BB201" s="218"/>
      <c r="BC201" s="218"/>
      <c r="BD201" s="218"/>
      <c r="BE201" s="218"/>
      <c r="BF201" s="218"/>
      <c r="BG201" s="218"/>
      <c r="BH201" s="218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217"/>
      <c r="BS201" s="217"/>
      <c r="BT201" s="217"/>
      <c r="BU201" s="217"/>
      <c r="BV201" s="217"/>
      <c r="BW201" s="217"/>
      <c r="BX201" s="217"/>
      <c r="BY201" s="217"/>
      <c r="BZ201" s="217"/>
      <c r="CA201" s="217"/>
      <c r="CB201" s="217"/>
      <c r="CC201" s="217"/>
      <c r="CD201" s="217"/>
      <c r="CE201" s="217"/>
      <c r="CF201" s="217"/>
      <c r="CG201" s="217"/>
      <c r="CH201" s="217"/>
      <c r="CI201" s="217"/>
      <c r="CJ201" s="217"/>
      <c r="CK201" s="217"/>
      <c r="CL201" s="217"/>
      <c r="CM201" s="217"/>
      <c r="CN201" s="217"/>
      <c r="CO201" s="217"/>
      <c r="CP201" s="217"/>
      <c r="CQ201" s="217"/>
      <c r="CR201" s="217"/>
      <c r="CS201" s="217"/>
      <c r="CT201" s="217"/>
      <c r="CU201" s="217"/>
      <c r="CV201" s="217"/>
      <c r="CW201" s="217"/>
      <c r="CX201" s="217"/>
      <c r="CY201" s="217"/>
      <c r="CZ201" s="193"/>
      <c r="DA201" s="193"/>
      <c r="DB201" s="193"/>
      <c r="DC201" s="193"/>
      <c r="DD201" s="193"/>
      <c r="DE201" s="193"/>
      <c r="DF201" s="193"/>
      <c r="DG201" s="193"/>
      <c r="DH201" s="193"/>
      <c r="DI201" s="193"/>
      <c r="DJ201" s="193"/>
      <c r="DK201" s="193"/>
      <c r="DL201" s="193"/>
      <c r="DM201" s="193"/>
      <c r="DN201" s="193"/>
      <c r="DO201" s="193"/>
      <c r="DP201" s="193"/>
      <c r="DQ201" s="193"/>
      <c r="DR201" s="193"/>
      <c r="DS201" s="193"/>
      <c r="DT201" s="193"/>
      <c r="DU201" s="193"/>
      <c r="DV201" s="193"/>
      <c r="DW201" s="193"/>
      <c r="DX201" s="193"/>
      <c r="DY201" s="193"/>
    </row>
    <row r="202" s="190" customFormat="1" customHeight="1" spans="1:129">
      <c r="A202" s="243">
        <v>377</v>
      </c>
      <c r="B202" s="235"/>
      <c r="C202" s="234">
        <v>1</v>
      </c>
      <c r="D202" s="233">
        <f t="shared" si="506"/>
        <v>500</v>
      </c>
      <c r="E202" s="234" t="str">
        <f t="shared" si="507"/>
        <v>YT-B412</v>
      </c>
      <c r="F202" s="232">
        <f t="shared" si="508"/>
        <v>2020</v>
      </c>
      <c r="G202" s="234">
        <v>9</v>
      </c>
      <c r="H202" s="234" t="s">
        <v>46</v>
      </c>
      <c r="I202" s="234"/>
      <c r="J202" s="252"/>
      <c r="K202" s="234"/>
      <c r="L202" s="234">
        <f t="shared" si="509"/>
        <v>6</v>
      </c>
      <c r="M202" s="234">
        <f t="shared" si="494"/>
        <v>0</v>
      </c>
      <c r="N202" s="253">
        <f t="shared" si="495"/>
        <v>0</v>
      </c>
      <c r="O202" s="234"/>
      <c r="P202" s="234"/>
      <c r="Q202" s="234"/>
      <c r="R202" s="234"/>
      <c r="S202" s="260">
        <f t="shared" si="496"/>
        <v>0</v>
      </c>
      <c r="T202" s="260" t="e">
        <f t="shared" si="497"/>
        <v>#DIV/0!</v>
      </c>
      <c r="U202" s="260">
        <f t="shared" si="498"/>
        <v>0</v>
      </c>
      <c r="V202" s="260"/>
      <c r="W202" s="270"/>
      <c r="X202" s="266"/>
      <c r="Y202" s="260" t="e">
        <f t="shared" si="499"/>
        <v>#DIV/0!</v>
      </c>
      <c r="Z202" s="234" t="e">
        <f t="shared" si="500"/>
        <v>#DIV/0!</v>
      </c>
      <c r="AA202" s="260" t="e">
        <f t="shared" si="501"/>
        <v>#DIV/0!</v>
      </c>
      <c r="AB202" s="278" t="e">
        <f t="shared" si="502"/>
        <v>#DIV/0!</v>
      </c>
      <c r="AC202" s="260">
        <f t="shared" si="503"/>
        <v>0</v>
      </c>
      <c r="AD202" s="254" t="e">
        <f t="shared" si="504"/>
        <v>#DIV/0!</v>
      </c>
      <c r="AE202" s="279">
        <v>1</v>
      </c>
      <c r="AF202" s="280">
        <f t="shared" si="505"/>
        <v>0</v>
      </c>
      <c r="AG202" s="292">
        <f t="shared" si="510"/>
        <v>44156</v>
      </c>
      <c r="AH202" s="292">
        <f t="shared" si="511"/>
        <v>0</v>
      </c>
      <c r="AI202" s="292">
        <f t="shared" si="512"/>
        <v>44169.3044197994</v>
      </c>
      <c r="AJ202" s="292" t="str">
        <f ca="1" t="shared" si="513"/>
        <v> </v>
      </c>
      <c r="AK202" s="292">
        <f t="shared" si="514"/>
        <v>44171.3044197994</v>
      </c>
      <c r="AL202" s="296"/>
      <c r="AM202" s="300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218"/>
      <c r="BD202" s="218"/>
      <c r="BE202" s="218"/>
      <c r="BF202" s="218"/>
      <c r="BG202" s="218"/>
      <c r="BH202" s="218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217"/>
      <c r="BV202" s="217"/>
      <c r="BW202" s="217"/>
      <c r="BX202" s="217"/>
      <c r="BY202" s="217"/>
      <c r="BZ202" s="217"/>
      <c r="CA202" s="217"/>
      <c r="CB202" s="217"/>
      <c r="CC202" s="217"/>
      <c r="CD202" s="217"/>
      <c r="CE202" s="217"/>
      <c r="CF202" s="217"/>
      <c r="CG202" s="217"/>
      <c r="CH202" s="217"/>
      <c r="CI202" s="217"/>
      <c r="CJ202" s="217"/>
      <c r="CK202" s="217"/>
      <c r="CL202" s="217"/>
      <c r="CM202" s="217"/>
      <c r="CN202" s="217"/>
      <c r="CO202" s="217"/>
      <c r="CP202" s="217"/>
      <c r="CQ202" s="217"/>
      <c r="CR202" s="217"/>
      <c r="CS202" s="217"/>
      <c r="CT202" s="217"/>
      <c r="CU202" s="217"/>
      <c r="CV202" s="217"/>
      <c r="CW202" s="217"/>
      <c r="CX202" s="217"/>
      <c r="CY202" s="217"/>
      <c r="CZ202" s="193"/>
      <c r="DA202" s="193"/>
      <c r="DB202" s="193"/>
      <c r="DC202" s="193"/>
      <c r="DD202" s="193"/>
      <c r="DE202" s="193"/>
      <c r="DF202" s="193"/>
      <c r="DG202" s="193"/>
      <c r="DH202" s="193"/>
      <c r="DI202" s="193"/>
      <c r="DJ202" s="193"/>
      <c r="DK202" s="193"/>
      <c r="DL202" s="193"/>
      <c r="DM202" s="193"/>
      <c r="DN202" s="193"/>
      <c r="DO202" s="193"/>
      <c r="DP202" s="193"/>
      <c r="DQ202" s="193"/>
      <c r="DR202" s="193"/>
      <c r="DS202" s="193"/>
      <c r="DT202" s="193"/>
      <c r="DU202" s="193"/>
      <c r="DV202" s="193"/>
      <c r="DW202" s="193"/>
      <c r="DX202" s="193"/>
      <c r="DY202" s="193"/>
    </row>
    <row r="203" s="191" customFormat="1" customHeight="1" spans="1:129">
      <c r="A203" s="244"/>
      <c r="B203" s="237"/>
      <c r="C203" s="240"/>
      <c r="D203" s="239"/>
      <c r="E203" s="240"/>
      <c r="F203" s="238"/>
      <c r="G203" s="240"/>
      <c r="H203" s="240"/>
      <c r="I203" s="240"/>
      <c r="J203" s="256"/>
      <c r="K203" s="240"/>
      <c r="L203" s="240"/>
      <c r="M203" s="240"/>
      <c r="N203" s="257"/>
      <c r="O203" s="240"/>
      <c r="P203" s="240"/>
      <c r="Q203" s="240"/>
      <c r="R203" s="240"/>
      <c r="S203" s="267"/>
      <c r="T203" s="267"/>
      <c r="U203" s="267"/>
      <c r="V203" s="267"/>
      <c r="W203" s="272"/>
      <c r="X203" s="269"/>
      <c r="Y203" s="267"/>
      <c r="Z203" s="240"/>
      <c r="AA203" s="267"/>
      <c r="AB203" s="281"/>
      <c r="AC203" s="267"/>
      <c r="AD203" s="258"/>
      <c r="AE203" s="282"/>
      <c r="AF203" s="283"/>
      <c r="AG203" s="297"/>
      <c r="AH203" s="297"/>
      <c r="AI203" s="297"/>
      <c r="AJ203" s="297"/>
      <c r="AK203" s="297"/>
      <c r="AL203" s="298"/>
      <c r="AM203" s="301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218"/>
      <c r="BD203" s="218"/>
      <c r="BE203" s="218"/>
      <c r="BF203" s="218"/>
      <c r="BG203" s="218"/>
      <c r="BH203" s="218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217"/>
      <c r="BV203" s="217"/>
      <c r="BW203" s="217"/>
      <c r="BX203" s="217"/>
      <c r="BY203" s="217"/>
      <c r="BZ203" s="217"/>
      <c r="CA203" s="217"/>
      <c r="CB203" s="217"/>
      <c r="CC203" s="217"/>
      <c r="CD203" s="217"/>
      <c r="CE203" s="217"/>
      <c r="CF203" s="217"/>
      <c r="CG203" s="217"/>
      <c r="CH203" s="217"/>
      <c r="CI203" s="217"/>
      <c r="CJ203" s="217"/>
      <c r="CK203" s="217"/>
      <c r="CL203" s="217"/>
      <c r="CM203" s="217"/>
      <c r="CN203" s="217"/>
      <c r="CO203" s="217"/>
      <c r="CP203" s="217"/>
      <c r="CQ203" s="217"/>
      <c r="CR203" s="217"/>
      <c r="CS203" s="217"/>
      <c r="CT203" s="217"/>
      <c r="CU203" s="217"/>
      <c r="CV203" s="217"/>
      <c r="CW203" s="217"/>
      <c r="CX203" s="217"/>
      <c r="CY203" s="217"/>
      <c r="CZ203" s="193"/>
      <c r="DA203" s="193"/>
      <c r="DB203" s="193"/>
      <c r="DC203" s="193"/>
      <c r="DD203" s="193"/>
      <c r="DE203" s="193"/>
      <c r="DF203" s="193"/>
      <c r="DG203" s="193"/>
      <c r="DH203" s="193"/>
      <c r="DI203" s="193"/>
      <c r="DJ203" s="193"/>
      <c r="DK203" s="193"/>
      <c r="DL203" s="193"/>
      <c r="DM203" s="193"/>
      <c r="DN203" s="193"/>
      <c r="DO203" s="193"/>
      <c r="DP203" s="193"/>
      <c r="DQ203" s="193"/>
      <c r="DR203" s="193"/>
      <c r="DS203" s="193"/>
      <c r="DT203" s="193"/>
      <c r="DU203" s="193"/>
      <c r="DV203" s="193"/>
      <c r="DW203" s="193"/>
      <c r="DX203" s="193"/>
      <c r="DY203" s="193"/>
    </row>
    <row r="204" s="193" customFormat="1" customHeight="1" spans="1:103">
      <c r="A204" s="341">
        <v>334</v>
      </c>
      <c r="B204" s="235">
        <v>1025</v>
      </c>
      <c r="C204" s="234">
        <v>1</v>
      </c>
      <c r="D204" s="233">
        <v>470</v>
      </c>
      <c r="E204" s="234" t="s">
        <v>95</v>
      </c>
      <c r="F204" s="232">
        <v>1520</v>
      </c>
      <c r="G204" s="234"/>
      <c r="H204" s="234" t="s">
        <v>15</v>
      </c>
      <c r="I204" s="234">
        <v>75</v>
      </c>
      <c r="J204" s="252" t="s">
        <v>56</v>
      </c>
      <c r="K204" s="234">
        <v>448</v>
      </c>
      <c r="L204" s="234">
        <v>6</v>
      </c>
      <c r="M204" s="234">
        <f t="shared" ref="M204:M211" si="515">O204*K204*I204</f>
        <v>97440</v>
      </c>
      <c r="N204" s="253">
        <f t="shared" ref="N204:N210" si="516">M204/SUM($M$204:$M$210)</f>
        <v>0.129743548773668</v>
      </c>
      <c r="O204" s="234">
        <v>2.9</v>
      </c>
      <c r="P204" s="234"/>
      <c r="Q204" s="234"/>
      <c r="R204" s="234"/>
      <c r="S204" s="260">
        <f t="shared" ref="S204:S210" si="517">R204*Q204*P204/1000</f>
        <v>0</v>
      </c>
      <c r="T204" s="260">
        <f t="shared" ref="T204:T210" si="518">F204*N204*1000/L204/K204*9000/I204</f>
        <v>8804.02652392746</v>
      </c>
      <c r="U204" s="260">
        <f t="shared" ref="U204:U210" si="519">F204*N204</f>
        <v>197.210194135975</v>
      </c>
      <c r="V204" s="260"/>
      <c r="W204" s="270"/>
      <c r="X204" s="266">
        <v>8900</v>
      </c>
      <c r="Y204" s="260">
        <f t="shared" ref="Y204:Y210" si="520">T204-X204</f>
        <v>-95.9734760725405</v>
      </c>
      <c r="Z204" s="234">
        <f t="shared" ref="Z204:Z210" si="521">Y204*I204/9000*L204*K204/1000</f>
        <v>-2.14980586402491</v>
      </c>
      <c r="AA204" s="260">
        <f t="shared" ref="AA204:AA210" si="522">65*1000/K204*9000/I204</f>
        <v>17410.7142857143</v>
      </c>
      <c r="AB204" s="278">
        <f t="shared" ref="AB204:AB210" si="523">Q204*R204*P204*N204/K204/L204*9000/I204</f>
        <v>0</v>
      </c>
      <c r="AC204" s="260">
        <f t="shared" ref="AC204:AC210" si="524">D204/2*O204*60*24/1000</f>
        <v>981.36</v>
      </c>
      <c r="AD204" s="254">
        <f t="shared" ref="AD204:AD210" si="525">T204/AC204/0.83/AE204</f>
        <v>10.8087357057571</v>
      </c>
      <c r="AE204" s="279">
        <v>1</v>
      </c>
      <c r="AF204" s="280">
        <f t="shared" ref="AF204:AF210" si="526">IF(LEN(C204)&gt;0,AC204*I204/9000/1000*K204*L204,"")</f>
        <v>21.982464</v>
      </c>
      <c r="AG204" s="292">
        <v>44139</v>
      </c>
      <c r="AH204" s="294"/>
      <c r="AI204" s="294">
        <f>AD204+AG204</f>
        <v>44149.8087357058</v>
      </c>
      <c r="AJ204" s="295" t="str">
        <f ca="1">IF(NOW()-AG204-AD204&gt;=-2,"跟踪"," ")</f>
        <v>跟踪</v>
      </c>
      <c r="AK204" s="295">
        <f>AI204+3</f>
        <v>44152.8087357058</v>
      </c>
      <c r="AL204" s="296">
        <f>SUM(AF204:AF210)</f>
        <v>169.430112</v>
      </c>
      <c r="AM204" s="217"/>
      <c r="AN204" s="218"/>
      <c r="AO204" s="218"/>
      <c r="AP204" s="218"/>
      <c r="AQ204" s="218"/>
      <c r="AR204" s="218"/>
      <c r="AS204" s="218"/>
      <c r="AT204" s="218"/>
      <c r="AU204" s="218"/>
      <c r="AV204" s="218"/>
      <c r="AW204" s="218"/>
      <c r="AX204" s="218"/>
      <c r="AY204" s="218"/>
      <c r="AZ204" s="218"/>
      <c r="BA204" s="218"/>
      <c r="BB204" s="218"/>
      <c r="BC204" s="218"/>
      <c r="BD204" s="218"/>
      <c r="BE204" s="218"/>
      <c r="BF204" s="218"/>
      <c r="BG204" s="218"/>
      <c r="BH204" s="218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  <c r="CA204" s="217"/>
      <c r="CB204" s="217"/>
      <c r="CC204" s="217"/>
      <c r="CD204" s="217"/>
      <c r="CE204" s="217"/>
      <c r="CF204" s="217"/>
      <c r="CG204" s="217"/>
      <c r="CH204" s="217"/>
      <c r="CI204" s="217"/>
      <c r="CJ204" s="217"/>
      <c r="CK204" s="217"/>
      <c r="CL204" s="217"/>
      <c r="CM204" s="217"/>
      <c r="CN204" s="217"/>
      <c r="CO204" s="217"/>
      <c r="CP204" s="217"/>
      <c r="CQ204" s="217"/>
      <c r="CR204" s="217"/>
      <c r="CS204" s="217"/>
      <c r="CT204" s="217"/>
      <c r="CU204" s="217"/>
      <c r="CV204" s="217"/>
      <c r="CW204" s="217"/>
      <c r="CX204" s="217"/>
      <c r="CY204" s="217"/>
    </row>
    <row r="205" s="193" customFormat="1" customHeight="1" spans="1:103">
      <c r="A205" s="341">
        <v>334</v>
      </c>
      <c r="B205" s="235"/>
      <c r="C205" s="234">
        <v>1</v>
      </c>
      <c r="D205" s="233">
        <f t="shared" ref="D205:D210" si="527">D204</f>
        <v>470</v>
      </c>
      <c r="E205" s="234" t="str">
        <f t="shared" ref="E205:E210" si="528">E204</f>
        <v>YT-19621-26EMS</v>
      </c>
      <c r="F205" s="232">
        <f t="shared" ref="F205:F210" si="529">F204</f>
        <v>1520</v>
      </c>
      <c r="G205" s="234"/>
      <c r="H205" s="234" t="s">
        <v>41</v>
      </c>
      <c r="I205" s="234">
        <v>75</v>
      </c>
      <c r="J205" s="252" t="s">
        <v>56</v>
      </c>
      <c r="K205" s="234">
        <v>448</v>
      </c>
      <c r="L205" s="234">
        <f t="shared" ref="L205:L210" si="530">L204</f>
        <v>6</v>
      </c>
      <c r="M205" s="234">
        <f t="shared" si="515"/>
        <v>97440</v>
      </c>
      <c r="N205" s="253">
        <f t="shared" si="516"/>
        <v>0.129743548773668</v>
      </c>
      <c r="O205" s="234">
        <v>2.9</v>
      </c>
      <c r="P205" s="234"/>
      <c r="Q205" s="234"/>
      <c r="R205" s="234"/>
      <c r="S205" s="260">
        <f t="shared" si="517"/>
        <v>0</v>
      </c>
      <c r="T205" s="260">
        <f t="shared" si="518"/>
        <v>8804.02652392746</v>
      </c>
      <c r="U205" s="260">
        <f t="shared" si="519"/>
        <v>197.210194135975</v>
      </c>
      <c r="V205" s="260"/>
      <c r="W205" s="270"/>
      <c r="X205" s="266">
        <v>8900</v>
      </c>
      <c r="Y205" s="260">
        <f t="shared" si="520"/>
        <v>-95.9734760725405</v>
      </c>
      <c r="Z205" s="234">
        <f t="shared" si="521"/>
        <v>-2.14980586402491</v>
      </c>
      <c r="AA205" s="260">
        <f t="shared" si="522"/>
        <v>17410.7142857143</v>
      </c>
      <c r="AB205" s="278">
        <f t="shared" si="523"/>
        <v>0</v>
      </c>
      <c r="AC205" s="260">
        <f t="shared" si="524"/>
        <v>981.36</v>
      </c>
      <c r="AD205" s="254">
        <f t="shared" si="525"/>
        <v>10.8087357057571</v>
      </c>
      <c r="AE205" s="279">
        <v>1</v>
      </c>
      <c r="AF205" s="280">
        <f t="shared" si="526"/>
        <v>21.982464</v>
      </c>
      <c r="AG205" s="292">
        <f t="shared" ref="AG205:AG210" si="531">AG204</f>
        <v>44139</v>
      </c>
      <c r="AH205" s="292">
        <f t="shared" ref="AH205:AH210" si="532">AH204</f>
        <v>0</v>
      </c>
      <c r="AI205" s="292">
        <f t="shared" ref="AI205:AI210" si="533">AI204</f>
        <v>44149.8087357058</v>
      </c>
      <c r="AJ205" s="292" t="str">
        <f ca="1" t="shared" ref="AJ205:AJ210" si="534">AJ204</f>
        <v>跟踪</v>
      </c>
      <c r="AK205" s="292">
        <f t="shared" ref="AK205:AK210" si="535">AK204</f>
        <v>44152.8087357058</v>
      </c>
      <c r="AL205" s="296"/>
      <c r="AM205" s="217"/>
      <c r="AN205" s="218"/>
      <c r="AO205" s="218"/>
      <c r="AP205" s="218"/>
      <c r="AQ205" s="218"/>
      <c r="AR205" s="218"/>
      <c r="AS205" s="218"/>
      <c r="AT205" s="218"/>
      <c r="AU205" s="218"/>
      <c r="AV205" s="218"/>
      <c r="AW205" s="218"/>
      <c r="AX205" s="218"/>
      <c r="AY205" s="218"/>
      <c r="AZ205" s="218"/>
      <c r="BA205" s="218"/>
      <c r="BB205" s="218"/>
      <c r="BC205" s="218"/>
      <c r="BD205" s="218"/>
      <c r="BE205" s="218"/>
      <c r="BF205" s="218"/>
      <c r="BG205" s="218"/>
      <c r="BH205" s="218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217"/>
      <c r="BS205" s="217"/>
      <c r="BT205" s="217"/>
      <c r="BU205" s="217"/>
      <c r="BV205" s="217"/>
      <c r="BW205" s="217"/>
      <c r="BX205" s="217"/>
      <c r="BY205" s="217"/>
      <c r="BZ205" s="217"/>
      <c r="CA205" s="217"/>
      <c r="CB205" s="217"/>
      <c r="CC205" s="217"/>
      <c r="CD205" s="217"/>
      <c r="CE205" s="217"/>
      <c r="CF205" s="217"/>
      <c r="CG205" s="217"/>
      <c r="CH205" s="217"/>
      <c r="CI205" s="217"/>
      <c r="CJ205" s="217"/>
      <c r="CK205" s="217"/>
      <c r="CL205" s="217"/>
      <c r="CM205" s="217"/>
      <c r="CN205" s="217"/>
      <c r="CO205" s="217"/>
      <c r="CP205" s="217"/>
      <c r="CQ205" s="217"/>
      <c r="CR205" s="217"/>
      <c r="CS205" s="217"/>
      <c r="CT205" s="217"/>
      <c r="CU205" s="217"/>
      <c r="CV205" s="217"/>
      <c r="CW205" s="217"/>
      <c r="CX205" s="217"/>
      <c r="CY205" s="217"/>
    </row>
    <row r="206" s="193" customFormat="1" customHeight="1" spans="1:103">
      <c r="A206" s="341">
        <v>334</v>
      </c>
      <c r="B206" s="235"/>
      <c r="C206" s="234">
        <v>1</v>
      </c>
      <c r="D206" s="233">
        <f t="shared" si="527"/>
        <v>470</v>
      </c>
      <c r="E206" s="234" t="str">
        <f t="shared" si="528"/>
        <v>YT-19621-26EMS</v>
      </c>
      <c r="F206" s="232">
        <f t="shared" si="529"/>
        <v>1520</v>
      </c>
      <c r="G206" s="241" t="s">
        <v>49</v>
      </c>
      <c r="H206" s="234" t="s">
        <v>42</v>
      </c>
      <c r="I206" s="234">
        <v>30</v>
      </c>
      <c r="J206" s="252" t="s">
        <v>57</v>
      </c>
      <c r="K206" s="234">
        <v>598</v>
      </c>
      <c r="L206" s="234">
        <f t="shared" si="530"/>
        <v>6</v>
      </c>
      <c r="M206" s="234">
        <f t="shared" si="515"/>
        <v>269100</v>
      </c>
      <c r="N206" s="253">
        <f t="shared" si="516"/>
        <v>0.35831269473516</v>
      </c>
      <c r="O206" s="234">
        <v>15</v>
      </c>
      <c r="P206" s="234"/>
      <c r="Q206" s="234"/>
      <c r="R206" s="234"/>
      <c r="S206" s="260">
        <f t="shared" si="517"/>
        <v>0</v>
      </c>
      <c r="T206" s="260">
        <f t="shared" si="518"/>
        <v>45538.068227211</v>
      </c>
      <c r="U206" s="260">
        <f t="shared" si="519"/>
        <v>544.635295997443</v>
      </c>
      <c r="V206" s="260"/>
      <c r="W206" s="270"/>
      <c r="X206" s="266"/>
      <c r="Y206" s="260">
        <f t="shared" si="520"/>
        <v>45538.068227211</v>
      </c>
      <c r="Z206" s="234">
        <f t="shared" si="521"/>
        <v>544.635295997444</v>
      </c>
      <c r="AA206" s="260">
        <f t="shared" si="522"/>
        <v>32608.6956521739</v>
      </c>
      <c r="AB206" s="278">
        <f t="shared" si="523"/>
        <v>0</v>
      </c>
      <c r="AC206" s="260">
        <f t="shared" si="524"/>
        <v>5076</v>
      </c>
      <c r="AD206" s="254">
        <f t="shared" si="525"/>
        <v>10.8087357057571</v>
      </c>
      <c r="AE206" s="279">
        <v>1</v>
      </c>
      <c r="AF206" s="280">
        <f t="shared" si="526"/>
        <v>60.70896</v>
      </c>
      <c r="AG206" s="292">
        <f t="shared" si="531"/>
        <v>44139</v>
      </c>
      <c r="AH206" s="292">
        <f t="shared" si="532"/>
        <v>0</v>
      </c>
      <c r="AI206" s="292">
        <f t="shared" si="533"/>
        <v>44149.8087357058</v>
      </c>
      <c r="AJ206" s="292" t="str">
        <f ca="1" t="shared" si="534"/>
        <v>跟踪</v>
      </c>
      <c r="AK206" s="292">
        <f t="shared" si="535"/>
        <v>44152.8087357058</v>
      </c>
      <c r="AL206" s="296"/>
      <c r="AM206" s="217"/>
      <c r="AN206" s="218"/>
      <c r="AO206" s="218"/>
      <c r="AP206" s="218"/>
      <c r="AQ206" s="218"/>
      <c r="AR206" s="218"/>
      <c r="AS206" s="218"/>
      <c r="AT206" s="218"/>
      <c r="AU206" s="218"/>
      <c r="AV206" s="218"/>
      <c r="AW206" s="218"/>
      <c r="AX206" s="218"/>
      <c r="AY206" s="218"/>
      <c r="AZ206" s="218"/>
      <c r="BA206" s="218"/>
      <c r="BB206" s="218"/>
      <c r="BC206" s="218"/>
      <c r="BD206" s="218"/>
      <c r="BE206" s="218"/>
      <c r="BF206" s="218"/>
      <c r="BG206" s="218"/>
      <c r="BH206" s="218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217"/>
      <c r="BS206" s="217"/>
      <c r="BT206" s="217"/>
      <c r="BU206" s="217"/>
      <c r="BV206" s="217"/>
      <c r="BW206" s="217"/>
      <c r="BX206" s="217"/>
      <c r="BY206" s="217"/>
      <c r="BZ206" s="217"/>
      <c r="CA206" s="217"/>
      <c r="CB206" s="217"/>
      <c r="CC206" s="217"/>
      <c r="CD206" s="217"/>
      <c r="CE206" s="217"/>
      <c r="CF206" s="217"/>
      <c r="CG206" s="217"/>
      <c r="CH206" s="217"/>
      <c r="CI206" s="217"/>
      <c r="CJ206" s="217"/>
      <c r="CK206" s="217"/>
      <c r="CL206" s="217"/>
      <c r="CM206" s="217"/>
      <c r="CN206" s="217"/>
      <c r="CO206" s="217"/>
      <c r="CP206" s="217"/>
      <c r="CQ206" s="217"/>
      <c r="CR206" s="217"/>
      <c r="CS206" s="217"/>
      <c r="CT206" s="217"/>
      <c r="CU206" s="217"/>
      <c r="CV206" s="217"/>
      <c r="CW206" s="217"/>
      <c r="CX206" s="217"/>
      <c r="CY206" s="217"/>
    </row>
    <row r="207" s="193" customFormat="1" customHeight="1" spans="1:103">
      <c r="A207" s="341">
        <v>334</v>
      </c>
      <c r="B207" s="235"/>
      <c r="C207" s="234">
        <v>1</v>
      </c>
      <c r="D207" s="233">
        <f t="shared" si="527"/>
        <v>470</v>
      </c>
      <c r="E207" s="234" t="str">
        <f t="shared" si="528"/>
        <v>YT-19621-26EMS</v>
      </c>
      <c r="F207" s="232">
        <f t="shared" si="529"/>
        <v>1520</v>
      </c>
      <c r="G207" s="242"/>
      <c r="H207" s="234" t="s">
        <v>43</v>
      </c>
      <c r="I207" s="234">
        <v>75</v>
      </c>
      <c r="J207" s="252" t="s">
        <v>56</v>
      </c>
      <c r="K207" s="234">
        <v>598</v>
      </c>
      <c r="L207" s="234">
        <f t="shared" si="530"/>
        <v>6</v>
      </c>
      <c r="M207" s="234">
        <f t="shared" si="515"/>
        <v>161460</v>
      </c>
      <c r="N207" s="253">
        <f t="shared" si="516"/>
        <v>0.214987616841096</v>
      </c>
      <c r="O207" s="234">
        <v>3.6</v>
      </c>
      <c r="P207" s="234"/>
      <c r="Q207" s="234"/>
      <c r="R207" s="234"/>
      <c r="S207" s="260">
        <f t="shared" si="517"/>
        <v>0</v>
      </c>
      <c r="T207" s="260">
        <f t="shared" si="518"/>
        <v>10929.1363745306</v>
      </c>
      <c r="U207" s="260">
        <f t="shared" si="519"/>
        <v>326.781177598466</v>
      </c>
      <c r="V207" s="260"/>
      <c r="W207" s="270"/>
      <c r="X207" s="266">
        <v>11000</v>
      </c>
      <c r="Y207" s="260">
        <f t="shared" si="520"/>
        <v>-70.8636254693629</v>
      </c>
      <c r="Z207" s="234">
        <f t="shared" si="521"/>
        <v>-2.11882240153395</v>
      </c>
      <c r="AA207" s="260">
        <f t="shared" si="522"/>
        <v>13043.4782608696</v>
      </c>
      <c r="AB207" s="278">
        <f t="shared" si="523"/>
        <v>0</v>
      </c>
      <c r="AC207" s="260">
        <f t="shared" si="524"/>
        <v>1218.24</v>
      </c>
      <c r="AD207" s="254">
        <f t="shared" si="525"/>
        <v>10.8087357057571</v>
      </c>
      <c r="AE207" s="279">
        <v>1</v>
      </c>
      <c r="AF207" s="280">
        <f t="shared" si="526"/>
        <v>36.425376</v>
      </c>
      <c r="AG207" s="292">
        <f t="shared" si="531"/>
        <v>44139</v>
      </c>
      <c r="AH207" s="292">
        <f t="shared" si="532"/>
        <v>0</v>
      </c>
      <c r="AI207" s="292">
        <f t="shared" si="533"/>
        <v>44149.8087357058</v>
      </c>
      <c r="AJ207" s="292" t="str">
        <f ca="1" t="shared" si="534"/>
        <v>跟踪</v>
      </c>
      <c r="AK207" s="292">
        <f t="shared" si="535"/>
        <v>44152.8087357058</v>
      </c>
      <c r="AL207" s="296"/>
      <c r="AM207" s="217"/>
      <c r="AN207" s="218"/>
      <c r="AO207" s="218"/>
      <c r="AP207" s="218"/>
      <c r="AQ207" s="218"/>
      <c r="AR207" s="218"/>
      <c r="AS207" s="218"/>
      <c r="AT207" s="218"/>
      <c r="AU207" s="218"/>
      <c r="AV207" s="218"/>
      <c r="AW207" s="218"/>
      <c r="AX207" s="218"/>
      <c r="AY207" s="218"/>
      <c r="AZ207" s="218"/>
      <c r="BA207" s="218"/>
      <c r="BB207" s="218"/>
      <c r="BC207" s="218"/>
      <c r="BD207" s="218"/>
      <c r="BE207" s="218"/>
      <c r="BF207" s="218"/>
      <c r="BG207" s="218"/>
      <c r="BH207" s="218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217"/>
      <c r="BS207" s="217"/>
      <c r="BT207" s="217"/>
      <c r="BU207" s="217"/>
      <c r="BV207" s="217"/>
      <c r="BW207" s="217"/>
      <c r="BX207" s="217"/>
      <c r="BY207" s="217"/>
      <c r="BZ207" s="217"/>
      <c r="CA207" s="217"/>
      <c r="CB207" s="217"/>
      <c r="CC207" s="217"/>
      <c r="CD207" s="217"/>
      <c r="CE207" s="217"/>
      <c r="CF207" s="217"/>
      <c r="CG207" s="217"/>
      <c r="CH207" s="217"/>
      <c r="CI207" s="217"/>
      <c r="CJ207" s="217"/>
      <c r="CK207" s="217"/>
      <c r="CL207" s="217"/>
      <c r="CM207" s="217"/>
      <c r="CN207" s="217"/>
      <c r="CO207" s="217"/>
      <c r="CP207" s="217"/>
      <c r="CQ207" s="217"/>
      <c r="CR207" s="217"/>
      <c r="CS207" s="217"/>
      <c r="CT207" s="217"/>
      <c r="CU207" s="217"/>
      <c r="CV207" s="217"/>
      <c r="CW207" s="217"/>
      <c r="CX207" s="217"/>
      <c r="CY207" s="217"/>
    </row>
    <row r="208" s="193" customFormat="1" customHeight="1" spans="1:103">
      <c r="A208" s="341">
        <v>334</v>
      </c>
      <c r="B208" s="235"/>
      <c r="C208" s="234">
        <v>1</v>
      </c>
      <c r="D208" s="233">
        <f t="shared" si="527"/>
        <v>470</v>
      </c>
      <c r="E208" s="234" t="str">
        <f t="shared" si="528"/>
        <v>YT-19621-26EMS</v>
      </c>
      <c r="F208" s="232">
        <f t="shared" si="529"/>
        <v>1520</v>
      </c>
      <c r="G208" s="234" t="e">
        <f>[1]问量!$F$262</f>
        <v>#REF!</v>
      </c>
      <c r="H208" s="234" t="s">
        <v>44</v>
      </c>
      <c r="I208" s="234">
        <v>75</v>
      </c>
      <c r="J208" s="252" t="s">
        <v>56</v>
      </c>
      <c r="K208" s="234">
        <v>598</v>
      </c>
      <c r="L208" s="234">
        <f t="shared" si="530"/>
        <v>6</v>
      </c>
      <c r="M208" s="234">
        <f t="shared" si="515"/>
        <v>125580</v>
      </c>
      <c r="N208" s="253">
        <f t="shared" si="516"/>
        <v>0.167212590876408</v>
      </c>
      <c r="O208" s="234">
        <v>2.8</v>
      </c>
      <c r="P208" s="234"/>
      <c r="Q208" s="234"/>
      <c r="R208" s="234"/>
      <c r="S208" s="260">
        <f t="shared" si="517"/>
        <v>0</v>
      </c>
      <c r="T208" s="260">
        <f t="shared" si="518"/>
        <v>8500.43940241272</v>
      </c>
      <c r="U208" s="260">
        <f t="shared" si="519"/>
        <v>254.16313813214</v>
      </c>
      <c r="V208" s="260"/>
      <c r="W208" s="270"/>
      <c r="X208" s="266">
        <v>8600</v>
      </c>
      <c r="Y208" s="260">
        <f t="shared" si="520"/>
        <v>-99.5605975872786</v>
      </c>
      <c r="Z208" s="234">
        <f t="shared" si="521"/>
        <v>-2.97686186785963</v>
      </c>
      <c r="AA208" s="260">
        <f t="shared" si="522"/>
        <v>13043.4782608696</v>
      </c>
      <c r="AB208" s="278">
        <f t="shared" si="523"/>
        <v>0</v>
      </c>
      <c r="AC208" s="260">
        <f t="shared" si="524"/>
        <v>947.52</v>
      </c>
      <c r="AD208" s="254">
        <f t="shared" si="525"/>
        <v>10.8087357057571</v>
      </c>
      <c r="AE208" s="279">
        <v>1</v>
      </c>
      <c r="AF208" s="280">
        <f t="shared" si="526"/>
        <v>28.330848</v>
      </c>
      <c r="AG208" s="292">
        <f t="shared" si="531"/>
        <v>44139</v>
      </c>
      <c r="AH208" s="292">
        <f t="shared" si="532"/>
        <v>0</v>
      </c>
      <c r="AI208" s="292">
        <f t="shared" si="533"/>
        <v>44149.8087357058</v>
      </c>
      <c r="AJ208" s="292" t="str">
        <f ca="1" t="shared" si="534"/>
        <v>跟踪</v>
      </c>
      <c r="AK208" s="292">
        <f t="shared" si="535"/>
        <v>44152.8087357058</v>
      </c>
      <c r="AL208" s="296"/>
      <c r="AM208" s="217"/>
      <c r="AN208" s="218"/>
      <c r="AO208" s="218"/>
      <c r="AP208" s="218"/>
      <c r="AQ208" s="218"/>
      <c r="AR208" s="218"/>
      <c r="AS208" s="218"/>
      <c r="AT208" s="218"/>
      <c r="AU208" s="218"/>
      <c r="AV208" s="218"/>
      <c r="AW208" s="218"/>
      <c r="AX208" s="218"/>
      <c r="AY208" s="218"/>
      <c r="AZ208" s="218"/>
      <c r="BA208" s="218"/>
      <c r="BB208" s="218"/>
      <c r="BC208" s="218"/>
      <c r="BD208" s="218"/>
      <c r="BE208" s="218"/>
      <c r="BF208" s="218"/>
      <c r="BG208" s="218"/>
      <c r="BH208" s="218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217"/>
      <c r="BV208" s="217"/>
      <c r="BW208" s="217"/>
      <c r="BX208" s="217"/>
      <c r="BY208" s="217"/>
      <c r="BZ208" s="217"/>
      <c r="CA208" s="217"/>
      <c r="CB208" s="217"/>
      <c r="CC208" s="217"/>
      <c r="CD208" s="217"/>
      <c r="CE208" s="217"/>
      <c r="CF208" s="217"/>
      <c r="CG208" s="217"/>
      <c r="CH208" s="217"/>
      <c r="CI208" s="217"/>
      <c r="CJ208" s="217"/>
      <c r="CK208" s="217"/>
      <c r="CL208" s="217"/>
      <c r="CM208" s="217"/>
      <c r="CN208" s="217"/>
      <c r="CO208" s="217"/>
      <c r="CP208" s="217"/>
      <c r="CQ208" s="217"/>
      <c r="CR208" s="217"/>
      <c r="CS208" s="217"/>
      <c r="CT208" s="217"/>
      <c r="CU208" s="217"/>
      <c r="CV208" s="217"/>
      <c r="CW208" s="217"/>
      <c r="CX208" s="217"/>
      <c r="CY208" s="217"/>
    </row>
    <row r="209" s="193" customFormat="1" customHeight="1" spans="1:103">
      <c r="A209" s="341">
        <v>334</v>
      </c>
      <c r="B209" s="235"/>
      <c r="C209" s="234">
        <v>1</v>
      </c>
      <c r="D209" s="233">
        <f t="shared" si="527"/>
        <v>470</v>
      </c>
      <c r="E209" s="234" t="str">
        <f t="shared" si="528"/>
        <v>YT-19621-26EMS</v>
      </c>
      <c r="F209" s="232">
        <f t="shared" si="529"/>
        <v>1520</v>
      </c>
      <c r="G209" s="234"/>
      <c r="H209" s="234" t="s">
        <v>45</v>
      </c>
      <c r="I209" s="234"/>
      <c r="J209" s="252"/>
      <c r="K209" s="234"/>
      <c r="L209" s="234">
        <f t="shared" si="530"/>
        <v>6</v>
      </c>
      <c r="M209" s="234">
        <f t="shared" si="515"/>
        <v>0</v>
      </c>
      <c r="N209" s="253">
        <f t="shared" si="516"/>
        <v>0</v>
      </c>
      <c r="O209" s="234"/>
      <c r="P209" s="234"/>
      <c r="Q209" s="234"/>
      <c r="R209" s="234"/>
      <c r="S209" s="260">
        <f t="shared" si="517"/>
        <v>0</v>
      </c>
      <c r="T209" s="260" t="e">
        <f t="shared" si="518"/>
        <v>#DIV/0!</v>
      </c>
      <c r="U209" s="260">
        <f t="shared" si="519"/>
        <v>0</v>
      </c>
      <c r="V209" s="260"/>
      <c r="W209" s="270"/>
      <c r="X209" s="266"/>
      <c r="Y209" s="260" t="e">
        <f t="shared" si="520"/>
        <v>#DIV/0!</v>
      </c>
      <c r="Z209" s="234" t="e">
        <f t="shared" si="521"/>
        <v>#DIV/0!</v>
      </c>
      <c r="AA209" s="260" t="e">
        <f t="shared" si="522"/>
        <v>#DIV/0!</v>
      </c>
      <c r="AB209" s="278" t="e">
        <f t="shared" si="523"/>
        <v>#DIV/0!</v>
      </c>
      <c r="AC209" s="260">
        <f t="shared" si="524"/>
        <v>0</v>
      </c>
      <c r="AD209" s="254" t="e">
        <f t="shared" si="525"/>
        <v>#DIV/0!</v>
      </c>
      <c r="AE209" s="279">
        <v>1</v>
      </c>
      <c r="AF209" s="280">
        <f t="shared" si="526"/>
        <v>0</v>
      </c>
      <c r="AG209" s="292">
        <f t="shared" si="531"/>
        <v>44139</v>
      </c>
      <c r="AH209" s="292">
        <f t="shared" si="532"/>
        <v>0</v>
      </c>
      <c r="AI209" s="292">
        <f t="shared" si="533"/>
        <v>44149.8087357058</v>
      </c>
      <c r="AJ209" s="292" t="str">
        <f ca="1" t="shared" si="534"/>
        <v>跟踪</v>
      </c>
      <c r="AK209" s="292">
        <f t="shared" si="535"/>
        <v>44152.8087357058</v>
      </c>
      <c r="AL209" s="296"/>
      <c r="AM209" s="217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218"/>
      <c r="BD209" s="218"/>
      <c r="BE209" s="218"/>
      <c r="BF209" s="218"/>
      <c r="BG209" s="218"/>
      <c r="BH209" s="218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217"/>
      <c r="BV209" s="217"/>
      <c r="BW209" s="217"/>
      <c r="BX209" s="217"/>
      <c r="BY209" s="217"/>
      <c r="BZ209" s="217"/>
      <c r="CA209" s="217"/>
      <c r="CB209" s="217"/>
      <c r="CC209" s="217"/>
      <c r="CD209" s="217"/>
      <c r="CE209" s="217"/>
      <c r="CF209" s="217"/>
      <c r="CG209" s="217"/>
      <c r="CH209" s="217"/>
      <c r="CI209" s="217"/>
      <c r="CJ209" s="217"/>
      <c r="CK209" s="217"/>
      <c r="CL209" s="217"/>
      <c r="CM209" s="217"/>
      <c r="CN209" s="217"/>
      <c r="CO209" s="217"/>
      <c r="CP209" s="217"/>
      <c r="CQ209" s="217"/>
      <c r="CR209" s="217"/>
      <c r="CS209" s="217"/>
      <c r="CT209" s="217"/>
      <c r="CU209" s="217"/>
      <c r="CV209" s="217"/>
      <c r="CW209" s="217"/>
      <c r="CX209" s="217"/>
      <c r="CY209" s="217"/>
    </row>
    <row r="210" s="193" customFormat="1" customHeight="1" spans="1:103">
      <c r="A210" s="341">
        <v>334</v>
      </c>
      <c r="B210" s="235"/>
      <c r="C210" s="234">
        <v>1</v>
      </c>
      <c r="D210" s="233">
        <f t="shared" si="527"/>
        <v>470</v>
      </c>
      <c r="E210" s="234" t="str">
        <f t="shared" si="528"/>
        <v>YT-19621-26EMS</v>
      </c>
      <c r="F210" s="232">
        <f t="shared" si="529"/>
        <v>1520</v>
      </c>
      <c r="G210" s="234"/>
      <c r="H210" s="234" t="s">
        <v>46</v>
      </c>
      <c r="I210" s="234"/>
      <c r="J210" s="252"/>
      <c r="K210" s="234"/>
      <c r="L210" s="234">
        <f t="shared" si="530"/>
        <v>6</v>
      </c>
      <c r="M210" s="234">
        <f t="shared" si="515"/>
        <v>0</v>
      </c>
      <c r="N210" s="253">
        <f t="shared" si="516"/>
        <v>0</v>
      </c>
      <c r="O210" s="234"/>
      <c r="P210" s="234"/>
      <c r="Q210" s="234"/>
      <c r="R210" s="234"/>
      <c r="S210" s="260">
        <f t="shared" si="517"/>
        <v>0</v>
      </c>
      <c r="T210" s="260" t="e">
        <f t="shared" si="518"/>
        <v>#DIV/0!</v>
      </c>
      <c r="U210" s="260">
        <f t="shared" si="519"/>
        <v>0</v>
      </c>
      <c r="V210" s="260"/>
      <c r="W210" s="270"/>
      <c r="X210" s="266"/>
      <c r="Y210" s="260" t="e">
        <f t="shared" si="520"/>
        <v>#DIV/0!</v>
      </c>
      <c r="Z210" s="234" t="e">
        <f t="shared" si="521"/>
        <v>#DIV/0!</v>
      </c>
      <c r="AA210" s="260" t="e">
        <f t="shared" si="522"/>
        <v>#DIV/0!</v>
      </c>
      <c r="AB210" s="278" t="e">
        <f t="shared" si="523"/>
        <v>#DIV/0!</v>
      </c>
      <c r="AC210" s="260">
        <f t="shared" si="524"/>
        <v>0</v>
      </c>
      <c r="AD210" s="254" t="e">
        <f t="shared" si="525"/>
        <v>#DIV/0!</v>
      </c>
      <c r="AE210" s="279">
        <v>1</v>
      </c>
      <c r="AF210" s="280">
        <f t="shared" si="526"/>
        <v>0</v>
      </c>
      <c r="AG210" s="292">
        <f t="shared" si="531"/>
        <v>44139</v>
      </c>
      <c r="AH210" s="292">
        <f t="shared" si="532"/>
        <v>0</v>
      </c>
      <c r="AI210" s="292">
        <f t="shared" si="533"/>
        <v>44149.8087357058</v>
      </c>
      <c r="AJ210" s="292" t="str">
        <f ca="1" t="shared" si="534"/>
        <v>跟踪</v>
      </c>
      <c r="AK210" s="292">
        <f t="shared" si="535"/>
        <v>44152.8087357058</v>
      </c>
      <c r="AL210" s="296"/>
      <c r="AM210" s="217"/>
      <c r="AN210" s="218"/>
      <c r="AO210" s="218"/>
      <c r="AP210" s="218"/>
      <c r="AQ210" s="218"/>
      <c r="AR210" s="218"/>
      <c r="AS210" s="218"/>
      <c r="AT210" s="218"/>
      <c r="AU210" s="218"/>
      <c r="AV210" s="218"/>
      <c r="AW210" s="218"/>
      <c r="AX210" s="218"/>
      <c r="AY210" s="218"/>
      <c r="AZ210" s="218"/>
      <c r="BA210" s="218"/>
      <c r="BB210" s="218"/>
      <c r="BC210" s="218"/>
      <c r="BD210" s="218"/>
      <c r="BE210" s="218"/>
      <c r="BF210" s="218"/>
      <c r="BG210" s="218"/>
      <c r="BH210" s="218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217"/>
      <c r="BS210" s="217"/>
      <c r="BT210" s="217"/>
      <c r="BU210" s="217"/>
      <c r="BV210" s="217"/>
      <c r="BW210" s="217"/>
      <c r="BX210" s="217"/>
      <c r="BY210" s="217"/>
      <c r="BZ210" s="217"/>
      <c r="CA210" s="217"/>
      <c r="CB210" s="217"/>
      <c r="CC210" s="217"/>
      <c r="CD210" s="217"/>
      <c r="CE210" s="217"/>
      <c r="CF210" s="217"/>
      <c r="CG210" s="217"/>
      <c r="CH210" s="217"/>
      <c r="CI210" s="217"/>
      <c r="CJ210" s="217"/>
      <c r="CK210" s="217"/>
      <c r="CL210" s="217"/>
      <c r="CM210" s="217"/>
      <c r="CN210" s="217"/>
      <c r="CO210" s="217"/>
      <c r="CP210" s="217"/>
      <c r="CQ210" s="217"/>
      <c r="CR210" s="217"/>
      <c r="CS210" s="217"/>
      <c r="CT210" s="217"/>
      <c r="CU210" s="217"/>
      <c r="CV210" s="217"/>
      <c r="CW210" s="217"/>
      <c r="CX210" s="217"/>
      <c r="CY210" s="217"/>
    </row>
    <row r="211" s="191" customFormat="1" customHeight="1" spans="1:129">
      <c r="A211" s="244"/>
      <c r="B211" s="237"/>
      <c r="C211" s="240"/>
      <c r="D211" s="239"/>
      <c r="E211" s="240"/>
      <c r="F211" s="238"/>
      <c r="G211" s="240"/>
      <c r="H211" s="240"/>
      <c r="I211" s="240"/>
      <c r="J211" s="256"/>
      <c r="K211" s="240"/>
      <c r="L211" s="240"/>
      <c r="M211" s="240"/>
      <c r="N211" s="257"/>
      <c r="O211" s="240"/>
      <c r="P211" s="240"/>
      <c r="Q211" s="240"/>
      <c r="R211" s="240"/>
      <c r="S211" s="267"/>
      <c r="T211" s="267"/>
      <c r="U211" s="267"/>
      <c r="V211" s="267"/>
      <c r="W211" s="272"/>
      <c r="X211" s="269"/>
      <c r="Y211" s="267"/>
      <c r="Z211" s="240"/>
      <c r="AA211" s="267"/>
      <c r="AB211" s="281"/>
      <c r="AC211" s="267"/>
      <c r="AD211" s="258"/>
      <c r="AE211" s="282"/>
      <c r="AF211" s="283"/>
      <c r="AG211" s="297"/>
      <c r="AH211" s="297"/>
      <c r="AI211" s="297"/>
      <c r="AJ211" s="297"/>
      <c r="AK211" s="297"/>
      <c r="AL211" s="298"/>
      <c r="AM211" s="301"/>
      <c r="AN211" s="218"/>
      <c r="AO211" s="218"/>
      <c r="AP211" s="218"/>
      <c r="AQ211" s="218"/>
      <c r="AR211" s="218"/>
      <c r="AS211" s="218"/>
      <c r="AT211" s="218"/>
      <c r="AU211" s="218"/>
      <c r="AV211" s="218"/>
      <c r="AW211" s="218"/>
      <c r="AX211" s="218"/>
      <c r="AY211" s="218"/>
      <c r="AZ211" s="218"/>
      <c r="BA211" s="218"/>
      <c r="BB211" s="218"/>
      <c r="BC211" s="218"/>
      <c r="BD211" s="218"/>
      <c r="BE211" s="218"/>
      <c r="BF211" s="218"/>
      <c r="BG211" s="218"/>
      <c r="BH211" s="218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217"/>
      <c r="BS211" s="217"/>
      <c r="BT211" s="217"/>
      <c r="BU211" s="217"/>
      <c r="BV211" s="217"/>
      <c r="BW211" s="217"/>
      <c r="BX211" s="217"/>
      <c r="BY211" s="217"/>
      <c r="BZ211" s="217"/>
      <c r="CA211" s="217"/>
      <c r="CB211" s="217"/>
      <c r="CC211" s="217"/>
      <c r="CD211" s="217"/>
      <c r="CE211" s="217"/>
      <c r="CF211" s="217"/>
      <c r="CG211" s="217"/>
      <c r="CH211" s="217"/>
      <c r="CI211" s="217"/>
      <c r="CJ211" s="217"/>
      <c r="CK211" s="217"/>
      <c r="CL211" s="217"/>
      <c r="CM211" s="217"/>
      <c r="CN211" s="217"/>
      <c r="CO211" s="217"/>
      <c r="CP211" s="217"/>
      <c r="CQ211" s="217"/>
      <c r="CR211" s="217"/>
      <c r="CS211" s="217"/>
      <c r="CT211" s="217"/>
      <c r="CU211" s="217"/>
      <c r="CV211" s="217"/>
      <c r="CW211" s="217"/>
      <c r="CX211" s="217"/>
      <c r="CY211" s="217"/>
      <c r="CZ211" s="193"/>
      <c r="DA211" s="193"/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</row>
    <row r="212" s="190" customFormat="1" customHeight="1" spans="1:129">
      <c r="A212" s="243">
        <v>333</v>
      </c>
      <c r="B212" s="235">
        <v>1026</v>
      </c>
      <c r="C212" s="234">
        <v>1</v>
      </c>
      <c r="D212" s="233">
        <v>400</v>
      </c>
      <c r="E212" s="234" t="s">
        <v>96</v>
      </c>
      <c r="F212" s="232">
        <v>2020</v>
      </c>
      <c r="G212" s="234">
        <v>1392</v>
      </c>
      <c r="H212" s="234" t="s">
        <v>15</v>
      </c>
      <c r="I212" s="234">
        <v>50</v>
      </c>
      <c r="J212" s="252" t="s">
        <v>97</v>
      </c>
      <c r="K212" s="234">
        <v>498</v>
      </c>
      <c r="L212" s="234">
        <v>6</v>
      </c>
      <c r="M212" s="234">
        <f>O212*K212*I212</f>
        <v>67230</v>
      </c>
      <c r="N212" s="253">
        <f t="shared" ref="N212:N218" si="536">M212/SUM($M$212:$M$218)</f>
        <v>0.188143305702788</v>
      </c>
      <c r="O212" s="234">
        <v>2.7</v>
      </c>
      <c r="P212" s="234"/>
      <c r="Q212" s="234"/>
      <c r="R212" s="234"/>
      <c r="S212" s="260">
        <f t="shared" ref="S212:S218" si="537">R212*Q212*P212/1000</f>
        <v>0</v>
      </c>
      <c r="T212" s="260">
        <f t="shared" ref="T212:T218" si="538">F212*N212*1000/L212/K212*9000/I212</f>
        <v>22894.546838532</v>
      </c>
      <c r="U212" s="260">
        <f t="shared" ref="U212:U219" si="539">F212*N212</f>
        <v>380.049477519631</v>
      </c>
      <c r="V212" s="260"/>
      <c r="W212" s="270"/>
      <c r="X212" s="266">
        <v>21000</v>
      </c>
      <c r="Y212" s="260">
        <f t="shared" ref="Y212:Y219" si="540">T212-X212</f>
        <v>1894.54683853202</v>
      </c>
      <c r="Z212" s="234">
        <f t="shared" ref="Z212:Z219" si="541">Y212*I212/9000*L212*K212/1000</f>
        <v>31.4494775196315</v>
      </c>
      <c r="AA212" s="260">
        <f t="shared" ref="AA212:AA218" si="542">65*1000/K212*9000/I212</f>
        <v>23493.9759036145</v>
      </c>
      <c r="AB212" s="278">
        <f t="shared" ref="AB212:AB219" si="543">Q212*R212*P212*N212/K212/L212*9000/I212</f>
        <v>0</v>
      </c>
      <c r="AC212" s="260">
        <f t="shared" ref="AC212:AC219" si="544">D212/2*O212*60*24/1000</f>
        <v>777.6</v>
      </c>
      <c r="AD212" s="254">
        <f t="shared" ref="AD212:AD222" si="545">T212/AC212/0.83/AE212</f>
        <v>35.4729827311282</v>
      </c>
      <c r="AE212" s="279">
        <v>1</v>
      </c>
      <c r="AF212" s="280">
        <f t="shared" ref="AF212:AF219" si="546">IF(LEN(C212)&gt;0,AC212*I212/9000/1000*K212*L212,"")</f>
        <v>12.90816</v>
      </c>
      <c r="AG212" s="292">
        <v>44153</v>
      </c>
      <c r="AH212" s="294"/>
      <c r="AI212" s="294">
        <f>AD212+AG212</f>
        <v>44188.4729827311</v>
      </c>
      <c r="AJ212" s="295" t="str">
        <f ca="1">IF(NOW()-AG212-AD212&gt;=-2,"跟踪"," ")</f>
        <v> </v>
      </c>
      <c r="AK212" s="295">
        <v>43890</v>
      </c>
      <c r="AL212" s="296">
        <f>SUM(AF212:AF218)</f>
        <v>68.608128</v>
      </c>
      <c r="AM212" s="300"/>
      <c r="AN212" s="218"/>
      <c r="AO212" s="218"/>
      <c r="AP212" s="218"/>
      <c r="AQ212" s="218"/>
      <c r="AR212" s="218"/>
      <c r="AS212" s="218"/>
      <c r="AT212" s="218"/>
      <c r="AU212" s="218"/>
      <c r="AV212" s="218"/>
      <c r="AW212" s="218"/>
      <c r="AX212" s="218"/>
      <c r="AY212" s="218"/>
      <c r="AZ212" s="218"/>
      <c r="BA212" s="218"/>
      <c r="BB212" s="218"/>
      <c r="BC212" s="218"/>
      <c r="BD212" s="218"/>
      <c r="BE212" s="218"/>
      <c r="BF212" s="218"/>
      <c r="BG212" s="218"/>
      <c r="BH212" s="218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217"/>
      <c r="BS212" s="217"/>
      <c r="BT212" s="217"/>
      <c r="BU212" s="217"/>
      <c r="BV212" s="217"/>
      <c r="BW212" s="217"/>
      <c r="BX212" s="217"/>
      <c r="BY212" s="217"/>
      <c r="BZ212" s="217"/>
      <c r="CA212" s="217"/>
      <c r="CB212" s="217"/>
      <c r="CC212" s="217"/>
      <c r="CD212" s="217"/>
      <c r="CE212" s="217"/>
      <c r="CF212" s="217"/>
      <c r="CG212" s="217"/>
      <c r="CH212" s="217"/>
      <c r="CI212" s="217"/>
      <c r="CJ212" s="217"/>
      <c r="CK212" s="217"/>
      <c r="CL212" s="217"/>
      <c r="CM212" s="217"/>
      <c r="CN212" s="217"/>
      <c r="CO212" s="217"/>
      <c r="CP212" s="217"/>
      <c r="CQ212" s="217"/>
      <c r="CR212" s="217"/>
      <c r="CS212" s="217"/>
      <c r="CT212" s="217"/>
      <c r="CU212" s="217"/>
      <c r="CV212" s="217"/>
      <c r="CW212" s="217"/>
      <c r="CX212" s="217"/>
      <c r="CY212" s="217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</row>
    <row r="213" s="190" customFormat="1" customHeight="1" spans="1:129">
      <c r="A213" s="243">
        <v>333</v>
      </c>
      <c r="B213" s="235"/>
      <c r="C213" s="234">
        <v>1</v>
      </c>
      <c r="D213" s="233">
        <f t="shared" ref="D213:D218" si="547">D212</f>
        <v>400</v>
      </c>
      <c r="E213" s="234" t="str">
        <f t="shared" ref="E213:E218" si="548">E212</f>
        <v>YT-6635-26E</v>
      </c>
      <c r="F213" s="232">
        <f t="shared" ref="F213:F218" si="549">F212</f>
        <v>2020</v>
      </c>
      <c r="G213" s="234"/>
      <c r="H213" s="234" t="s">
        <v>41</v>
      </c>
      <c r="I213" s="234">
        <v>50</v>
      </c>
      <c r="J213" s="252" t="s">
        <v>98</v>
      </c>
      <c r="K213" s="234">
        <v>98</v>
      </c>
      <c r="L213" s="234">
        <v>6</v>
      </c>
      <c r="M213" s="234">
        <f t="shared" ref="M213:M218" si="550">O213*K213*I213</f>
        <v>13230</v>
      </c>
      <c r="N213" s="253">
        <f t="shared" si="536"/>
        <v>0.0370241846563719</v>
      </c>
      <c r="O213" s="234">
        <v>2.7</v>
      </c>
      <c r="P213" s="260"/>
      <c r="Q213" s="260"/>
      <c r="R213" s="260"/>
      <c r="S213" s="260">
        <f t="shared" si="537"/>
        <v>0</v>
      </c>
      <c r="T213" s="260">
        <f t="shared" si="538"/>
        <v>22894.546838532</v>
      </c>
      <c r="U213" s="260">
        <f t="shared" si="539"/>
        <v>74.7888530058713</v>
      </c>
      <c r="V213" s="260"/>
      <c r="W213" s="270"/>
      <c r="X213" s="266">
        <v>21000</v>
      </c>
      <c r="Y213" s="260">
        <f t="shared" si="540"/>
        <v>1894.54683853202</v>
      </c>
      <c r="Z213" s="234">
        <f t="shared" si="541"/>
        <v>6.18885300587128</v>
      </c>
      <c r="AA213" s="260">
        <f t="shared" si="542"/>
        <v>119387.755102041</v>
      </c>
      <c r="AB213" s="278">
        <f t="shared" si="543"/>
        <v>0</v>
      </c>
      <c r="AC213" s="260">
        <f t="shared" si="544"/>
        <v>777.6</v>
      </c>
      <c r="AD213" s="254">
        <f t="shared" si="545"/>
        <v>35.4729827311283</v>
      </c>
      <c r="AE213" s="279">
        <v>1</v>
      </c>
      <c r="AF213" s="280">
        <f t="shared" si="546"/>
        <v>2.54016</v>
      </c>
      <c r="AG213" s="292">
        <f t="shared" ref="AG213:AG218" si="551">AG212</f>
        <v>44153</v>
      </c>
      <c r="AH213" s="292">
        <f t="shared" ref="AH213:AH218" si="552">AH212</f>
        <v>0</v>
      </c>
      <c r="AI213" s="292">
        <f t="shared" ref="AI213:AI218" si="553">AI212</f>
        <v>44188.4729827311</v>
      </c>
      <c r="AJ213" s="292" t="str">
        <f ca="1" t="shared" ref="AJ213:AJ218" si="554">AJ212</f>
        <v> </v>
      </c>
      <c r="AK213" s="292">
        <f t="shared" ref="AK213:AK218" si="555">AK212</f>
        <v>43890</v>
      </c>
      <c r="AL213" s="296"/>
      <c r="AM213" s="300"/>
      <c r="AN213" s="218"/>
      <c r="AO213" s="218"/>
      <c r="AP213" s="218"/>
      <c r="AQ213" s="218"/>
      <c r="AR213" s="218"/>
      <c r="AS213" s="218"/>
      <c r="AT213" s="218"/>
      <c r="AU213" s="218"/>
      <c r="AV213" s="218"/>
      <c r="AW213" s="218"/>
      <c r="AX213" s="218"/>
      <c r="AY213" s="218"/>
      <c r="AZ213" s="218"/>
      <c r="BA213" s="218"/>
      <c r="BB213" s="218"/>
      <c r="BC213" s="218"/>
      <c r="BD213" s="218"/>
      <c r="BE213" s="218"/>
      <c r="BF213" s="218"/>
      <c r="BG213" s="218"/>
      <c r="BH213" s="218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217"/>
      <c r="BS213" s="217"/>
      <c r="BT213" s="217"/>
      <c r="BU213" s="217"/>
      <c r="BV213" s="217"/>
      <c r="BW213" s="217"/>
      <c r="BX213" s="217"/>
      <c r="BY213" s="217"/>
      <c r="BZ213" s="217"/>
      <c r="CA213" s="217"/>
      <c r="CB213" s="217"/>
      <c r="CC213" s="217"/>
      <c r="CD213" s="217"/>
      <c r="CE213" s="217"/>
      <c r="CF213" s="217"/>
      <c r="CG213" s="217"/>
      <c r="CH213" s="217"/>
      <c r="CI213" s="217"/>
      <c r="CJ213" s="217"/>
      <c r="CK213" s="217"/>
      <c r="CL213" s="217"/>
      <c r="CM213" s="217"/>
      <c r="CN213" s="217"/>
      <c r="CO213" s="217"/>
      <c r="CP213" s="217"/>
      <c r="CQ213" s="217"/>
      <c r="CR213" s="217"/>
      <c r="CS213" s="217"/>
      <c r="CT213" s="217"/>
      <c r="CU213" s="217"/>
      <c r="CV213" s="217"/>
      <c r="CW213" s="217"/>
      <c r="CX213" s="217"/>
      <c r="CY213" s="217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</row>
    <row r="214" s="190" customFormat="1" customHeight="1" spans="1:129">
      <c r="A214" s="243">
        <v>333</v>
      </c>
      <c r="B214" s="235"/>
      <c r="C214" s="234">
        <v>1</v>
      </c>
      <c r="D214" s="233">
        <f t="shared" si="547"/>
        <v>400</v>
      </c>
      <c r="E214" s="234" t="str">
        <f t="shared" si="548"/>
        <v>YT-6635-26E</v>
      </c>
      <c r="F214" s="232">
        <f t="shared" si="549"/>
        <v>2020</v>
      </c>
      <c r="G214" s="241" t="s">
        <v>49</v>
      </c>
      <c r="H214" s="234" t="s">
        <v>42</v>
      </c>
      <c r="I214" s="234">
        <v>30</v>
      </c>
      <c r="J214" s="252" t="s">
        <v>99</v>
      </c>
      <c r="K214" s="234">
        <v>598</v>
      </c>
      <c r="L214" s="234">
        <v>6</v>
      </c>
      <c r="M214" s="234">
        <f t="shared" si="550"/>
        <v>208104</v>
      </c>
      <c r="N214" s="253">
        <f t="shared" si="536"/>
        <v>0.582379510485988</v>
      </c>
      <c r="O214" s="234">
        <v>11.6</v>
      </c>
      <c r="P214" s="234"/>
      <c r="Q214" s="234"/>
      <c r="R214" s="234"/>
      <c r="S214" s="260">
        <f t="shared" si="537"/>
        <v>0</v>
      </c>
      <c r="T214" s="260">
        <f t="shared" si="538"/>
        <v>98361.7567877672</v>
      </c>
      <c r="U214" s="260">
        <f t="shared" si="539"/>
        <v>1176.4066111817</v>
      </c>
      <c r="V214" s="260"/>
      <c r="W214" s="270"/>
      <c r="X214" s="266"/>
      <c r="Y214" s="260">
        <f t="shared" si="540"/>
        <v>98361.7567877672</v>
      </c>
      <c r="Z214" s="234">
        <f t="shared" si="541"/>
        <v>1176.4066111817</v>
      </c>
      <c r="AA214" s="260">
        <f t="shared" si="542"/>
        <v>32608.6956521739</v>
      </c>
      <c r="AB214" s="278">
        <f t="shared" si="543"/>
        <v>0</v>
      </c>
      <c r="AC214" s="260">
        <f t="shared" si="544"/>
        <v>3340.8</v>
      </c>
      <c r="AD214" s="254">
        <f t="shared" si="545"/>
        <v>35.4729827311282</v>
      </c>
      <c r="AE214" s="279">
        <v>1</v>
      </c>
      <c r="AF214" s="280">
        <f t="shared" si="546"/>
        <v>39.955968</v>
      </c>
      <c r="AG214" s="292">
        <f t="shared" si="551"/>
        <v>44153</v>
      </c>
      <c r="AH214" s="292">
        <f t="shared" si="552"/>
        <v>0</v>
      </c>
      <c r="AI214" s="292">
        <f t="shared" si="553"/>
        <v>44188.4729827311</v>
      </c>
      <c r="AJ214" s="292" t="str">
        <f ca="1" t="shared" si="554"/>
        <v> </v>
      </c>
      <c r="AK214" s="292">
        <f t="shared" si="555"/>
        <v>43890</v>
      </c>
      <c r="AL214" s="296"/>
      <c r="AM214" s="300"/>
      <c r="AN214" s="218"/>
      <c r="AO214" s="218"/>
      <c r="AP214" s="218"/>
      <c r="AQ214" s="218"/>
      <c r="AR214" s="218"/>
      <c r="AS214" s="218"/>
      <c r="AT214" s="218"/>
      <c r="AU214" s="218"/>
      <c r="AV214" s="218"/>
      <c r="AW214" s="218"/>
      <c r="AX214" s="218"/>
      <c r="AY214" s="218"/>
      <c r="AZ214" s="218"/>
      <c r="BA214" s="218"/>
      <c r="BB214" s="218"/>
      <c r="BC214" s="218"/>
      <c r="BD214" s="218"/>
      <c r="BE214" s="218"/>
      <c r="BF214" s="218"/>
      <c r="BG214" s="218"/>
      <c r="BH214" s="218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217"/>
      <c r="BS214" s="217"/>
      <c r="BT214" s="217"/>
      <c r="BU214" s="217"/>
      <c r="BV214" s="217"/>
      <c r="BW214" s="217"/>
      <c r="BX214" s="217"/>
      <c r="BY214" s="217"/>
      <c r="BZ214" s="217"/>
      <c r="CA214" s="217"/>
      <c r="CB214" s="217"/>
      <c r="CC214" s="217"/>
      <c r="CD214" s="217"/>
      <c r="CE214" s="217"/>
      <c r="CF214" s="217"/>
      <c r="CG214" s="217"/>
      <c r="CH214" s="217"/>
      <c r="CI214" s="217"/>
      <c r="CJ214" s="217"/>
      <c r="CK214" s="217"/>
      <c r="CL214" s="217"/>
      <c r="CM214" s="217"/>
      <c r="CN214" s="217"/>
      <c r="CO214" s="217"/>
      <c r="CP214" s="217"/>
      <c r="CQ214" s="217"/>
      <c r="CR214" s="217"/>
      <c r="CS214" s="217"/>
      <c r="CT214" s="217"/>
      <c r="CU214" s="217"/>
      <c r="CV214" s="217"/>
      <c r="CW214" s="217"/>
      <c r="CX214" s="217"/>
      <c r="CY214" s="217"/>
      <c r="CZ214" s="193"/>
      <c r="DA214" s="193"/>
      <c r="DB214" s="193"/>
      <c r="DC214" s="193"/>
      <c r="DD214" s="193"/>
      <c r="DE214" s="193"/>
      <c r="DF214" s="193"/>
      <c r="DG214" s="193"/>
      <c r="DH214" s="193"/>
      <c r="DI214" s="193"/>
      <c r="DJ214" s="193"/>
      <c r="DK214" s="193"/>
      <c r="DL214" s="193"/>
      <c r="DM214" s="193"/>
      <c r="DN214" s="193"/>
      <c r="DO214" s="193"/>
      <c r="DP214" s="193"/>
      <c r="DQ214" s="193"/>
      <c r="DR214" s="193"/>
      <c r="DS214" s="193"/>
      <c r="DT214" s="193"/>
      <c r="DU214" s="193"/>
      <c r="DV214" s="193"/>
      <c r="DW214" s="193"/>
      <c r="DX214" s="193"/>
      <c r="DY214" s="193"/>
    </row>
    <row r="215" s="190" customFormat="1" customHeight="1" spans="1:129">
      <c r="A215" s="243">
        <v>333</v>
      </c>
      <c r="B215" s="235"/>
      <c r="C215" s="234">
        <v>1</v>
      </c>
      <c r="D215" s="233">
        <f t="shared" si="547"/>
        <v>400</v>
      </c>
      <c r="E215" s="234" t="str">
        <f t="shared" si="548"/>
        <v>YT-6635-26E</v>
      </c>
      <c r="F215" s="232">
        <f t="shared" si="549"/>
        <v>2020</v>
      </c>
      <c r="G215" s="242"/>
      <c r="H215" s="234" t="s">
        <v>43</v>
      </c>
      <c r="I215" s="234">
        <v>50</v>
      </c>
      <c r="J215" s="252" t="s">
        <v>98</v>
      </c>
      <c r="K215" s="234">
        <v>598</v>
      </c>
      <c r="L215" s="234">
        <v>6</v>
      </c>
      <c r="M215" s="234">
        <f t="shared" si="550"/>
        <v>68770</v>
      </c>
      <c r="N215" s="253">
        <f t="shared" si="536"/>
        <v>0.192452999154852</v>
      </c>
      <c r="O215" s="234">
        <v>2.3</v>
      </c>
      <c r="P215" s="234"/>
      <c r="Q215" s="234"/>
      <c r="R215" s="234"/>
      <c r="S215" s="260">
        <f t="shared" si="537"/>
        <v>0</v>
      </c>
      <c r="T215" s="260">
        <f t="shared" si="538"/>
        <v>19502.7621217125</v>
      </c>
      <c r="U215" s="260">
        <f t="shared" si="539"/>
        <v>388.755058292802</v>
      </c>
      <c r="V215" s="260"/>
      <c r="W215" s="270"/>
      <c r="X215" s="266">
        <v>17200</v>
      </c>
      <c r="Y215" s="260">
        <f t="shared" si="540"/>
        <v>2302.76212171246</v>
      </c>
      <c r="Z215" s="234">
        <f t="shared" si="541"/>
        <v>45.9017249594683</v>
      </c>
      <c r="AA215" s="260">
        <f t="shared" si="542"/>
        <v>19565.2173913043</v>
      </c>
      <c r="AB215" s="278">
        <f t="shared" si="543"/>
        <v>0</v>
      </c>
      <c r="AC215" s="260">
        <f t="shared" si="544"/>
        <v>662.4</v>
      </c>
      <c r="AD215" s="254">
        <f t="shared" si="545"/>
        <v>35.4729827311282</v>
      </c>
      <c r="AE215" s="279">
        <v>1</v>
      </c>
      <c r="AF215" s="280">
        <f t="shared" si="546"/>
        <v>13.20384</v>
      </c>
      <c r="AG215" s="292">
        <f t="shared" si="551"/>
        <v>44153</v>
      </c>
      <c r="AH215" s="292">
        <f t="shared" si="552"/>
        <v>0</v>
      </c>
      <c r="AI215" s="292">
        <f t="shared" si="553"/>
        <v>44188.4729827311</v>
      </c>
      <c r="AJ215" s="292" t="str">
        <f ca="1" t="shared" si="554"/>
        <v> </v>
      </c>
      <c r="AK215" s="292">
        <f t="shared" si="555"/>
        <v>43890</v>
      </c>
      <c r="AL215" s="296"/>
      <c r="AM215" s="300"/>
      <c r="AN215" s="218"/>
      <c r="AO215" s="218"/>
      <c r="AP215" s="218"/>
      <c r="AQ215" s="218"/>
      <c r="AR215" s="218"/>
      <c r="AS215" s="218"/>
      <c r="AT215" s="218"/>
      <c r="AU215" s="218"/>
      <c r="AV215" s="218"/>
      <c r="AW215" s="218"/>
      <c r="AX215" s="218"/>
      <c r="AY215" s="218"/>
      <c r="AZ215" s="218"/>
      <c r="BA215" s="218"/>
      <c r="BB215" s="218"/>
      <c r="BC215" s="218"/>
      <c r="BD215" s="218"/>
      <c r="BE215" s="218"/>
      <c r="BF215" s="218"/>
      <c r="BG215" s="218"/>
      <c r="BH215" s="218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217"/>
      <c r="BS215" s="217"/>
      <c r="BT215" s="217"/>
      <c r="BU215" s="217"/>
      <c r="BV215" s="217"/>
      <c r="BW215" s="217"/>
      <c r="BX215" s="217"/>
      <c r="BY215" s="217"/>
      <c r="BZ215" s="217"/>
      <c r="CA215" s="217"/>
      <c r="CB215" s="217"/>
      <c r="CC215" s="217"/>
      <c r="CD215" s="217"/>
      <c r="CE215" s="217"/>
      <c r="CF215" s="217"/>
      <c r="CG215" s="217"/>
      <c r="CH215" s="217"/>
      <c r="CI215" s="217"/>
      <c r="CJ215" s="217"/>
      <c r="CK215" s="217"/>
      <c r="CL215" s="217"/>
      <c r="CM215" s="217"/>
      <c r="CN215" s="217"/>
      <c r="CO215" s="217"/>
      <c r="CP215" s="217"/>
      <c r="CQ215" s="217"/>
      <c r="CR215" s="217"/>
      <c r="CS215" s="217"/>
      <c r="CT215" s="217"/>
      <c r="CU215" s="217"/>
      <c r="CV215" s="217"/>
      <c r="CW215" s="217"/>
      <c r="CX215" s="217"/>
      <c r="CY215" s="217"/>
      <c r="CZ215" s="193"/>
      <c r="DA215" s="193"/>
      <c r="DB215" s="193"/>
      <c r="DC215" s="193"/>
      <c r="DD215" s="193"/>
      <c r="DE215" s="193"/>
      <c r="DF215" s="193"/>
      <c r="DG215" s="193"/>
      <c r="DH215" s="193"/>
      <c r="DI215" s="193"/>
      <c r="DJ215" s="193"/>
      <c r="DK215" s="193"/>
      <c r="DL215" s="193"/>
      <c r="DM215" s="193"/>
      <c r="DN215" s="193"/>
      <c r="DO215" s="193"/>
      <c r="DP215" s="193"/>
      <c r="DQ215" s="193"/>
      <c r="DR215" s="193"/>
      <c r="DS215" s="193"/>
      <c r="DT215" s="193"/>
      <c r="DU215" s="193"/>
      <c r="DV215" s="193"/>
      <c r="DW215" s="193"/>
      <c r="DX215" s="193"/>
      <c r="DY215" s="193"/>
    </row>
    <row r="216" s="190" customFormat="1" customHeight="1" spans="1:129">
      <c r="A216" s="243">
        <v>333</v>
      </c>
      <c r="B216" s="235"/>
      <c r="C216" s="234">
        <v>1</v>
      </c>
      <c r="D216" s="233">
        <f t="shared" si="547"/>
        <v>400</v>
      </c>
      <c r="E216" s="234" t="str">
        <f t="shared" si="548"/>
        <v>YT-6635-26E</v>
      </c>
      <c r="F216" s="232">
        <f t="shared" si="549"/>
        <v>2020</v>
      </c>
      <c r="G216" s="234" t="e">
        <f>[1]问量!$F$261</f>
        <v>#REF!</v>
      </c>
      <c r="H216" s="234" t="s">
        <v>44</v>
      </c>
      <c r="I216" s="234"/>
      <c r="J216" s="252"/>
      <c r="K216" s="234"/>
      <c r="L216" s="234">
        <v>6</v>
      </c>
      <c r="M216" s="234">
        <f t="shared" si="550"/>
        <v>0</v>
      </c>
      <c r="N216" s="253">
        <f t="shared" si="536"/>
        <v>0</v>
      </c>
      <c r="O216" s="234"/>
      <c r="P216" s="234"/>
      <c r="Q216" s="234"/>
      <c r="R216" s="234"/>
      <c r="S216" s="260">
        <f t="shared" si="537"/>
        <v>0</v>
      </c>
      <c r="T216" s="260" t="e">
        <f t="shared" si="538"/>
        <v>#DIV/0!</v>
      </c>
      <c r="U216" s="260">
        <f t="shared" si="539"/>
        <v>0</v>
      </c>
      <c r="V216" s="260"/>
      <c r="W216" s="270"/>
      <c r="X216" s="266"/>
      <c r="Y216" s="260" t="e">
        <f t="shared" si="540"/>
        <v>#DIV/0!</v>
      </c>
      <c r="Z216" s="234" t="e">
        <f t="shared" si="541"/>
        <v>#DIV/0!</v>
      </c>
      <c r="AA216" s="260" t="e">
        <f t="shared" si="542"/>
        <v>#DIV/0!</v>
      </c>
      <c r="AB216" s="278" t="e">
        <f t="shared" si="543"/>
        <v>#DIV/0!</v>
      </c>
      <c r="AC216" s="260">
        <f t="shared" si="544"/>
        <v>0</v>
      </c>
      <c r="AD216" s="254" t="e">
        <f t="shared" si="545"/>
        <v>#DIV/0!</v>
      </c>
      <c r="AE216" s="279">
        <v>1</v>
      </c>
      <c r="AF216" s="280">
        <f t="shared" si="546"/>
        <v>0</v>
      </c>
      <c r="AG216" s="292">
        <f t="shared" si="551"/>
        <v>44153</v>
      </c>
      <c r="AH216" s="292">
        <f t="shared" si="552"/>
        <v>0</v>
      </c>
      <c r="AI216" s="292">
        <f t="shared" si="553"/>
        <v>44188.4729827311</v>
      </c>
      <c r="AJ216" s="292" t="str">
        <f ca="1" t="shared" si="554"/>
        <v> </v>
      </c>
      <c r="AK216" s="292">
        <f t="shared" si="555"/>
        <v>43890</v>
      </c>
      <c r="AL216" s="296"/>
      <c r="AM216" s="300"/>
      <c r="AN216" s="218"/>
      <c r="AO216" s="218"/>
      <c r="AP216" s="218"/>
      <c r="AQ216" s="218"/>
      <c r="AR216" s="218"/>
      <c r="AS216" s="218"/>
      <c r="AT216" s="218"/>
      <c r="AU216" s="218"/>
      <c r="AV216" s="218"/>
      <c r="AW216" s="218"/>
      <c r="AX216" s="218"/>
      <c r="AY216" s="218"/>
      <c r="AZ216" s="218"/>
      <c r="BA216" s="218"/>
      <c r="BB216" s="218"/>
      <c r="BC216" s="218"/>
      <c r="BD216" s="218"/>
      <c r="BE216" s="218"/>
      <c r="BF216" s="218"/>
      <c r="BG216" s="218"/>
      <c r="BH216" s="218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217"/>
      <c r="BS216" s="217"/>
      <c r="BT216" s="217"/>
      <c r="BU216" s="217"/>
      <c r="BV216" s="217"/>
      <c r="BW216" s="217"/>
      <c r="BX216" s="217"/>
      <c r="BY216" s="217"/>
      <c r="BZ216" s="217"/>
      <c r="CA216" s="217"/>
      <c r="CB216" s="217"/>
      <c r="CC216" s="217"/>
      <c r="CD216" s="217"/>
      <c r="CE216" s="217"/>
      <c r="CF216" s="217"/>
      <c r="CG216" s="217"/>
      <c r="CH216" s="217"/>
      <c r="CI216" s="217"/>
      <c r="CJ216" s="217"/>
      <c r="CK216" s="217"/>
      <c r="CL216" s="217"/>
      <c r="CM216" s="217"/>
      <c r="CN216" s="217"/>
      <c r="CO216" s="217"/>
      <c r="CP216" s="217"/>
      <c r="CQ216" s="217"/>
      <c r="CR216" s="217"/>
      <c r="CS216" s="217"/>
      <c r="CT216" s="217"/>
      <c r="CU216" s="217"/>
      <c r="CV216" s="217"/>
      <c r="CW216" s="217"/>
      <c r="CX216" s="217"/>
      <c r="CY216" s="217"/>
      <c r="CZ216" s="193"/>
      <c r="DA216" s="193"/>
      <c r="DB216" s="193"/>
      <c r="DC216" s="193"/>
      <c r="DD216" s="193"/>
      <c r="DE216" s="193"/>
      <c r="DF216" s="193"/>
      <c r="DG216" s="193"/>
      <c r="DH216" s="193"/>
      <c r="DI216" s="193"/>
      <c r="DJ216" s="193"/>
      <c r="DK216" s="193"/>
      <c r="DL216" s="193"/>
      <c r="DM216" s="193"/>
      <c r="DN216" s="193"/>
      <c r="DO216" s="193"/>
      <c r="DP216" s="193"/>
      <c r="DQ216" s="193"/>
      <c r="DR216" s="193"/>
      <c r="DS216" s="193"/>
      <c r="DT216" s="193"/>
      <c r="DU216" s="193"/>
      <c r="DV216" s="193"/>
      <c r="DW216" s="193"/>
      <c r="DX216" s="193"/>
      <c r="DY216" s="193"/>
    </row>
    <row r="217" s="190" customFormat="1" customHeight="1" spans="1:129">
      <c r="A217" s="243">
        <v>333</v>
      </c>
      <c r="B217" s="235"/>
      <c r="C217" s="234">
        <v>1</v>
      </c>
      <c r="D217" s="233">
        <f t="shared" si="547"/>
        <v>400</v>
      </c>
      <c r="E217" s="234" t="str">
        <f t="shared" si="548"/>
        <v>YT-6635-26E</v>
      </c>
      <c r="F217" s="232">
        <f t="shared" si="549"/>
        <v>2020</v>
      </c>
      <c r="G217" s="234"/>
      <c r="H217" s="234" t="s">
        <v>45</v>
      </c>
      <c r="I217" s="234"/>
      <c r="J217" s="252"/>
      <c r="K217" s="234"/>
      <c r="L217" s="234">
        <v>6</v>
      </c>
      <c r="M217" s="234">
        <f t="shared" si="550"/>
        <v>0</v>
      </c>
      <c r="N217" s="253">
        <f t="shared" si="536"/>
        <v>0</v>
      </c>
      <c r="O217" s="234"/>
      <c r="P217" s="234"/>
      <c r="Q217" s="234"/>
      <c r="R217" s="234"/>
      <c r="S217" s="260">
        <f t="shared" si="537"/>
        <v>0</v>
      </c>
      <c r="T217" s="260" t="e">
        <f t="shared" si="538"/>
        <v>#DIV/0!</v>
      </c>
      <c r="U217" s="260">
        <f t="shared" si="539"/>
        <v>0</v>
      </c>
      <c r="V217" s="260"/>
      <c r="W217" s="270"/>
      <c r="X217" s="266"/>
      <c r="Y217" s="260" t="e">
        <f t="shared" si="540"/>
        <v>#DIV/0!</v>
      </c>
      <c r="Z217" s="234" t="e">
        <f t="shared" si="541"/>
        <v>#DIV/0!</v>
      </c>
      <c r="AA217" s="260" t="e">
        <f t="shared" si="542"/>
        <v>#DIV/0!</v>
      </c>
      <c r="AB217" s="278" t="e">
        <f t="shared" si="543"/>
        <v>#DIV/0!</v>
      </c>
      <c r="AC217" s="260">
        <f t="shared" si="544"/>
        <v>0</v>
      </c>
      <c r="AD217" s="254" t="e">
        <f t="shared" si="545"/>
        <v>#DIV/0!</v>
      </c>
      <c r="AE217" s="279">
        <v>1</v>
      </c>
      <c r="AF217" s="280">
        <f t="shared" si="546"/>
        <v>0</v>
      </c>
      <c r="AG217" s="292">
        <f t="shared" si="551"/>
        <v>44153</v>
      </c>
      <c r="AH217" s="292">
        <f t="shared" si="552"/>
        <v>0</v>
      </c>
      <c r="AI217" s="292">
        <f t="shared" si="553"/>
        <v>44188.4729827311</v>
      </c>
      <c r="AJ217" s="292" t="str">
        <f ca="1" t="shared" si="554"/>
        <v> </v>
      </c>
      <c r="AK217" s="292">
        <f t="shared" si="555"/>
        <v>43890</v>
      </c>
      <c r="AL217" s="296"/>
      <c r="AM217" s="300"/>
      <c r="AN217" s="218"/>
      <c r="AO217" s="218"/>
      <c r="AP217" s="218"/>
      <c r="AQ217" s="218"/>
      <c r="AR217" s="218"/>
      <c r="AS217" s="218"/>
      <c r="AT217" s="218"/>
      <c r="AU217" s="218"/>
      <c r="AV217" s="218"/>
      <c r="AW217" s="218"/>
      <c r="AX217" s="218"/>
      <c r="AY217" s="218"/>
      <c r="AZ217" s="218"/>
      <c r="BA217" s="218"/>
      <c r="BB217" s="218"/>
      <c r="BC217" s="218"/>
      <c r="BD217" s="218"/>
      <c r="BE217" s="218"/>
      <c r="BF217" s="218"/>
      <c r="BG217" s="218"/>
      <c r="BH217" s="218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217"/>
      <c r="BS217" s="217"/>
      <c r="BT217" s="217"/>
      <c r="BU217" s="217"/>
      <c r="BV217" s="217"/>
      <c r="BW217" s="217"/>
      <c r="BX217" s="217"/>
      <c r="BY217" s="217"/>
      <c r="BZ217" s="217"/>
      <c r="CA217" s="217"/>
      <c r="CB217" s="217"/>
      <c r="CC217" s="217"/>
      <c r="CD217" s="217"/>
      <c r="CE217" s="217"/>
      <c r="CF217" s="217"/>
      <c r="CG217" s="217"/>
      <c r="CH217" s="217"/>
      <c r="CI217" s="217"/>
      <c r="CJ217" s="217"/>
      <c r="CK217" s="217"/>
      <c r="CL217" s="217"/>
      <c r="CM217" s="217"/>
      <c r="CN217" s="217"/>
      <c r="CO217" s="217"/>
      <c r="CP217" s="217"/>
      <c r="CQ217" s="217"/>
      <c r="CR217" s="217"/>
      <c r="CS217" s="217"/>
      <c r="CT217" s="217"/>
      <c r="CU217" s="217"/>
      <c r="CV217" s="217"/>
      <c r="CW217" s="217"/>
      <c r="CX217" s="217"/>
      <c r="CY217" s="217"/>
      <c r="CZ217" s="193"/>
      <c r="DA217" s="193"/>
      <c r="DB217" s="193"/>
      <c r="DC217" s="193"/>
      <c r="DD217" s="193"/>
      <c r="DE217" s="193"/>
      <c r="DF217" s="193"/>
      <c r="DG217" s="193"/>
      <c r="DH217" s="193"/>
      <c r="DI217" s="193"/>
      <c r="DJ217" s="193"/>
      <c r="DK217" s="193"/>
      <c r="DL217" s="193"/>
      <c r="DM217" s="193"/>
      <c r="DN217" s="193"/>
      <c r="DO217" s="193"/>
      <c r="DP217" s="193"/>
      <c r="DQ217" s="193"/>
      <c r="DR217" s="193"/>
      <c r="DS217" s="193"/>
      <c r="DT217" s="193"/>
      <c r="DU217" s="193"/>
      <c r="DV217" s="193"/>
      <c r="DW217" s="193"/>
      <c r="DX217" s="193"/>
      <c r="DY217" s="193"/>
    </row>
    <row r="218" s="190" customFormat="1" customHeight="1" spans="1:129">
      <c r="A218" s="243">
        <v>333</v>
      </c>
      <c r="B218" s="235"/>
      <c r="C218" s="234">
        <v>1</v>
      </c>
      <c r="D218" s="233">
        <f t="shared" si="547"/>
        <v>400</v>
      </c>
      <c r="E218" s="234" t="str">
        <f t="shared" si="548"/>
        <v>YT-6635-26E</v>
      </c>
      <c r="F218" s="232">
        <f t="shared" si="549"/>
        <v>2020</v>
      </c>
      <c r="G218" s="234"/>
      <c r="H218" s="234" t="s">
        <v>46</v>
      </c>
      <c r="I218" s="234"/>
      <c r="J218" s="252"/>
      <c r="K218" s="234"/>
      <c r="L218" s="234">
        <v>6</v>
      </c>
      <c r="M218" s="234">
        <f t="shared" si="550"/>
        <v>0</v>
      </c>
      <c r="N218" s="253">
        <f t="shared" si="536"/>
        <v>0</v>
      </c>
      <c r="O218" s="234"/>
      <c r="P218" s="234"/>
      <c r="Q218" s="234"/>
      <c r="R218" s="234"/>
      <c r="S218" s="260">
        <f t="shared" si="537"/>
        <v>0</v>
      </c>
      <c r="T218" s="260" t="e">
        <f t="shared" si="538"/>
        <v>#DIV/0!</v>
      </c>
      <c r="U218" s="260">
        <f t="shared" si="539"/>
        <v>0</v>
      </c>
      <c r="V218" s="260"/>
      <c r="W218" s="270"/>
      <c r="X218" s="266"/>
      <c r="Y218" s="260" t="e">
        <f t="shared" si="540"/>
        <v>#DIV/0!</v>
      </c>
      <c r="Z218" s="234" t="e">
        <f t="shared" si="541"/>
        <v>#DIV/0!</v>
      </c>
      <c r="AA218" s="260" t="e">
        <f t="shared" si="542"/>
        <v>#DIV/0!</v>
      </c>
      <c r="AB218" s="278" t="e">
        <f t="shared" si="543"/>
        <v>#DIV/0!</v>
      </c>
      <c r="AC218" s="260">
        <f t="shared" si="544"/>
        <v>0</v>
      </c>
      <c r="AD218" s="254" t="e">
        <f t="shared" si="545"/>
        <v>#DIV/0!</v>
      </c>
      <c r="AE218" s="279">
        <v>1</v>
      </c>
      <c r="AF218" s="280">
        <f t="shared" si="546"/>
        <v>0</v>
      </c>
      <c r="AG218" s="292">
        <f t="shared" si="551"/>
        <v>44153</v>
      </c>
      <c r="AH218" s="292">
        <f t="shared" si="552"/>
        <v>0</v>
      </c>
      <c r="AI218" s="292">
        <f t="shared" si="553"/>
        <v>44188.4729827311</v>
      </c>
      <c r="AJ218" s="292" t="str">
        <f ca="1" t="shared" si="554"/>
        <v> </v>
      </c>
      <c r="AK218" s="292">
        <f t="shared" si="555"/>
        <v>43890</v>
      </c>
      <c r="AL218" s="296"/>
      <c r="AM218" s="300"/>
      <c r="AN218" s="218"/>
      <c r="AO218" s="218"/>
      <c r="AP218" s="218"/>
      <c r="AQ218" s="218"/>
      <c r="AR218" s="218"/>
      <c r="AS218" s="218"/>
      <c r="AT218" s="218"/>
      <c r="AU218" s="218"/>
      <c r="AV218" s="218"/>
      <c r="AW218" s="218"/>
      <c r="AX218" s="218"/>
      <c r="AY218" s="218"/>
      <c r="AZ218" s="218"/>
      <c r="BA218" s="218"/>
      <c r="BB218" s="218"/>
      <c r="BC218" s="218"/>
      <c r="BD218" s="218"/>
      <c r="BE218" s="218"/>
      <c r="BF218" s="218"/>
      <c r="BG218" s="218"/>
      <c r="BH218" s="218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217"/>
      <c r="BS218" s="217"/>
      <c r="BT218" s="217"/>
      <c r="BU218" s="217"/>
      <c r="BV218" s="217"/>
      <c r="BW218" s="217"/>
      <c r="BX218" s="217"/>
      <c r="BY218" s="217"/>
      <c r="BZ218" s="217"/>
      <c r="CA218" s="217"/>
      <c r="CB218" s="217"/>
      <c r="CC218" s="217"/>
      <c r="CD218" s="217"/>
      <c r="CE218" s="217"/>
      <c r="CF218" s="217"/>
      <c r="CG218" s="217"/>
      <c r="CH218" s="217"/>
      <c r="CI218" s="217"/>
      <c r="CJ218" s="217"/>
      <c r="CK218" s="217"/>
      <c r="CL218" s="217"/>
      <c r="CM218" s="217"/>
      <c r="CN218" s="217"/>
      <c r="CO218" s="217"/>
      <c r="CP218" s="217"/>
      <c r="CQ218" s="217"/>
      <c r="CR218" s="217"/>
      <c r="CS218" s="217"/>
      <c r="CT218" s="217"/>
      <c r="CU218" s="217"/>
      <c r="CV218" s="217"/>
      <c r="CW218" s="217"/>
      <c r="CX218" s="217"/>
      <c r="CY218" s="217"/>
      <c r="CZ218" s="193"/>
      <c r="DA218" s="193"/>
      <c r="DB218" s="193"/>
      <c r="DC218" s="193"/>
      <c r="DD218" s="193"/>
      <c r="DE218" s="193"/>
      <c r="DF218" s="193"/>
      <c r="DG218" s="193"/>
      <c r="DH218" s="193"/>
      <c r="DI218" s="193"/>
      <c r="DJ218" s="193"/>
      <c r="DK218" s="193"/>
      <c r="DL218" s="193"/>
      <c r="DM218" s="193"/>
      <c r="DN218" s="193"/>
      <c r="DO218" s="193"/>
      <c r="DP218" s="193"/>
      <c r="DQ218" s="193"/>
      <c r="DR218" s="193"/>
      <c r="DS218" s="193"/>
      <c r="DT218" s="193"/>
      <c r="DU218" s="193"/>
      <c r="DV218" s="193"/>
      <c r="DW218" s="193"/>
      <c r="DX218" s="193"/>
      <c r="DY218" s="193"/>
    </row>
    <row r="219" s="191" customFormat="1" customHeight="1" spans="1:129">
      <c r="A219" s="244"/>
      <c r="B219" s="237"/>
      <c r="C219" s="240"/>
      <c r="D219" s="239"/>
      <c r="E219" s="240"/>
      <c r="F219" s="238"/>
      <c r="G219" s="240"/>
      <c r="H219" s="240"/>
      <c r="I219" s="240"/>
      <c r="J219" s="256"/>
      <c r="K219" s="240"/>
      <c r="L219" s="240"/>
      <c r="M219" s="240"/>
      <c r="N219" s="257"/>
      <c r="O219" s="240"/>
      <c r="P219" s="240"/>
      <c r="Q219" s="240"/>
      <c r="R219" s="240"/>
      <c r="S219" s="267"/>
      <c r="T219" s="267"/>
      <c r="U219" s="267"/>
      <c r="V219" s="267"/>
      <c r="W219" s="272"/>
      <c r="X219" s="269"/>
      <c r="Y219" s="267"/>
      <c r="Z219" s="240"/>
      <c r="AA219" s="267"/>
      <c r="AB219" s="281"/>
      <c r="AC219" s="267"/>
      <c r="AD219" s="258"/>
      <c r="AE219" s="282"/>
      <c r="AF219" s="283"/>
      <c r="AG219" s="297"/>
      <c r="AH219" s="297"/>
      <c r="AI219" s="297"/>
      <c r="AJ219" s="297"/>
      <c r="AK219" s="297"/>
      <c r="AL219" s="298"/>
      <c r="AM219" s="301"/>
      <c r="AN219" s="218"/>
      <c r="AO219" s="218"/>
      <c r="AP219" s="218"/>
      <c r="AQ219" s="218"/>
      <c r="AR219" s="218"/>
      <c r="AS219" s="218"/>
      <c r="AT219" s="218"/>
      <c r="AU219" s="218"/>
      <c r="AV219" s="218"/>
      <c r="AW219" s="218"/>
      <c r="AX219" s="218"/>
      <c r="AY219" s="218"/>
      <c r="AZ219" s="218"/>
      <c r="BA219" s="218"/>
      <c r="BB219" s="218"/>
      <c r="BC219" s="218"/>
      <c r="BD219" s="218"/>
      <c r="BE219" s="218"/>
      <c r="BF219" s="218"/>
      <c r="BG219" s="218"/>
      <c r="BH219" s="218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217"/>
      <c r="BS219" s="217"/>
      <c r="BT219" s="217"/>
      <c r="BU219" s="217"/>
      <c r="BV219" s="217"/>
      <c r="BW219" s="217"/>
      <c r="BX219" s="217"/>
      <c r="BY219" s="217"/>
      <c r="BZ219" s="217"/>
      <c r="CA219" s="217"/>
      <c r="CB219" s="217"/>
      <c r="CC219" s="217"/>
      <c r="CD219" s="217"/>
      <c r="CE219" s="217"/>
      <c r="CF219" s="217"/>
      <c r="CG219" s="217"/>
      <c r="CH219" s="217"/>
      <c r="CI219" s="217"/>
      <c r="CJ219" s="217"/>
      <c r="CK219" s="217"/>
      <c r="CL219" s="217"/>
      <c r="CM219" s="217"/>
      <c r="CN219" s="217"/>
      <c r="CO219" s="217"/>
      <c r="CP219" s="217"/>
      <c r="CQ219" s="217"/>
      <c r="CR219" s="217"/>
      <c r="CS219" s="217"/>
      <c r="CT219" s="217"/>
      <c r="CU219" s="217"/>
      <c r="CV219" s="217"/>
      <c r="CW219" s="217"/>
      <c r="CX219" s="217"/>
      <c r="CY219" s="217"/>
      <c r="CZ219" s="193"/>
      <c r="DA219" s="193"/>
      <c r="DB219" s="193"/>
      <c r="DC219" s="193"/>
      <c r="DD219" s="193"/>
      <c r="DE219" s="193"/>
      <c r="DF219" s="193"/>
      <c r="DG219" s="193"/>
      <c r="DH219" s="193"/>
      <c r="DI219" s="193"/>
      <c r="DJ219" s="193"/>
      <c r="DK219" s="193"/>
      <c r="DL219" s="193"/>
      <c r="DM219" s="193"/>
      <c r="DN219" s="193"/>
      <c r="DO219" s="193"/>
      <c r="DP219" s="193"/>
      <c r="DQ219" s="193"/>
      <c r="DR219" s="193"/>
      <c r="DS219" s="193"/>
      <c r="DT219" s="193"/>
      <c r="DU219" s="193"/>
      <c r="DV219" s="193"/>
      <c r="DW219" s="193"/>
      <c r="DX219" s="193"/>
      <c r="DY219" s="193"/>
    </row>
    <row r="220" s="193" customFormat="1" customHeight="1" spans="1:103">
      <c r="A220" s="341">
        <v>374</v>
      </c>
      <c r="B220" s="235">
        <v>1027</v>
      </c>
      <c r="C220" s="234">
        <v>1</v>
      </c>
      <c r="D220" s="233">
        <v>650</v>
      </c>
      <c r="E220" s="234" t="s">
        <v>100</v>
      </c>
      <c r="F220" s="232">
        <v>2020</v>
      </c>
      <c r="G220" s="234"/>
      <c r="H220" s="234" t="s">
        <v>15</v>
      </c>
      <c r="I220" s="234">
        <v>150</v>
      </c>
      <c r="J220" s="259" t="s">
        <v>101</v>
      </c>
      <c r="K220" s="234">
        <v>238</v>
      </c>
      <c r="L220" s="234">
        <v>6</v>
      </c>
      <c r="M220" s="234">
        <f t="shared" ref="M220:M226" si="556">O220*K220*I220</f>
        <v>142800</v>
      </c>
      <c r="N220" s="253">
        <f>M220/SUM($M$220:$M$226)</f>
        <v>0.0957854406130268</v>
      </c>
      <c r="O220" s="234">
        <v>4</v>
      </c>
      <c r="P220" s="234"/>
      <c r="Q220" s="234"/>
      <c r="R220" s="234"/>
      <c r="S220" s="260">
        <f t="shared" ref="S220:S226" si="557">R220*Q220*P220/1000</f>
        <v>0</v>
      </c>
      <c r="T220" s="260">
        <f t="shared" ref="T220:T226" si="558">F220*N220*1000/L220/K220*9000/I220</f>
        <v>8129.68865707203</v>
      </c>
      <c r="U220" s="260">
        <f t="shared" ref="U220:U226" si="559">F220*N220</f>
        <v>193.486590038314</v>
      </c>
      <c r="V220" s="260"/>
      <c r="W220" s="270"/>
      <c r="X220" s="266">
        <v>8250</v>
      </c>
      <c r="Y220" s="260">
        <f t="shared" ref="Y220:Y226" si="560">T220-X220</f>
        <v>-120.311342927975</v>
      </c>
      <c r="Z220" s="234">
        <f t="shared" ref="Z220:Z226" si="561">Y220*I220/9000*L220*K220/1000</f>
        <v>-2.8634099616858</v>
      </c>
      <c r="AA220" s="260">
        <f t="shared" ref="AA220:AA226" si="562">65*1000/K220*9000/I220</f>
        <v>16386.5546218487</v>
      </c>
      <c r="AB220" s="278">
        <f t="shared" ref="AB220:AB226" si="563">Q220*R220*P220*N220/K220/L220*9000/I220</f>
        <v>0</v>
      </c>
      <c r="AC220" s="260">
        <f t="shared" ref="AC220:AC226" si="564">D220/2*O220*60*24/1000</f>
        <v>1872</v>
      </c>
      <c r="AD220" s="254">
        <f t="shared" ref="AD220:AD226" si="565">T220/AC220/0.83/AE220</f>
        <v>5.23226795455671</v>
      </c>
      <c r="AE220" s="279">
        <v>1</v>
      </c>
      <c r="AF220" s="280">
        <f t="shared" ref="AF220:AF226" si="566">IF(LEN(C220)&gt;0,AC220*I220/9000/1000*K220*L220,"")</f>
        <v>44.5536</v>
      </c>
      <c r="AG220" s="292">
        <v>44165</v>
      </c>
      <c r="AH220" s="294"/>
      <c r="AI220" s="294">
        <f>AD220+AG220</f>
        <v>44170.2322679546</v>
      </c>
      <c r="AJ220" s="295" t="str">
        <f ca="1">IF(NOW()-AG220-AD220&gt;=-2,"跟踪"," ")</f>
        <v> </v>
      </c>
      <c r="AK220" s="295">
        <v>43881</v>
      </c>
      <c r="AL220" s="296">
        <f>SUM(AF220:AF226)</f>
        <v>465.139584</v>
      </c>
      <c r="AM220" s="217"/>
      <c r="AN220" s="218"/>
      <c r="AO220" s="218"/>
      <c r="AP220" s="218"/>
      <c r="AQ220" s="218"/>
      <c r="AR220" s="218"/>
      <c r="AS220" s="218"/>
      <c r="AT220" s="218"/>
      <c r="AU220" s="218"/>
      <c r="AV220" s="218"/>
      <c r="AW220" s="218"/>
      <c r="AX220" s="218"/>
      <c r="AY220" s="218"/>
      <c r="AZ220" s="218"/>
      <c r="BA220" s="218"/>
      <c r="BB220" s="218"/>
      <c r="BC220" s="218"/>
      <c r="BD220" s="218"/>
      <c r="BE220" s="218"/>
      <c r="BF220" s="218"/>
      <c r="BG220" s="218"/>
      <c r="BH220" s="218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217"/>
      <c r="BS220" s="217"/>
      <c r="BT220" s="217"/>
      <c r="BU220" s="217"/>
      <c r="BV220" s="217"/>
      <c r="BW220" s="217"/>
      <c r="BX220" s="217"/>
      <c r="BY220" s="217"/>
      <c r="BZ220" s="217"/>
      <c r="CA220" s="217"/>
      <c r="CB220" s="217"/>
      <c r="CC220" s="217"/>
      <c r="CD220" s="217"/>
      <c r="CE220" s="217"/>
      <c r="CF220" s="217"/>
      <c r="CG220" s="217"/>
      <c r="CH220" s="217"/>
      <c r="CI220" s="217"/>
      <c r="CJ220" s="217"/>
      <c r="CK220" s="217"/>
      <c r="CL220" s="217"/>
      <c r="CM220" s="217"/>
      <c r="CN220" s="217"/>
      <c r="CO220" s="217"/>
      <c r="CP220" s="217"/>
      <c r="CQ220" s="217"/>
      <c r="CR220" s="217"/>
      <c r="CS220" s="217"/>
      <c r="CT220" s="217"/>
      <c r="CU220" s="217"/>
      <c r="CV220" s="217"/>
      <c r="CW220" s="217"/>
      <c r="CX220" s="217"/>
      <c r="CY220" s="217"/>
    </row>
    <row r="221" s="193" customFormat="1" customHeight="1" spans="1:103">
      <c r="A221" s="341">
        <v>374</v>
      </c>
      <c r="B221" s="235"/>
      <c r="C221" s="234">
        <v>1</v>
      </c>
      <c r="D221" s="233">
        <f t="shared" ref="D221:D226" si="567">D220</f>
        <v>650</v>
      </c>
      <c r="E221" s="234" t="str">
        <f t="shared" ref="E221:E226" si="568">E220</f>
        <v>YT-5001MS</v>
      </c>
      <c r="F221" s="232">
        <f t="shared" ref="F221:F226" si="569">F220</f>
        <v>2020</v>
      </c>
      <c r="G221" s="234"/>
      <c r="H221" s="234" t="s">
        <v>41</v>
      </c>
      <c r="I221" s="234">
        <v>150</v>
      </c>
      <c r="J221" s="259" t="s">
        <v>101</v>
      </c>
      <c r="K221" s="234">
        <v>238</v>
      </c>
      <c r="L221" s="234">
        <f t="shared" ref="L221:L226" si="570">L220</f>
        <v>6</v>
      </c>
      <c r="M221" s="234">
        <f t="shared" si="556"/>
        <v>142800</v>
      </c>
      <c r="N221" s="253">
        <f t="shared" ref="N221:N226" si="571">M221/SUM($M$220:$M$226)</f>
        <v>0.0957854406130268</v>
      </c>
      <c r="O221" s="234">
        <v>4</v>
      </c>
      <c r="P221" s="234"/>
      <c r="Q221" s="234"/>
      <c r="R221" s="234"/>
      <c r="S221" s="260">
        <f t="shared" si="557"/>
        <v>0</v>
      </c>
      <c r="T221" s="260">
        <f t="shared" si="558"/>
        <v>8129.68865707203</v>
      </c>
      <c r="U221" s="260">
        <f t="shared" si="559"/>
        <v>193.486590038314</v>
      </c>
      <c r="V221" s="260"/>
      <c r="W221" s="270"/>
      <c r="X221" s="266">
        <v>8250</v>
      </c>
      <c r="Y221" s="260">
        <f t="shared" si="560"/>
        <v>-120.311342927975</v>
      </c>
      <c r="Z221" s="234">
        <f t="shared" si="561"/>
        <v>-2.8634099616858</v>
      </c>
      <c r="AA221" s="260">
        <f t="shared" si="562"/>
        <v>16386.5546218487</v>
      </c>
      <c r="AB221" s="278">
        <f t="shared" si="563"/>
        <v>0</v>
      </c>
      <c r="AC221" s="260">
        <f t="shared" si="564"/>
        <v>1872</v>
      </c>
      <c r="AD221" s="254">
        <f t="shared" si="565"/>
        <v>5.23226795455671</v>
      </c>
      <c r="AE221" s="279">
        <v>1</v>
      </c>
      <c r="AF221" s="280">
        <f t="shared" si="566"/>
        <v>44.5536</v>
      </c>
      <c r="AG221" s="292">
        <f t="shared" ref="AG221:AG226" si="572">AG220</f>
        <v>44165</v>
      </c>
      <c r="AH221" s="292">
        <f t="shared" ref="AH221:AH226" si="573">AH220</f>
        <v>0</v>
      </c>
      <c r="AI221" s="292">
        <f t="shared" ref="AI221:AI226" si="574">AI220</f>
        <v>44170.2322679546</v>
      </c>
      <c r="AJ221" s="292" t="str">
        <f ca="1" t="shared" ref="AJ221:AJ226" si="575">AJ220</f>
        <v> </v>
      </c>
      <c r="AK221" s="292">
        <f t="shared" ref="AK221:AK226" si="576">AK220</f>
        <v>43881</v>
      </c>
      <c r="AL221" s="296"/>
      <c r="AM221" s="217"/>
      <c r="AN221" s="218"/>
      <c r="AO221" s="218"/>
      <c r="AP221" s="218"/>
      <c r="AQ221" s="218"/>
      <c r="AR221" s="218"/>
      <c r="AS221" s="218"/>
      <c r="AT221" s="218"/>
      <c r="AU221" s="218"/>
      <c r="AV221" s="218"/>
      <c r="AW221" s="218"/>
      <c r="AX221" s="218"/>
      <c r="AY221" s="218"/>
      <c r="AZ221" s="218"/>
      <c r="BA221" s="218"/>
      <c r="BB221" s="218"/>
      <c r="BC221" s="218"/>
      <c r="BD221" s="218"/>
      <c r="BE221" s="218"/>
      <c r="BF221" s="218"/>
      <c r="BG221" s="218"/>
      <c r="BH221" s="218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217"/>
      <c r="BS221" s="217"/>
      <c r="BT221" s="217"/>
      <c r="BU221" s="217"/>
      <c r="BV221" s="217"/>
      <c r="BW221" s="217"/>
      <c r="BX221" s="217"/>
      <c r="BY221" s="217"/>
      <c r="BZ221" s="217"/>
      <c r="CA221" s="217"/>
      <c r="CB221" s="217"/>
      <c r="CC221" s="217"/>
      <c r="CD221" s="217"/>
      <c r="CE221" s="217"/>
      <c r="CF221" s="217"/>
      <c r="CG221" s="217"/>
      <c r="CH221" s="217"/>
      <c r="CI221" s="217"/>
      <c r="CJ221" s="217"/>
      <c r="CK221" s="217"/>
      <c r="CL221" s="217"/>
      <c r="CM221" s="217"/>
      <c r="CN221" s="217"/>
      <c r="CO221" s="217"/>
      <c r="CP221" s="217"/>
      <c r="CQ221" s="217"/>
      <c r="CR221" s="217"/>
      <c r="CS221" s="217"/>
      <c r="CT221" s="217"/>
      <c r="CU221" s="217"/>
      <c r="CV221" s="217"/>
      <c r="CW221" s="217"/>
      <c r="CX221" s="217"/>
      <c r="CY221" s="217"/>
    </row>
    <row r="222" s="193" customFormat="1" customHeight="1" spans="1:103">
      <c r="A222" s="341">
        <v>374</v>
      </c>
      <c r="B222" s="235"/>
      <c r="C222" s="234">
        <v>1</v>
      </c>
      <c r="D222" s="233">
        <f t="shared" si="567"/>
        <v>650</v>
      </c>
      <c r="E222" s="234" t="str">
        <f t="shared" si="568"/>
        <v>YT-5001MS</v>
      </c>
      <c r="F222" s="232">
        <f t="shared" si="569"/>
        <v>2020</v>
      </c>
      <c r="G222" s="241" t="s">
        <v>49</v>
      </c>
      <c r="H222" s="234" t="s">
        <v>42</v>
      </c>
      <c r="I222" s="234">
        <v>150</v>
      </c>
      <c r="J222" s="259" t="s">
        <v>101</v>
      </c>
      <c r="K222" s="234">
        <v>476</v>
      </c>
      <c r="L222" s="234">
        <f t="shared" si="570"/>
        <v>6</v>
      </c>
      <c r="M222" s="234">
        <f t="shared" si="556"/>
        <v>257040</v>
      </c>
      <c r="N222" s="253">
        <f t="shared" si="571"/>
        <v>0.172413793103448</v>
      </c>
      <c r="O222" s="234">
        <v>3.6</v>
      </c>
      <c r="P222" s="234"/>
      <c r="Q222" s="234"/>
      <c r="R222" s="234"/>
      <c r="S222" s="260">
        <f t="shared" si="557"/>
        <v>0</v>
      </c>
      <c r="T222" s="260">
        <f t="shared" si="558"/>
        <v>7316.71979136482</v>
      </c>
      <c r="U222" s="260">
        <f t="shared" si="559"/>
        <v>348.275862068966</v>
      </c>
      <c r="V222" s="260"/>
      <c r="W222" s="270"/>
      <c r="X222" s="266">
        <v>7500</v>
      </c>
      <c r="Y222" s="260">
        <f t="shared" si="560"/>
        <v>-183.280208635178</v>
      </c>
      <c r="Z222" s="234">
        <f t="shared" si="561"/>
        <v>-8.7241379310345</v>
      </c>
      <c r="AA222" s="260">
        <f t="shared" si="562"/>
        <v>8193.27731092437</v>
      </c>
      <c r="AB222" s="278">
        <f t="shared" si="563"/>
        <v>0</v>
      </c>
      <c r="AC222" s="260">
        <f t="shared" si="564"/>
        <v>1684.8</v>
      </c>
      <c r="AD222" s="254">
        <f t="shared" si="565"/>
        <v>5.2322679545567</v>
      </c>
      <c r="AE222" s="279">
        <v>1</v>
      </c>
      <c r="AF222" s="280">
        <f t="shared" si="566"/>
        <v>80.19648</v>
      </c>
      <c r="AG222" s="292">
        <f t="shared" si="572"/>
        <v>44165</v>
      </c>
      <c r="AH222" s="292">
        <f t="shared" si="573"/>
        <v>0</v>
      </c>
      <c r="AI222" s="292">
        <f t="shared" si="574"/>
        <v>44170.2322679546</v>
      </c>
      <c r="AJ222" s="292" t="str">
        <f ca="1" t="shared" si="575"/>
        <v> </v>
      </c>
      <c r="AK222" s="292">
        <f t="shared" si="576"/>
        <v>43881</v>
      </c>
      <c r="AL222" s="296"/>
      <c r="AM222" s="217"/>
      <c r="AN222" s="218"/>
      <c r="AO222" s="218"/>
      <c r="AP222" s="218"/>
      <c r="AQ222" s="218"/>
      <c r="AR222" s="218"/>
      <c r="AS222" s="218"/>
      <c r="AT222" s="218"/>
      <c r="AU222" s="218"/>
      <c r="AV222" s="218"/>
      <c r="AW222" s="218"/>
      <c r="AX222" s="218"/>
      <c r="AY222" s="218"/>
      <c r="AZ222" s="218"/>
      <c r="BA222" s="218"/>
      <c r="BB222" s="218"/>
      <c r="BC222" s="218"/>
      <c r="BD222" s="218"/>
      <c r="BE222" s="218"/>
      <c r="BF222" s="218"/>
      <c r="BG222" s="218"/>
      <c r="BH222" s="218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217"/>
      <c r="BS222" s="217"/>
      <c r="BT222" s="217"/>
      <c r="BU222" s="217"/>
      <c r="BV222" s="217"/>
      <c r="BW222" s="217"/>
      <c r="BX222" s="217"/>
      <c r="BY222" s="217"/>
      <c r="BZ222" s="217"/>
      <c r="CA222" s="217"/>
      <c r="CB222" s="217"/>
      <c r="CC222" s="217"/>
      <c r="CD222" s="217"/>
      <c r="CE222" s="217"/>
      <c r="CF222" s="217"/>
      <c r="CG222" s="217"/>
      <c r="CH222" s="217"/>
      <c r="CI222" s="217"/>
      <c r="CJ222" s="217"/>
      <c r="CK222" s="217"/>
      <c r="CL222" s="217"/>
      <c r="CM222" s="217"/>
      <c r="CN222" s="217"/>
      <c r="CO222" s="217"/>
      <c r="CP222" s="217"/>
      <c r="CQ222" s="217"/>
      <c r="CR222" s="217"/>
      <c r="CS222" s="217"/>
      <c r="CT222" s="217"/>
      <c r="CU222" s="217"/>
      <c r="CV222" s="217"/>
      <c r="CW222" s="217"/>
      <c r="CX222" s="217"/>
      <c r="CY222" s="217"/>
    </row>
    <row r="223" s="193" customFormat="1" customHeight="1" spans="1:103">
      <c r="A223" s="341">
        <v>374</v>
      </c>
      <c r="B223" s="235"/>
      <c r="C223" s="234">
        <v>1</v>
      </c>
      <c r="D223" s="233">
        <f t="shared" si="567"/>
        <v>650</v>
      </c>
      <c r="E223" s="234" t="str">
        <f t="shared" si="568"/>
        <v>YT-5001MS</v>
      </c>
      <c r="F223" s="232">
        <f t="shared" si="569"/>
        <v>2020</v>
      </c>
      <c r="G223" s="242"/>
      <c r="H223" s="234" t="s">
        <v>43</v>
      </c>
      <c r="I223" s="234">
        <v>40</v>
      </c>
      <c r="J223" s="259" t="s">
        <v>1</v>
      </c>
      <c r="K223" s="234">
        <v>476</v>
      </c>
      <c r="L223" s="234">
        <f t="shared" si="570"/>
        <v>6</v>
      </c>
      <c r="M223" s="234">
        <f t="shared" si="556"/>
        <v>291312</v>
      </c>
      <c r="N223" s="253">
        <f t="shared" si="571"/>
        <v>0.195402298850575</v>
      </c>
      <c r="O223" s="234">
        <v>15.3</v>
      </c>
      <c r="P223" s="234"/>
      <c r="Q223" s="234"/>
      <c r="R223" s="234"/>
      <c r="S223" s="260">
        <f t="shared" si="557"/>
        <v>0</v>
      </c>
      <c r="T223" s="260">
        <f t="shared" si="558"/>
        <v>31096.0591133005</v>
      </c>
      <c r="U223" s="260">
        <f t="shared" si="559"/>
        <v>394.712643678161</v>
      </c>
      <c r="V223" s="260"/>
      <c r="W223" s="270"/>
      <c r="X223" s="266"/>
      <c r="Y223" s="260">
        <f t="shared" si="560"/>
        <v>31096.0591133005</v>
      </c>
      <c r="Z223" s="234">
        <f t="shared" si="561"/>
        <v>394.712643678161</v>
      </c>
      <c r="AA223" s="260">
        <f t="shared" si="562"/>
        <v>30724.7899159664</v>
      </c>
      <c r="AB223" s="278">
        <f t="shared" si="563"/>
        <v>0</v>
      </c>
      <c r="AC223" s="260">
        <f t="shared" si="564"/>
        <v>7160.4</v>
      </c>
      <c r="AD223" s="254">
        <f t="shared" si="565"/>
        <v>5.2322679545567</v>
      </c>
      <c r="AE223" s="279">
        <v>1</v>
      </c>
      <c r="AF223" s="280">
        <f t="shared" si="566"/>
        <v>90.889344</v>
      </c>
      <c r="AG223" s="292">
        <f t="shared" si="572"/>
        <v>44165</v>
      </c>
      <c r="AH223" s="292">
        <f t="shared" si="573"/>
        <v>0</v>
      </c>
      <c r="AI223" s="292">
        <f t="shared" si="574"/>
        <v>44170.2322679546</v>
      </c>
      <c r="AJ223" s="292" t="str">
        <f ca="1" t="shared" si="575"/>
        <v> </v>
      </c>
      <c r="AK223" s="292">
        <f t="shared" si="576"/>
        <v>43881</v>
      </c>
      <c r="AL223" s="296"/>
      <c r="AM223" s="217"/>
      <c r="AN223" s="218"/>
      <c r="AO223" s="218"/>
      <c r="AP223" s="218"/>
      <c r="AQ223" s="218"/>
      <c r="AR223" s="218"/>
      <c r="AS223" s="218"/>
      <c r="AT223" s="218"/>
      <c r="AU223" s="218"/>
      <c r="AV223" s="218"/>
      <c r="AW223" s="218"/>
      <c r="AX223" s="218"/>
      <c r="AY223" s="218"/>
      <c r="AZ223" s="218"/>
      <c r="BA223" s="218"/>
      <c r="BB223" s="218"/>
      <c r="BC223" s="218"/>
      <c r="BD223" s="218"/>
      <c r="BE223" s="218"/>
      <c r="BF223" s="218"/>
      <c r="BG223" s="218"/>
      <c r="BH223" s="218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217"/>
      <c r="BS223" s="217"/>
      <c r="BT223" s="217"/>
      <c r="BU223" s="217"/>
      <c r="BV223" s="217"/>
      <c r="BW223" s="217"/>
      <c r="BX223" s="217"/>
      <c r="BY223" s="217"/>
      <c r="BZ223" s="217"/>
      <c r="CA223" s="217"/>
      <c r="CB223" s="217"/>
      <c r="CC223" s="217"/>
      <c r="CD223" s="217"/>
      <c r="CE223" s="217"/>
      <c r="CF223" s="217"/>
      <c r="CG223" s="217"/>
      <c r="CH223" s="217"/>
      <c r="CI223" s="217"/>
      <c r="CJ223" s="217"/>
      <c r="CK223" s="217"/>
      <c r="CL223" s="217"/>
      <c r="CM223" s="217"/>
      <c r="CN223" s="217"/>
      <c r="CO223" s="217"/>
      <c r="CP223" s="217"/>
      <c r="CQ223" s="217"/>
      <c r="CR223" s="217"/>
      <c r="CS223" s="217"/>
      <c r="CT223" s="217"/>
      <c r="CU223" s="217"/>
      <c r="CV223" s="217"/>
      <c r="CW223" s="217"/>
      <c r="CX223" s="217"/>
      <c r="CY223" s="217"/>
    </row>
    <row r="224" s="193" customFormat="1" customHeight="1" spans="1:103">
      <c r="A224" s="341">
        <v>374</v>
      </c>
      <c r="B224" s="235"/>
      <c r="C224" s="234">
        <v>1</v>
      </c>
      <c r="D224" s="233">
        <f t="shared" si="567"/>
        <v>650</v>
      </c>
      <c r="E224" s="234" t="str">
        <f t="shared" si="568"/>
        <v>YT-5001MS</v>
      </c>
      <c r="F224" s="232">
        <f t="shared" si="569"/>
        <v>2020</v>
      </c>
      <c r="G224" s="234" t="e">
        <f>[1]问量!$F$300</f>
        <v>#REF!</v>
      </c>
      <c r="H224" s="234" t="s">
        <v>44</v>
      </c>
      <c r="I224" s="234">
        <v>150</v>
      </c>
      <c r="J224" s="252" t="s">
        <v>101</v>
      </c>
      <c r="K224" s="234">
        <v>476</v>
      </c>
      <c r="L224" s="234">
        <f t="shared" si="570"/>
        <v>6</v>
      </c>
      <c r="M224" s="234">
        <f t="shared" si="556"/>
        <v>292740</v>
      </c>
      <c r="N224" s="253">
        <f t="shared" si="571"/>
        <v>0.196360153256705</v>
      </c>
      <c r="O224" s="234">
        <v>4.1</v>
      </c>
      <c r="P224" s="234"/>
      <c r="Q224" s="234"/>
      <c r="R224" s="234"/>
      <c r="S224" s="260">
        <f t="shared" si="557"/>
        <v>0</v>
      </c>
      <c r="T224" s="260">
        <f t="shared" si="558"/>
        <v>8332.93087349882</v>
      </c>
      <c r="U224" s="260">
        <f t="shared" si="559"/>
        <v>396.647509578544</v>
      </c>
      <c r="V224" s="260"/>
      <c r="W224" s="270"/>
      <c r="X224" s="266">
        <v>8500</v>
      </c>
      <c r="Y224" s="260">
        <f t="shared" si="560"/>
        <v>-167.069126501177</v>
      </c>
      <c r="Z224" s="234">
        <f t="shared" si="561"/>
        <v>-7.95249042145604</v>
      </c>
      <c r="AA224" s="260">
        <f t="shared" si="562"/>
        <v>8193.27731092437</v>
      </c>
      <c r="AB224" s="278">
        <f t="shared" si="563"/>
        <v>0</v>
      </c>
      <c r="AC224" s="260">
        <f t="shared" si="564"/>
        <v>1918.8</v>
      </c>
      <c r="AD224" s="254">
        <f t="shared" si="565"/>
        <v>5.2322679545567</v>
      </c>
      <c r="AE224" s="279">
        <v>1</v>
      </c>
      <c r="AF224" s="280">
        <f t="shared" si="566"/>
        <v>91.33488</v>
      </c>
      <c r="AG224" s="292">
        <f t="shared" si="572"/>
        <v>44165</v>
      </c>
      <c r="AH224" s="292">
        <f t="shared" si="573"/>
        <v>0</v>
      </c>
      <c r="AI224" s="292">
        <f t="shared" si="574"/>
        <v>44170.2322679546</v>
      </c>
      <c r="AJ224" s="292" t="str">
        <f ca="1" t="shared" si="575"/>
        <v> </v>
      </c>
      <c r="AK224" s="292">
        <f t="shared" si="576"/>
        <v>43881</v>
      </c>
      <c r="AL224" s="296"/>
      <c r="AM224" s="217"/>
      <c r="AN224" s="218"/>
      <c r="AO224" s="218"/>
      <c r="AP224" s="218"/>
      <c r="AQ224" s="218"/>
      <c r="AR224" s="218"/>
      <c r="AS224" s="218"/>
      <c r="AT224" s="218"/>
      <c r="AU224" s="218"/>
      <c r="AV224" s="218"/>
      <c r="AW224" s="218"/>
      <c r="AX224" s="218"/>
      <c r="AY224" s="218"/>
      <c r="AZ224" s="218"/>
      <c r="BA224" s="218"/>
      <c r="BB224" s="218"/>
      <c r="BC224" s="218"/>
      <c r="BD224" s="218"/>
      <c r="BE224" s="218"/>
      <c r="BF224" s="218"/>
      <c r="BG224" s="218"/>
      <c r="BH224" s="218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217"/>
      <c r="BS224" s="217"/>
      <c r="BT224" s="217"/>
      <c r="BU224" s="217"/>
      <c r="BV224" s="217"/>
      <c r="BW224" s="217"/>
      <c r="BX224" s="217"/>
      <c r="BY224" s="217"/>
      <c r="BZ224" s="217"/>
      <c r="CA224" s="217"/>
      <c r="CB224" s="217"/>
      <c r="CC224" s="217"/>
      <c r="CD224" s="217"/>
      <c r="CE224" s="217"/>
      <c r="CF224" s="217"/>
      <c r="CG224" s="217"/>
      <c r="CH224" s="217"/>
      <c r="CI224" s="217"/>
      <c r="CJ224" s="217"/>
      <c r="CK224" s="217"/>
      <c r="CL224" s="217"/>
      <c r="CM224" s="217"/>
      <c r="CN224" s="217"/>
      <c r="CO224" s="217"/>
      <c r="CP224" s="217"/>
      <c r="CQ224" s="217"/>
      <c r="CR224" s="217"/>
      <c r="CS224" s="217"/>
      <c r="CT224" s="217"/>
      <c r="CU224" s="217"/>
      <c r="CV224" s="217"/>
      <c r="CW224" s="217"/>
      <c r="CX224" s="217"/>
      <c r="CY224" s="217"/>
    </row>
    <row r="225" s="193" customFormat="1" customHeight="1" spans="1:103">
      <c r="A225" s="341">
        <v>374</v>
      </c>
      <c r="B225" s="235"/>
      <c r="C225" s="234">
        <v>1</v>
      </c>
      <c r="D225" s="233">
        <f t="shared" si="567"/>
        <v>650</v>
      </c>
      <c r="E225" s="234" t="str">
        <f t="shared" si="568"/>
        <v>YT-5001MS</v>
      </c>
      <c r="F225" s="232">
        <f t="shared" si="569"/>
        <v>2020</v>
      </c>
      <c r="G225" s="234"/>
      <c r="H225" s="234" t="s">
        <v>45</v>
      </c>
      <c r="I225" s="234">
        <v>150</v>
      </c>
      <c r="J225" s="252" t="s">
        <v>101</v>
      </c>
      <c r="K225" s="234">
        <v>476</v>
      </c>
      <c r="L225" s="234">
        <f t="shared" si="570"/>
        <v>6</v>
      </c>
      <c r="M225" s="234">
        <f t="shared" si="556"/>
        <v>364140</v>
      </c>
      <c r="N225" s="253">
        <f t="shared" si="571"/>
        <v>0.244252873563218</v>
      </c>
      <c r="O225" s="234">
        <v>5.1</v>
      </c>
      <c r="P225" s="234"/>
      <c r="Q225" s="234"/>
      <c r="R225" s="234"/>
      <c r="S225" s="260">
        <f t="shared" si="557"/>
        <v>0</v>
      </c>
      <c r="T225" s="260">
        <f t="shared" si="558"/>
        <v>10365.3530377668</v>
      </c>
      <c r="U225" s="260">
        <f t="shared" si="559"/>
        <v>493.390804597701</v>
      </c>
      <c r="V225" s="260"/>
      <c r="W225" s="270"/>
      <c r="X225" s="266">
        <v>10500</v>
      </c>
      <c r="Y225" s="260">
        <f t="shared" si="560"/>
        <v>-134.646962233168</v>
      </c>
      <c r="Z225" s="234">
        <f t="shared" si="561"/>
        <v>-6.40919540229879</v>
      </c>
      <c r="AA225" s="260">
        <f t="shared" si="562"/>
        <v>8193.27731092437</v>
      </c>
      <c r="AB225" s="278">
        <f t="shared" si="563"/>
        <v>0</v>
      </c>
      <c r="AC225" s="260">
        <f t="shared" si="564"/>
        <v>2386.8</v>
      </c>
      <c r="AD225" s="254">
        <f t="shared" si="565"/>
        <v>5.23226795455671</v>
      </c>
      <c r="AE225" s="279">
        <v>1</v>
      </c>
      <c r="AF225" s="280">
        <f t="shared" si="566"/>
        <v>113.61168</v>
      </c>
      <c r="AG225" s="292">
        <f t="shared" si="572"/>
        <v>44165</v>
      </c>
      <c r="AH225" s="292">
        <f t="shared" si="573"/>
        <v>0</v>
      </c>
      <c r="AI225" s="292">
        <f t="shared" si="574"/>
        <v>44170.2322679546</v>
      </c>
      <c r="AJ225" s="292" t="str">
        <f ca="1" t="shared" si="575"/>
        <v> </v>
      </c>
      <c r="AK225" s="292">
        <f t="shared" si="576"/>
        <v>43881</v>
      </c>
      <c r="AL225" s="296"/>
      <c r="AM225" s="217"/>
      <c r="AN225" s="218"/>
      <c r="AO225" s="218"/>
      <c r="AP225" s="218"/>
      <c r="AQ225" s="218"/>
      <c r="AR225" s="218"/>
      <c r="AS225" s="218"/>
      <c r="AT225" s="218"/>
      <c r="AU225" s="218"/>
      <c r="AV225" s="218"/>
      <c r="AW225" s="218"/>
      <c r="AX225" s="218"/>
      <c r="AY225" s="218"/>
      <c r="AZ225" s="218"/>
      <c r="BA225" s="218"/>
      <c r="BB225" s="218"/>
      <c r="BC225" s="218"/>
      <c r="BD225" s="218"/>
      <c r="BE225" s="218"/>
      <c r="BF225" s="218"/>
      <c r="BG225" s="218"/>
      <c r="BH225" s="218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217"/>
      <c r="BS225" s="217"/>
      <c r="BT225" s="217"/>
      <c r="BU225" s="217"/>
      <c r="BV225" s="217"/>
      <c r="BW225" s="217"/>
      <c r="BX225" s="217"/>
      <c r="BY225" s="217"/>
      <c r="BZ225" s="217"/>
      <c r="CA225" s="217"/>
      <c r="CB225" s="217"/>
      <c r="CC225" s="217"/>
      <c r="CD225" s="217"/>
      <c r="CE225" s="217"/>
      <c r="CF225" s="217"/>
      <c r="CG225" s="217"/>
      <c r="CH225" s="217"/>
      <c r="CI225" s="217"/>
      <c r="CJ225" s="217"/>
      <c r="CK225" s="217"/>
      <c r="CL225" s="217"/>
      <c r="CM225" s="217"/>
      <c r="CN225" s="217"/>
      <c r="CO225" s="217"/>
      <c r="CP225" s="217"/>
      <c r="CQ225" s="217"/>
      <c r="CR225" s="217"/>
      <c r="CS225" s="217"/>
      <c r="CT225" s="217"/>
      <c r="CU225" s="217"/>
      <c r="CV225" s="217"/>
      <c r="CW225" s="217"/>
      <c r="CX225" s="217"/>
      <c r="CY225" s="217"/>
    </row>
    <row r="226" s="193" customFormat="1" customHeight="1" spans="1:103">
      <c r="A226" s="341">
        <v>374</v>
      </c>
      <c r="B226" s="235"/>
      <c r="C226" s="234">
        <v>1</v>
      </c>
      <c r="D226" s="233">
        <f t="shared" si="567"/>
        <v>650</v>
      </c>
      <c r="E226" s="234" t="str">
        <f t="shared" si="568"/>
        <v>YT-5001MS</v>
      </c>
      <c r="F226" s="232">
        <f t="shared" si="569"/>
        <v>2020</v>
      </c>
      <c r="G226" s="234">
        <v>1975</v>
      </c>
      <c r="H226" s="234" t="s">
        <v>46</v>
      </c>
      <c r="I226" s="234"/>
      <c r="J226" s="252"/>
      <c r="K226" s="234"/>
      <c r="L226" s="234">
        <f t="shared" si="570"/>
        <v>6</v>
      </c>
      <c r="M226" s="234">
        <f t="shared" si="556"/>
        <v>0</v>
      </c>
      <c r="N226" s="253">
        <f t="shared" si="571"/>
        <v>0</v>
      </c>
      <c r="O226" s="234"/>
      <c r="P226" s="234"/>
      <c r="Q226" s="234"/>
      <c r="R226" s="234"/>
      <c r="S226" s="260">
        <f t="shared" si="557"/>
        <v>0</v>
      </c>
      <c r="T226" s="260" t="e">
        <f t="shared" si="558"/>
        <v>#DIV/0!</v>
      </c>
      <c r="U226" s="260">
        <f t="shared" si="559"/>
        <v>0</v>
      </c>
      <c r="V226" s="260"/>
      <c r="W226" s="270"/>
      <c r="X226" s="266"/>
      <c r="Y226" s="260" t="e">
        <f t="shared" si="560"/>
        <v>#DIV/0!</v>
      </c>
      <c r="Z226" s="234" t="e">
        <f t="shared" si="561"/>
        <v>#DIV/0!</v>
      </c>
      <c r="AA226" s="260" t="e">
        <f t="shared" si="562"/>
        <v>#DIV/0!</v>
      </c>
      <c r="AB226" s="278" t="e">
        <f t="shared" si="563"/>
        <v>#DIV/0!</v>
      </c>
      <c r="AC226" s="260">
        <f t="shared" si="564"/>
        <v>0</v>
      </c>
      <c r="AD226" s="254" t="e">
        <f t="shared" si="565"/>
        <v>#DIV/0!</v>
      </c>
      <c r="AE226" s="279">
        <v>1</v>
      </c>
      <c r="AF226" s="280">
        <f t="shared" si="566"/>
        <v>0</v>
      </c>
      <c r="AG226" s="292">
        <f t="shared" si="572"/>
        <v>44165</v>
      </c>
      <c r="AH226" s="292">
        <f t="shared" si="573"/>
        <v>0</v>
      </c>
      <c r="AI226" s="292">
        <f t="shared" si="574"/>
        <v>44170.2322679546</v>
      </c>
      <c r="AJ226" s="292" t="str">
        <f ca="1" t="shared" si="575"/>
        <v> </v>
      </c>
      <c r="AK226" s="292">
        <f t="shared" si="576"/>
        <v>43881</v>
      </c>
      <c r="AL226" s="296"/>
      <c r="AM226" s="217"/>
      <c r="AN226" s="218"/>
      <c r="AO226" s="218"/>
      <c r="AP226" s="218"/>
      <c r="AQ226" s="218"/>
      <c r="AR226" s="218"/>
      <c r="AS226" s="218"/>
      <c r="AT226" s="218"/>
      <c r="AU226" s="218"/>
      <c r="AV226" s="218"/>
      <c r="AW226" s="218"/>
      <c r="AX226" s="218"/>
      <c r="AY226" s="218"/>
      <c r="AZ226" s="218"/>
      <c r="BA226" s="218"/>
      <c r="BB226" s="218"/>
      <c r="BC226" s="218"/>
      <c r="BD226" s="218"/>
      <c r="BE226" s="218"/>
      <c r="BF226" s="218"/>
      <c r="BG226" s="218"/>
      <c r="BH226" s="218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217"/>
      <c r="BS226" s="217"/>
      <c r="BT226" s="217"/>
      <c r="BU226" s="217"/>
      <c r="BV226" s="217"/>
      <c r="BW226" s="217"/>
      <c r="BX226" s="217"/>
      <c r="BY226" s="217"/>
      <c r="BZ226" s="217"/>
      <c r="CA226" s="217"/>
      <c r="CB226" s="217"/>
      <c r="CC226" s="217"/>
      <c r="CD226" s="217"/>
      <c r="CE226" s="217"/>
      <c r="CF226" s="217"/>
      <c r="CG226" s="217"/>
      <c r="CH226" s="217"/>
      <c r="CI226" s="217"/>
      <c r="CJ226" s="217"/>
      <c r="CK226" s="217"/>
      <c r="CL226" s="217"/>
      <c r="CM226" s="217"/>
      <c r="CN226" s="217"/>
      <c r="CO226" s="217"/>
      <c r="CP226" s="217"/>
      <c r="CQ226" s="217"/>
      <c r="CR226" s="217"/>
      <c r="CS226" s="217"/>
      <c r="CT226" s="217"/>
      <c r="CU226" s="217"/>
      <c r="CV226" s="217"/>
      <c r="CW226" s="217"/>
      <c r="CX226" s="217"/>
      <c r="CY226" s="217"/>
    </row>
    <row r="227" s="191" customFormat="1" customHeight="1" spans="1:129">
      <c r="A227" s="244"/>
      <c r="B227" s="237"/>
      <c r="C227" s="240"/>
      <c r="D227" s="239"/>
      <c r="E227" s="240"/>
      <c r="F227" s="238"/>
      <c r="G227" s="240"/>
      <c r="H227" s="240"/>
      <c r="I227" s="240"/>
      <c r="J227" s="256"/>
      <c r="K227" s="240"/>
      <c r="L227" s="240"/>
      <c r="M227" s="240"/>
      <c r="N227" s="257"/>
      <c r="O227" s="240"/>
      <c r="P227" s="240"/>
      <c r="Q227" s="240"/>
      <c r="R227" s="240"/>
      <c r="S227" s="267"/>
      <c r="T227" s="267"/>
      <c r="U227" s="267"/>
      <c r="V227" s="267"/>
      <c r="W227" s="272"/>
      <c r="X227" s="269"/>
      <c r="Y227" s="267"/>
      <c r="Z227" s="240"/>
      <c r="AA227" s="267"/>
      <c r="AB227" s="281"/>
      <c r="AC227" s="267"/>
      <c r="AD227" s="258"/>
      <c r="AE227" s="282"/>
      <c r="AF227" s="283"/>
      <c r="AG227" s="297"/>
      <c r="AH227" s="297"/>
      <c r="AI227" s="297"/>
      <c r="AJ227" s="297"/>
      <c r="AK227" s="297"/>
      <c r="AL227" s="298"/>
      <c r="AM227" s="301"/>
      <c r="AN227" s="218"/>
      <c r="AO227" s="218"/>
      <c r="AP227" s="218"/>
      <c r="AQ227" s="218"/>
      <c r="AR227" s="218"/>
      <c r="AS227" s="218"/>
      <c r="AT227" s="218"/>
      <c r="AU227" s="218"/>
      <c r="AV227" s="218"/>
      <c r="AW227" s="218"/>
      <c r="AX227" s="218"/>
      <c r="AY227" s="218"/>
      <c r="AZ227" s="218"/>
      <c r="BA227" s="218"/>
      <c r="BB227" s="218"/>
      <c r="BC227" s="218"/>
      <c r="BD227" s="218"/>
      <c r="BE227" s="218"/>
      <c r="BF227" s="218"/>
      <c r="BG227" s="218"/>
      <c r="BH227" s="218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217"/>
      <c r="BS227" s="217"/>
      <c r="BT227" s="217"/>
      <c r="BU227" s="217"/>
      <c r="BV227" s="217"/>
      <c r="BW227" s="217"/>
      <c r="BX227" s="217"/>
      <c r="BY227" s="217"/>
      <c r="BZ227" s="217"/>
      <c r="CA227" s="217"/>
      <c r="CB227" s="217"/>
      <c r="CC227" s="217"/>
      <c r="CD227" s="217"/>
      <c r="CE227" s="217"/>
      <c r="CF227" s="217"/>
      <c r="CG227" s="217"/>
      <c r="CH227" s="217"/>
      <c r="CI227" s="217"/>
      <c r="CJ227" s="217"/>
      <c r="CK227" s="217"/>
      <c r="CL227" s="217"/>
      <c r="CM227" s="217"/>
      <c r="CN227" s="217"/>
      <c r="CO227" s="217"/>
      <c r="CP227" s="217"/>
      <c r="CQ227" s="217"/>
      <c r="CR227" s="217"/>
      <c r="CS227" s="217"/>
      <c r="CT227" s="217"/>
      <c r="CU227" s="217"/>
      <c r="CV227" s="217"/>
      <c r="CW227" s="217"/>
      <c r="CX227" s="217"/>
      <c r="CY227" s="217"/>
      <c r="CZ227" s="193"/>
      <c r="DA227" s="193"/>
      <c r="DB227" s="193"/>
      <c r="DC227" s="193"/>
      <c r="DD227" s="193"/>
      <c r="DE227" s="193"/>
      <c r="DF227" s="193"/>
      <c r="DG227" s="193"/>
      <c r="DH227" s="193"/>
      <c r="DI227" s="193"/>
      <c r="DJ227" s="193"/>
      <c r="DK227" s="193"/>
      <c r="DL227" s="193"/>
      <c r="DM227" s="193"/>
      <c r="DN227" s="193"/>
      <c r="DO227" s="193"/>
      <c r="DP227" s="193"/>
      <c r="DQ227" s="193"/>
      <c r="DR227" s="193"/>
      <c r="DS227" s="193"/>
      <c r="DT227" s="193"/>
      <c r="DU227" s="193"/>
      <c r="DV227" s="193"/>
      <c r="DW227" s="193"/>
      <c r="DX227" s="193"/>
      <c r="DY227" s="193"/>
    </row>
    <row r="228" s="190" customFormat="1" customHeight="1" spans="1:129">
      <c r="A228" s="243">
        <v>373</v>
      </c>
      <c r="B228" s="235">
        <v>1028</v>
      </c>
      <c r="C228" s="234">
        <v>1</v>
      </c>
      <c r="D228" s="233">
        <v>700</v>
      </c>
      <c r="E228" s="234" t="s">
        <v>70</v>
      </c>
      <c r="F228" s="232">
        <v>3000</v>
      </c>
      <c r="G228" s="234"/>
      <c r="H228" s="234" t="s">
        <v>15</v>
      </c>
      <c r="I228" s="234">
        <v>150</v>
      </c>
      <c r="J228" s="252" t="s">
        <v>67</v>
      </c>
      <c r="K228" s="234">
        <v>476</v>
      </c>
      <c r="L228" s="234">
        <v>6</v>
      </c>
      <c r="M228" s="234">
        <f t="shared" ref="M228:M234" si="577">O228*K228*I228</f>
        <v>307020</v>
      </c>
      <c r="N228" s="253">
        <f>M228/SUM($M$228:$M$234)</f>
        <v>0.417070805043647</v>
      </c>
      <c r="O228" s="234">
        <v>4.3</v>
      </c>
      <c r="P228" s="234"/>
      <c r="Q228" s="234"/>
      <c r="R228" s="234"/>
      <c r="S228" s="260">
        <f t="shared" ref="S228:S234" si="578">R228*Q228*P228/1000</f>
        <v>0</v>
      </c>
      <c r="T228" s="260">
        <f t="shared" ref="T228:T234" si="579">F228*N228*1000/L228/K228*9000/I228</f>
        <v>26285.9751077929</v>
      </c>
      <c r="U228" s="260">
        <f t="shared" ref="U228:U234" si="580">F228*N228</f>
        <v>1251.21241513094</v>
      </c>
      <c r="V228" s="260"/>
      <c r="W228" s="270"/>
      <c r="X228" s="266"/>
      <c r="Y228" s="260">
        <f t="shared" ref="Y228:Y234" si="581">T228-X228</f>
        <v>26285.9751077929</v>
      </c>
      <c r="Z228" s="234">
        <f t="shared" ref="Z228:Z234" si="582">Y228*I228/9000*L228*K228/1000</f>
        <v>1251.21241513094</v>
      </c>
      <c r="AA228" s="260">
        <f t="shared" ref="AA228:AA235" si="583">65*1000/K228*9000/I228</f>
        <v>8193.27731092437</v>
      </c>
      <c r="AB228" s="278">
        <f t="shared" ref="AB228:AB234" si="584">Q228*R228*P228*N228/K228/L228*9000/I228</f>
        <v>0</v>
      </c>
      <c r="AC228" s="260">
        <f t="shared" ref="AC228:AC234" si="585">D228/2*O228*60*24/1000</f>
        <v>2167.2</v>
      </c>
      <c r="AD228" s="254">
        <f t="shared" ref="AD228:AD234" si="586">T228/AC228/0.83/AE228</f>
        <v>14.6132565187621</v>
      </c>
      <c r="AE228" s="279">
        <v>1</v>
      </c>
      <c r="AF228" s="280">
        <f t="shared" ref="AF228:AF234" si="587">IF(LEN(C228)&gt;0,AC228*I228/9000/1000*K228*L228,"")</f>
        <v>103.15872</v>
      </c>
      <c r="AG228" s="292">
        <v>44162</v>
      </c>
      <c r="AH228" s="294"/>
      <c r="AI228" s="294">
        <f>AD228+AG228</f>
        <v>44176.6132565188</v>
      </c>
      <c r="AJ228" s="295" t="str">
        <f ca="1">IF(NOW()-AG228-AD228&gt;=-2,"跟踪"," ")</f>
        <v> </v>
      </c>
      <c r="AK228" s="295">
        <f>AI228+3</f>
        <v>44179.6132565188</v>
      </c>
      <c r="AL228" s="296">
        <f>SUM(AF228:AF234)</f>
        <v>247.341024</v>
      </c>
      <c r="AM228" s="300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18"/>
      <c r="AY228" s="218"/>
      <c r="AZ228" s="218"/>
      <c r="BA228" s="218"/>
      <c r="BB228" s="218"/>
      <c r="BC228" s="218"/>
      <c r="BD228" s="218"/>
      <c r="BE228" s="218"/>
      <c r="BF228" s="218"/>
      <c r="BG228" s="218"/>
      <c r="BH228" s="218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217"/>
      <c r="BS228" s="217"/>
      <c r="BT228" s="217"/>
      <c r="BU228" s="217"/>
      <c r="BV228" s="217"/>
      <c r="BW228" s="217"/>
      <c r="BX228" s="217"/>
      <c r="BY228" s="217"/>
      <c r="BZ228" s="217"/>
      <c r="CA228" s="217"/>
      <c r="CB228" s="217"/>
      <c r="CC228" s="217"/>
      <c r="CD228" s="217"/>
      <c r="CE228" s="217"/>
      <c r="CF228" s="217"/>
      <c r="CG228" s="217"/>
      <c r="CH228" s="217"/>
      <c r="CI228" s="217"/>
      <c r="CJ228" s="217"/>
      <c r="CK228" s="217"/>
      <c r="CL228" s="217"/>
      <c r="CM228" s="217"/>
      <c r="CN228" s="217"/>
      <c r="CO228" s="217"/>
      <c r="CP228" s="217"/>
      <c r="CQ228" s="217"/>
      <c r="CR228" s="217"/>
      <c r="CS228" s="217"/>
      <c r="CT228" s="217"/>
      <c r="CU228" s="217"/>
      <c r="CV228" s="217"/>
      <c r="CW228" s="217"/>
      <c r="CX228" s="217"/>
      <c r="CY228" s="217"/>
      <c r="CZ228" s="193"/>
      <c r="DA228" s="193"/>
      <c r="DB228" s="193"/>
      <c r="DC228" s="193"/>
      <c r="DD228" s="193"/>
      <c r="DE228" s="193"/>
      <c r="DF228" s="193"/>
      <c r="DG228" s="193"/>
      <c r="DH228" s="193"/>
      <c r="DI228" s="193"/>
      <c r="DJ228" s="193"/>
      <c r="DK228" s="193"/>
      <c r="DL228" s="193"/>
      <c r="DM228" s="193"/>
      <c r="DN228" s="193"/>
      <c r="DO228" s="193"/>
      <c r="DP228" s="193"/>
      <c r="DQ228" s="193"/>
      <c r="DR228" s="193"/>
      <c r="DS228" s="193"/>
      <c r="DT228" s="193"/>
      <c r="DU228" s="193"/>
      <c r="DV228" s="193"/>
      <c r="DW228" s="193"/>
      <c r="DX228" s="193"/>
      <c r="DY228" s="193"/>
    </row>
    <row r="229" s="190" customFormat="1" customHeight="1" spans="1:129">
      <c r="A229" s="243">
        <v>373</v>
      </c>
      <c r="B229" s="235"/>
      <c r="C229" s="234">
        <v>1</v>
      </c>
      <c r="D229" s="233">
        <f t="shared" ref="D229:D234" si="588">D228</f>
        <v>700</v>
      </c>
      <c r="E229" s="234" t="str">
        <f t="shared" ref="E229:E234" si="589">E228</f>
        <v>YT-1812MS</v>
      </c>
      <c r="F229" s="232">
        <f t="shared" ref="F229:F234" si="590">F228</f>
        <v>3000</v>
      </c>
      <c r="G229" s="234"/>
      <c r="H229" s="234" t="s">
        <v>41</v>
      </c>
      <c r="I229" s="234">
        <v>150</v>
      </c>
      <c r="J229" s="252" t="s">
        <v>67</v>
      </c>
      <c r="K229" s="234"/>
      <c r="L229" s="234">
        <v>6</v>
      </c>
      <c r="M229" s="234">
        <f t="shared" si="577"/>
        <v>0</v>
      </c>
      <c r="N229" s="253">
        <f t="shared" ref="N229:N234" si="591">M229/SUM($M$228:$M$234)</f>
        <v>0</v>
      </c>
      <c r="O229" s="234">
        <v>4.3</v>
      </c>
      <c r="P229" s="260"/>
      <c r="Q229" s="260"/>
      <c r="R229" s="260"/>
      <c r="S229" s="260">
        <f t="shared" si="578"/>
        <v>0</v>
      </c>
      <c r="T229" s="260" t="e">
        <f t="shared" si="579"/>
        <v>#DIV/0!</v>
      </c>
      <c r="U229" s="260">
        <f t="shared" si="580"/>
        <v>0</v>
      </c>
      <c r="V229" s="260"/>
      <c r="W229" s="270"/>
      <c r="X229" s="266"/>
      <c r="Y229" s="260" t="e">
        <f t="shared" si="581"/>
        <v>#DIV/0!</v>
      </c>
      <c r="Z229" s="234" t="e">
        <f t="shared" si="582"/>
        <v>#DIV/0!</v>
      </c>
      <c r="AA229" s="260" t="e">
        <f t="shared" si="583"/>
        <v>#DIV/0!</v>
      </c>
      <c r="AB229" s="278" t="e">
        <f t="shared" si="584"/>
        <v>#DIV/0!</v>
      </c>
      <c r="AC229" s="260">
        <f t="shared" si="585"/>
        <v>2167.2</v>
      </c>
      <c r="AD229" s="254" t="e">
        <f t="shared" si="586"/>
        <v>#DIV/0!</v>
      </c>
      <c r="AE229" s="279">
        <v>1</v>
      </c>
      <c r="AF229" s="280">
        <f t="shared" si="587"/>
        <v>0</v>
      </c>
      <c r="AG229" s="292">
        <f t="shared" ref="AG229:AG234" si="592">AG228</f>
        <v>44162</v>
      </c>
      <c r="AH229" s="292">
        <f t="shared" ref="AH229:AH234" si="593">AH228</f>
        <v>0</v>
      </c>
      <c r="AI229" s="292">
        <f t="shared" ref="AI229:AI234" si="594">AI228</f>
        <v>44176.6132565188</v>
      </c>
      <c r="AJ229" s="292" t="str">
        <f ca="1" t="shared" ref="AJ229:AJ234" si="595">AJ228</f>
        <v> </v>
      </c>
      <c r="AK229" s="292">
        <f t="shared" ref="AK229:AK234" si="596">AK228</f>
        <v>44179.6132565188</v>
      </c>
      <c r="AL229" s="296"/>
      <c r="AM229" s="300"/>
      <c r="AN229" s="218"/>
      <c r="AO229" s="218"/>
      <c r="AP229" s="218"/>
      <c r="AQ229" s="218"/>
      <c r="AR229" s="218"/>
      <c r="AS229" s="218"/>
      <c r="AT229" s="218"/>
      <c r="AU229" s="218"/>
      <c r="AV229" s="218"/>
      <c r="AW229" s="218"/>
      <c r="AX229" s="218"/>
      <c r="AY229" s="218"/>
      <c r="AZ229" s="218"/>
      <c r="BA229" s="218"/>
      <c r="BB229" s="218"/>
      <c r="BC229" s="218"/>
      <c r="BD229" s="218"/>
      <c r="BE229" s="218"/>
      <c r="BF229" s="218"/>
      <c r="BG229" s="218"/>
      <c r="BH229" s="218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217"/>
      <c r="BS229" s="217"/>
      <c r="BT229" s="217"/>
      <c r="BU229" s="217"/>
      <c r="BV229" s="217"/>
      <c r="BW229" s="217"/>
      <c r="BX229" s="217"/>
      <c r="BY229" s="217"/>
      <c r="BZ229" s="217"/>
      <c r="CA229" s="217"/>
      <c r="CB229" s="217"/>
      <c r="CC229" s="217"/>
      <c r="CD229" s="217"/>
      <c r="CE229" s="217"/>
      <c r="CF229" s="217"/>
      <c r="CG229" s="217"/>
      <c r="CH229" s="217"/>
      <c r="CI229" s="217"/>
      <c r="CJ229" s="217"/>
      <c r="CK229" s="217"/>
      <c r="CL229" s="217"/>
      <c r="CM229" s="217"/>
      <c r="CN229" s="217"/>
      <c r="CO229" s="217"/>
      <c r="CP229" s="217"/>
      <c r="CQ229" s="217"/>
      <c r="CR229" s="217"/>
      <c r="CS229" s="217"/>
      <c r="CT229" s="217"/>
      <c r="CU229" s="217"/>
      <c r="CV229" s="217"/>
      <c r="CW229" s="217"/>
      <c r="CX229" s="217"/>
      <c r="CY229" s="217"/>
      <c r="CZ229" s="193"/>
      <c r="DA229" s="193"/>
      <c r="DB229" s="193"/>
      <c r="DC229" s="193"/>
      <c r="DD229" s="193"/>
      <c r="DE229" s="193"/>
      <c r="DF229" s="193"/>
      <c r="DG229" s="193"/>
      <c r="DH229" s="193"/>
      <c r="DI229" s="193"/>
      <c r="DJ229" s="193"/>
      <c r="DK229" s="193"/>
      <c r="DL229" s="193"/>
      <c r="DM229" s="193"/>
      <c r="DN229" s="193"/>
      <c r="DO229" s="193"/>
      <c r="DP229" s="193"/>
      <c r="DQ229" s="193"/>
      <c r="DR229" s="193"/>
      <c r="DS229" s="193"/>
      <c r="DT229" s="193"/>
      <c r="DU229" s="193"/>
      <c r="DV229" s="193"/>
      <c r="DW229" s="193"/>
      <c r="DX229" s="193"/>
      <c r="DY229" s="193"/>
    </row>
    <row r="230" s="190" customFormat="1" customHeight="1" spans="1:129">
      <c r="A230" s="243">
        <v>373</v>
      </c>
      <c r="B230" s="235"/>
      <c r="C230" s="234">
        <v>1</v>
      </c>
      <c r="D230" s="233">
        <f t="shared" si="588"/>
        <v>700</v>
      </c>
      <c r="E230" s="234" t="str">
        <f t="shared" si="589"/>
        <v>YT-1812MS</v>
      </c>
      <c r="F230" s="232">
        <f t="shared" si="590"/>
        <v>3000</v>
      </c>
      <c r="G230" s="241" t="s">
        <v>49</v>
      </c>
      <c r="H230" s="234" t="s">
        <v>42</v>
      </c>
      <c r="I230" s="234">
        <v>30</v>
      </c>
      <c r="J230" s="252" t="s">
        <v>57</v>
      </c>
      <c r="K230" s="234">
        <v>476</v>
      </c>
      <c r="L230" s="234">
        <v>6</v>
      </c>
      <c r="M230" s="234">
        <f t="shared" si="577"/>
        <v>189924</v>
      </c>
      <c r="N230" s="253">
        <f t="shared" si="591"/>
        <v>0.258001939864209</v>
      </c>
      <c r="O230" s="234">
        <v>13.3</v>
      </c>
      <c r="P230" s="234"/>
      <c r="Q230" s="234"/>
      <c r="R230" s="234"/>
      <c r="S230" s="260">
        <f t="shared" si="578"/>
        <v>0</v>
      </c>
      <c r="T230" s="260">
        <f t="shared" si="579"/>
        <v>81303.1323101499</v>
      </c>
      <c r="U230" s="260">
        <f t="shared" si="580"/>
        <v>774.005819592627</v>
      </c>
      <c r="V230" s="260"/>
      <c r="W230" s="270"/>
      <c r="X230" s="266"/>
      <c r="Y230" s="260">
        <f t="shared" si="581"/>
        <v>81303.1323101499</v>
      </c>
      <c r="Z230" s="234">
        <f t="shared" si="582"/>
        <v>774.005819592627</v>
      </c>
      <c r="AA230" s="260">
        <f t="shared" si="583"/>
        <v>40966.3865546218</v>
      </c>
      <c r="AB230" s="278">
        <f t="shared" si="584"/>
        <v>0</v>
      </c>
      <c r="AC230" s="260">
        <f t="shared" si="585"/>
        <v>6703.2</v>
      </c>
      <c r="AD230" s="254">
        <f t="shared" si="586"/>
        <v>14.6132565187621</v>
      </c>
      <c r="AE230" s="279">
        <v>1</v>
      </c>
      <c r="AF230" s="280">
        <f t="shared" si="587"/>
        <v>63.814464</v>
      </c>
      <c r="AG230" s="292">
        <f t="shared" si="592"/>
        <v>44162</v>
      </c>
      <c r="AH230" s="292">
        <f t="shared" si="593"/>
        <v>0</v>
      </c>
      <c r="AI230" s="292">
        <f t="shared" si="594"/>
        <v>44176.6132565188</v>
      </c>
      <c r="AJ230" s="292" t="str">
        <f ca="1" t="shared" si="595"/>
        <v> </v>
      </c>
      <c r="AK230" s="292">
        <f t="shared" si="596"/>
        <v>44179.6132565188</v>
      </c>
      <c r="AL230" s="296"/>
      <c r="AM230" s="300"/>
      <c r="AN230" s="218"/>
      <c r="AO230" s="218"/>
      <c r="AP230" s="218"/>
      <c r="AQ230" s="218"/>
      <c r="AR230" s="218"/>
      <c r="AS230" s="218"/>
      <c r="AT230" s="218"/>
      <c r="AU230" s="218"/>
      <c r="AV230" s="218"/>
      <c r="AW230" s="218"/>
      <c r="AX230" s="218"/>
      <c r="AY230" s="218"/>
      <c r="AZ230" s="218"/>
      <c r="BA230" s="218"/>
      <c r="BB230" s="218"/>
      <c r="BC230" s="218"/>
      <c r="BD230" s="218"/>
      <c r="BE230" s="218"/>
      <c r="BF230" s="218"/>
      <c r="BG230" s="218"/>
      <c r="BH230" s="218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217"/>
      <c r="BS230" s="217"/>
      <c r="BT230" s="217"/>
      <c r="BU230" s="217"/>
      <c r="BV230" s="217"/>
      <c r="BW230" s="217"/>
      <c r="BX230" s="217"/>
      <c r="BY230" s="217"/>
      <c r="BZ230" s="217"/>
      <c r="CA230" s="217"/>
      <c r="CB230" s="217"/>
      <c r="CC230" s="217"/>
      <c r="CD230" s="217"/>
      <c r="CE230" s="217"/>
      <c r="CF230" s="217"/>
      <c r="CG230" s="217"/>
      <c r="CH230" s="217"/>
      <c r="CI230" s="217"/>
      <c r="CJ230" s="217"/>
      <c r="CK230" s="217"/>
      <c r="CL230" s="217"/>
      <c r="CM230" s="217"/>
      <c r="CN230" s="217"/>
      <c r="CO230" s="217"/>
      <c r="CP230" s="217"/>
      <c r="CQ230" s="217"/>
      <c r="CR230" s="217"/>
      <c r="CS230" s="217"/>
      <c r="CT230" s="217"/>
      <c r="CU230" s="217"/>
      <c r="CV230" s="217"/>
      <c r="CW230" s="217"/>
      <c r="CX230" s="217"/>
      <c r="CY230" s="217"/>
      <c r="CZ230" s="193"/>
      <c r="DA230" s="193"/>
      <c r="DB230" s="193"/>
      <c r="DC230" s="193"/>
      <c r="DD230" s="193"/>
      <c r="DE230" s="193"/>
      <c r="DF230" s="193"/>
      <c r="DG230" s="193"/>
      <c r="DH230" s="193"/>
      <c r="DI230" s="193"/>
      <c r="DJ230" s="193"/>
      <c r="DK230" s="193"/>
      <c r="DL230" s="193"/>
      <c r="DM230" s="193"/>
      <c r="DN230" s="193"/>
      <c r="DO230" s="193"/>
      <c r="DP230" s="193"/>
      <c r="DQ230" s="193"/>
      <c r="DR230" s="193"/>
      <c r="DS230" s="193"/>
      <c r="DT230" s="193"/>
      <c r="DU230" s="193"/>
      <c r="DV230" s="193"/>
      <c r="DW230" s="193"/>
      <c r="DX230" s="193"/>
      <c r="DY230" s="193"/>
    </row>
    <row r="231" s="190" customFormat="1" customHeight="1" spans="1:129">
      <c r="A231" s="243">
        <v>373</v>
      </c>
      <c r="B231" s="235"/>
      <c r="C231" s="234">
        <v>1</v>
      </c>
      <c r="D231" s="233">
        <f t="shared" si="588"/>
        <v>700</v>
      </c>
      <c r="E231" s="234" t="str">
        <f t="shared" si="589"/>
        <v>YT-1812MS</v>
      </c>
      <c r="F231" s="232">
        <f t="shared" si="590"/>
        <v>3000</v>
      </c>
      <c r="G231" s="242"/>
      <c r="H231" s="234" t="s">
        <v>43</v>
      </c>
      <c r="I231" s="234">
        <v>75</v>
      </c>
      <c r="J231" s="252" t="s">
        <v>69</v>
      </c>
      <c r="K231" s="234">
        <v>476</v>
      </c>
      <c r="L231" s="234">
        <v>6</v>
      </c>
      <c r="M231" s="234">
        <f t="shared" si="577"/>
        <v>117810</v>
      </c>
      <c r="N231" s="253">
        <f t="shared" si="591"/>
        <v>0.16003879728419</v>
      </c>
      <c r="O231" s="234">
        <v>3.3</v>
      </c>
      <c r="P231" s="234"/>
      <c r="Q231" s="234"/>
      <c r="R231" s="234"/>
      <c r="S231" s="260">
        <f t="shared" si="578"/>
        <v>0</v>
      </c>
      <c r="T231" s="260">
        <f t="shared" si="579"/>
        <v>20172.9576408643</v>
      </c>
      <c r="U231" s="260">
        <f t="shared" si="580"/>
        <v>480.11639185257</v>
      </c>
      <c r="V231" s="260"/>
      <c r="W231" s="270"/>
      <c r="X231" s="266"/>
      <c r="Y231" s="260">
        <f t="shared" si="581"/>
        <v>20172.9576408643</v>
      </c>
      <c r="Z231" s="234">
        <f t="shared" si="582"/>
        <v>480.11639185257</v>
      </c>
      <c r="AA231" s="260">
        <f t="shared" si="583"/>
        <v>16386.5546218487</v>
      </c>
      <c r="AB231" s="278">
        <f t="shared" si="584"/>
        <v>0</v>
      </c>
      <c r="AC231" s="260">
        <f t="shared" si="585"/>
        <v>1663.2</v>
      </c>
      <c r="AD231" s="254">
        <f t="shared" si="586"/>
        <v>14.6132565187621</v>
      </c>
      <c r="AE231" s="279">
        <v>1</v>
      </c>
      <c r="AF231" s="280">
        <f t="shared" si="587"/>
        <v>39.58416</v>
      </c>
      <c r="AG231" s="292">
        <f t="shared" si="592"/>
        <v>44162</v>
      </c>
      <c r="AH231" s="292">
        <f t="shared" si="593"/>
        <v>0</v>
      </c>
      <c r="AI231" s="292">
        <f t="shared" si="594"/>
        <v>44176.6132565188</v>
      </c>
      <c r="AJ231" s="292" t="str">
        <f ca="1" t="shared" si="595"/>
        <v> </v>
      </c>
      <c r="AK231" s="292">
        <f t="shared" si="596"/>
        <v>44179.6132565188</v>
      </c>
      <c r="AL231" s="296"/>
      <c r="AM231" s="300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18"/>
      <c r="BB231" s="218"/>
      <c r="BC231" s="218"/>
      <c r="BD231" s="218"/>
      <c r="BE231" s="218"/>
      <c r="BF231" s="218"/>
      <c r="BG231" s="218"/>
      <c r="BH231" s="218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217"/>
      <c r="BV231" s="217"/>
      <c r="BW231" s="217"/>
      <c r="BX231" s="217"/>
      <c r="BY231" s="217"/>
      <c r="BZ231" s="217"/>
      <c r="CA231" s="217"/>
      <c r="CB231" s="217"/>
      <c r="CC231" s="217"/>
      <c r="CD231" s="217"/>
      <c r="CE231" s="217"/>
      <c r="CF231" s="217"/>
      <c r="CG231" s="217"/>
      <c r="CH231" s="217"/>
      <c r="CI231" s="217"/>
      <c r="CJ231" s="217"/>
      <c r="CK231" s="217"/>
      <c r="CL231" s="217"/>
      <c r="CM231" s="217"/>
      <c r="CN231" s="217"/>
      <c r="CO231" s="217"/>
      <c r="CP231" s="217"/>
      <c r="CQ231" s="217"/>
      <c r="CR231" s="217"/>
      <c r="CS231" s="217"/>
      <c r="CT231" s="217"/>
      <c r="CU231" s="217"/>
      <c r="CV231" s="217"/>
      <c r="CW231" s="217"/>
      <c r="CX231" s="217"/>
      <c r="CY231" s="217"/>
      <c r="CZ231" s="193"/>
      <c r="DA231" s="193"/>
      <c r="DB231" s="193"/>
      <c r="DC231" s="193"/>
      <c r="DD231" s="193"/>
      <c r="DE231" s="193"/>
      <c r="DF231" s="193"/>
      <c r="DG231" s="193"/>
      <c r="DH231" s="193"/>
      <c r="DI231" s="193"/>
      <c r="DJ231" s="193"/>
      <c r="DK231" s="193"/>
      <c r="DL231" s="193"/>
      <c r="DM231" s="193"/>
      <c r="DN231" s="193"/>
      <c r="DO231" s="193"/>
      <c r="DP231" s="193"/>
      <c r="DQ231" s="193"/>
      <c r="DR231" s="193"/>
      <c r="DS231" s="193"/>
      <c r="DT231" s="193"/>
      <c r="DU231" s="193"/>
      <c r="DV231" s="193"/>
      <c r="DW231" s="193"/>
      <c r="DX231" s="193"/>
      <c r="DY231" s="193"/>
    </row>
    <row r="232" s="190" customFormat="1" customHeight="1" spans="1:129">
      <c r="A232" s="243">
        <v>373</v>
      </c>
      <c r="B232" s="235"/>
      <c r="C232" s="234">
        <v>1</v>
      </c>
      <c r="D232" s="233">
        <f t="shared" si="588"/>
        <v>700</v>
      </c>
      <c r="E232" s="234" t="str">
        <f t="shared" si="589"/>
        <v>YT-1812MS</v>
      </c>
      <c r="F232" s="232">
        <f t="shared" si="590"/>
        <v>3000</v>
      </c>
      <c r="G232" s="234" t="e">
        <f>[1]问量!$F$299</f>
        <v>#REF!</v>
      </c>
      <c r="H232" s="234" t="s">
        <v>44</v>
      </c>
      <c r="I232" s="234">
        <v>75</v>
      </c>
      <c r="J232" s="252" t="s">
        <v>69</v>
      </c>
      <c r="K232" s="234">
        <v>476</v>
      </c>
      <c r="L232" s="234">
        <v>6</v>
      </c>
      <c r="M232" s="234">
        <f t="shared" si="577"/>
        <v>121380</v>
      </c>
      <c r="N232" s="253">
        <f t="shared" si="591"/>
        <v>0.164888457807953</v>
      </c>
      <c r="O232" s="234">
        <v>3.4</v>
      </c>
      <c r="P232" s="234"/>
      <c r="Q232" s="234"/>
      <c r="R232" s="234"/>
      <c r="S232" s="260">
        <f t="shared" si="578"/>
        <v>0</v>
      </c>
      <c r="T232" s="260">
        <f t="shared" si="579"/>
        <v>20784.2593875571</v>
      </c>
      <c r="U232" s="260">
        <f t="shared" si="580"/>
        <v>494.665373423859</v>
      </c>
      <c r="V232" s="260"/>
      <c r="W232" s="270"/>
      <c r="X232" s="266"/>
      <c r="Y232" s="260">
        <f t="shared" si="581"/>
        <v>20784.2593875571</v>
      </c>
      <c r="Z232" s="234">
        <f t="shared" si="582"/>
        <v>494.665373423859</v>
      </c>
      <c r="AA232" s="260">
        <f t="shared" si="583"/>
        <v>16386.5546218487</v>
      </c>
      <c r="AB232" s="278">
        <f t="shared" si="584"/>
        <v>0</v>
      </c>
      <c r="AC232" s="260">
        <f t="shared" si="585"/>
        <v>1713.6</v>
      </c>
      <c r="AD232" s="254">
        <f t="shared" si="586"/>
        <v>14.6132565187621</v>
      </c>
      <c r="AE232" s="279">
        <v>1</v>
      </c>
      <c r="AF232" s="280">
        <f t="shared" si="587"/>
        <v>40.78368</v>
      </c>
      <c r="AG232" s="292">
        <f t="shared" si="592"/>
        <v>44162</v>
      </c>
      <c r="AH232" s="292">
        <f t="shared" si="593"/>
        <v>0</v>
      </c>
      <c r="AI232" s="292">
        <f t="shared" si="594"/>
        <v>44176.6132565188</v>
      </c>
      <c r="AJ232" s="292" t="str">
        <f ca="1" t="shared" si="595"/>
        <v> </v>
      </c>
      <c r="AK232" s="292">
        <f t="shared" si="596"/>
        <v>44179.6132565188</v>
      </c>
      <c r="AL232" s="296"/>
      <c r="AM232" s="300"/>
      <c r="AN232" s="218"/>
      <c r="AO232" s="218"/>
      <c r="AP232" s="218"/>
      <c r="AQ232" s="218"/>
      <c r="AR232" s="218"/>
      <c r="AS232" s="218"/>
      <c r="AT232" s="218"/>
      <c r="AU232" s="218"/>
      <c r="AV232" s="218"/>
      <c r="AW232" s="218"/>
      <c r="AX232" s="218"/>
      <c r="AY232" s="218"/>
      <c r="AZ232" s="218"/>
      <c r="BA232" s="218"/>
      <c r="BB232" s="218"/>
      <c r="BC232" s="218"/>
      <c r="BD232" s="218"/>
      <c r="BE232" s="218"/>
      <c r="BF232" s="218"/>
      <c r="BG232" s="218"/>
      <c r="BH232" s="218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217"/>
      <c r="BS232" s="217"/>
      <c r="BT232" s="217"/>
      <c r="BU232" s="217"/>
      <c r="BV232" s="217"/>
      <c r="BW232" s="217"/>
      <c r="BX232" s="217"/>
      <c r="BY232" s="217"/>
      <c r="BZ232" s="217"/>
      <c r="CA232" s="217"/>
      <c r="CB232" s="217"/>
      <c r="CC232" s="217"/>
      <c r="CD232" s="217"/>
      <c r="CE232" s="217"/>
      <c r="CF232" s="217"/>
      <c r="CG232" s="217"/>
      <c r="CH232" s="217"/>
      <c r="CI232" s="217"/>
      <c r="CJ232" s="217"/>
      <c r="CK232" s="217"/>
      <c r="CL232" s="217"/>
      <c r="CM232" s="217"/>
      <c r="CN232" s="217"/>
      <c r="CO232" s="217"/>
      <c r="CP232" s="217"/>
      <c r="CQ232" s="217"/>
      <c r="CR232" s="217"/>
      <c r="CS232" s="217"/>
      <c r="CT232" s="217"/>
      <c r="CU232" s="217"/>
      <c r="CV232" s="217"/>
      <c r="CW232" s="217"/>
      <c r="CX232" s="217"/>
      <c r="CY232" s="217"/>
      <c r="CZ232" s="193"/>
      <c r="DA232" s="193"/>
      <c r="DB232" s="193"/>
      <c r="DC232" s="193"/>
      <c r="DD232" s="193"/>
      <c r="DE232" s="193"/>
      <c r="DF232" s="193"/>
      <c r="DG232" s="193"/>
      <c r="DH232" s="193"/>
      <c r="DI232" s="193"/>
      <c r="DJ232" s="193"/>
      <c r="DK232" s="193"/>
      <c r="DL232" s="193"/>
      <c r="DM232" s="193"/>
      <c r="DN232" s="193"/>
      <c r="DO232" s="193"/>
      <c r="DP232" s="193"/>
      <c r="DQ232" s="193"/>
      <c r="DR232" s="193"/>
      <c r="DS232" s="193"/>
      <c r="DT232" s="193"/>
      <c r="DU232" s="193"/>
      <c r="DV232" s="193"/>
      <c r="DW232" s="193"/>
      <c r="DX232" s="193"/>
      <c r="DY232" s="193"/>
    </row>
    <row r="233" s="190" customFormat="1" customHeight="1" spans="1:129">
      <c r="A233" s="243">
        <v>373</v>
      </c>
      <c r="B233" s="235"/>
      <c r="C233" s="234">
        <v>1</v>
      </c>
      <c r="D233" s="233">
        <f t="shared" si="588"/>
        <v>700</v>
      </c>
      <c r="E233" s="234" t="str">
        <f t="shared" si="589"/>
        <v>YT-1812MS</v>
      </c>
      <c r="F233" s="232">
        <f t="shared" si="590"/>
        <v>3000</v>
      </c>
      <c r="G233" s="234"/>
      <c r="H233" s="234" t="s">
        <v>45</v>
      </c>
      <c r="I233" s="234"/>
      <c r="J233" s="252"/>
      <c r="K233" s="234"/>
      <c r="L233" s="234">
        <v>6</v>
      </c>
      <c r="M233" s="234">
        <f t="shared" si="577"/>
        <v>0</v>
      </c>
      <c r="N233" s="253">
        <f t="shared" si="591"/>
        <v>0</v>
      </c>
      <c r="O233" s="234"/>
      <c r="P233" s="234"/>
      <c r="Q233" s="234"/>
      <c r="R233" s="234"/>
      <c r="S233" s="260">
        <f t="shared" si="578"/>
        <v>0</v>
      </c>
      <c r="T233" s="260" t="e">
        <f t="shared" si="579"/>
        <v>#DIV/0!</v>
      </c>
      <c r="U233" s="260">
        <f t="shared" si="580"/>
        <v>0</v>
      </c>
      <c r="V233" s="260"/>
      <c r="W233" s="270"/>
      <c r="X233" s="266"/>
      <c r="Y233" s="260" t="e">
        <f t="shared" si="581"/>
        <v>#DIV/0!</v>
      </c>
      <c r="Z233" s="234" t="e">
        <f t="shared" si="582"/>
        <v>#DIV/0!</v>
      </c>
      <c r="AA233" s="260" t="e">
        <f t="shared" si="583"/>
        <v>#DIV/0!</v>
      </c>
      <c r="AB233" s="278" t="e">
        <f t="shared" si="584"/>
        <v>#DIV/0!</v>
      </c>
      <c r="AC233" s="260">
        <f t="shared" si="585"/>
        <v>0</v>
      </c>
      <c r="AD233" s="254" t="e">
        <f t="shared" si="586"/>
        <v>#DIV/0!</v>
      </c>
      <c r="AE233" s="279">
        <v>1</v>
      </c>
      <c r="AF233" s="280">
        <f t="shared" si="587"/>
        <v>0</v>
      </c>
      <c r="AG233" s="292">
        <f t="shared" si="592"/>
        <v>44162</v>
      </c>
      <c r="AH233" s="292">
        <f t="shared" si="593"/>
        <v>0</v>
      </c>
      <c r="AI233" s="292">
        <f t="shared" si="594"/>
        <v>44176.6132565188</v>
      </c>
      <c r="AJ233" s="292" t="str">
        <f ca="1" t="shared" si="595"/>
        <v> </v>
      </c>
      <c r="AK233" s="292">
        <f t="shared" si="596"/>
        <v>44179.6132565188</v>
      </c>
      <c r="AL233" s="296"/>
      <c r="AM233" s="300"/>
      <c r="AN233" s="218"/>
      <c r="AO233" s="218"/>
      <c r="AP233" s="218"/>
      <c r="AQ233" s="218"/>
      <c r="AR233" s="218"/>
      <c r="AS233" s="218"/>
      <c r="AT233" s="218"/>
      <c r="AU233" s="218"/>
      <c r="AV233" s="218"/>
      <c r="AW233" s="218"/>
      <c r="AX233" s="218"/>
      <c r="AY233" s="218"/>
      <c r="AZ233" s="218"/>
      <c r="BA233" s="218"/>
      <c r="BB233" s="218"/>
      <c r="BC233" s="218"/>
      <c r="BD233" s="218"/>
      <c r="BE233" s="218"/>
      <c r="BF233" s="218"/>
      <c r="BG233" s="218"/>
      <c r="BH233" s="218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217"/>
      <c r="BS233" s="217"/>
      <c r="BT233" s="217"/>
      <c r="BU233" s="217"/>
      <c r="BV233" s="217"/>
      <c r="BW233" s="217"/>
      <c r="BX233" s="217"/>
      <c r="BY233" s="217"/>
      <c r="BZ233" s="217"/>
      <c r="CA233" s="217"/>
      <c r="CB233" s="217"/>
      <c r="CC233" s="217"/>
      <c r="CD233" s="217"/>
      <c r="CE233" s="217"/>
      <c r="CF233" s="217"/>
      <c r="CG233" s="217"/>
      <c r="CH233" s="217"/>
      <c r="CI233" s="217"/>
      <c r="CJ233" s="217"/>
      <c r="CK233" s="217"/>
      <c r="CL233" s="217"/>
      <c r="CM233" s="217"/>
      <c r="CN233" s="217"/>
      <c r="CO233" s="217"/>
      <c r="CP233" s="217"/>
      <c r="CQ233" s="217"/>
      <c r="CR233" s="217"/>
      <c r="CS233" s="217"/>
      <c r="CT233" s="217"/>
      <c r="CU233" s="217"/>
      <c r="CV233" s="217"/>
      <c r="CW233" s="217"/>
      <c r="CX233" s="217"/>
      <c r="CY233" s="217"/>
      <c r="CZ233" s="193"/>
      <c r="DA233" s="193"/>
      <c r="DB233" s="193"/>
      <c r="DC233" s="193"/>
      <c r="DD233" s="193"/>
      <c r="DE233" s="193"/>
      <c r="DF233" s="193"/>
      <c r="DG233" s="193"/>
      <c r="DH233" s="193"/>
      <c r="DI233" s="193"/>
      <c r="DJ233" s="193"/>
      <c r="DK233" s="193"/>
      <c r="DL233" s="193"/>
      <c r="DM233" s="193"/>
      <c r="DN233" s="193"/>
      <c r="DO233" s="193"/>
      <c r="DP233" s="193"/>
      <c r="DQ233" s="193"/>
      <c r="DR233" s="193"/>
      <c r="DS233" s="193"/>
      <c r="DT233" s="193"/>
      <c r="DU233" s="193"/>
      <c r="DV233" s="193"/>
      <c r="DW233" s="193"/>
      <c r="DX233" s="193"/>
      <c r="DY233" s="193"/>
    </row>
    <row r="234" s="190" customFormat="1" customHeight="1" spans="1:129">
      <c r="A234" s="243">
        <v>373</v>
      </c>
      <c r="B234" s="235"/>
      <c r="C234" s="234">
        <v>1</v>
      </c>
      <c r="D234" s="233">
        <f t="shared" si="588"/>
        <v>700</v>
      </c>
      <c r="E234" s="234" t="str">
        <f t="shared" si="589"/>
        <v>YT-1812MS</v>
      </c>
      <c r="F234" s="232">
        <f t="shared" si="590"/>
        <v>3000</v>
      </c>
      <c r="G234" s="234"/>
      <c r="H234" s="234" t="s">
        <v>46</v>
      </c>
      <c r="I234" s="234"/>
      <c r="J234" s="252"/>
      <c r="K234" s="234"/>
      <c r="L234" s="234">
        <v>6</v>
      </c>
      <c r="M234" s="234">
        <f t="shared" si="577"/>
        <v>0</v>
      </c>
      <c r="N234" s="253">
        <f t="shared" si="591"/>
        <v>0</v>
      </c>
      <c r="O234" s="234"/>
      <c r="P234" s="234"/>
      <c r="Q234" s="234"/>
      <c r="R234" s="234"/>
      <c r="S234" s="260">
        <f t="shared" si="578"/>
        <v>0</v>
      </c>
      <c r="T234" s="260" t="e">
        <f t="shared" si="579"/>
        <v>#DIV/0!</v>
      </c>
      <c r="U234" s="260">
        <f t="shared" si="580"/>
        <v>0</v>
      </c>
      <c r="V234" s="260"/>
      <c r="W234" s="270"/>
      <c r="X234" s="266"/>
      <c r="Y234" s="260" t="e">
        <f t="shared" si="581"/>
        <v>#DIV/0!</v>
      </c>
      <c r="Z234" s="234" t="e">
        <f t="shared" si="582"/>
        <v>#DIV/0!</v>
      </c>
      <c r="AA234" s="260" t="e">
        <f t="shared" si="583"/>
        <v>#DIV/0!</v>
      </c>
      <c r="AB234" s="278" t="e">
        <f t="shared" si="584"/>
        <v>#DIV/0!</v>
      </c>
      <c r="AC234" s="260">
        <f t="shared" si="585"/>
        <v>0</v>
      </c>
      <c r="AD234" s="254" t="e">
        <f t="shared" si="586"/>
        <v>#DIV/0!</v>
      </c>
      <c r="AE234" s="279">
        <v>1</v>
      </c>
      <c r="AF234" s="280">
        <f t="shared" si="587"/>
        <v>0</v>
      </c>
      <c r="AG234" s="292">
        <f t="shared" si="592"/>
        <v>44162</v>
      </c>
      <c r="AH234" s="292">
        <f t="shared" si="593"/>
        <v>0</v>
      </c>
      <c r="AI234" s="292">
        <f t="shared" si="594"/>
        <v>44176.6132565188</v>
      </c>
      <c r="AJ234" s="292" t="str">
        <f ca="1" t="shared" si="595"/>
        <v> </v>
      </c>
      <c r="AK234" s="292">
        <f t="shared" si="596"/>
        <v>44179.6132565188</v>
      </c>
      <c r="AL234" s="296"/>
      <c r="AM234" s="300"/>
      <c r="AN234" s="218"/>
      <c r="AO234" s="218"/>
      <c r="AP234" s="218"/>
      <c r="AQ234" s="218"/>
      <c r="AR234" s="218"/>
      <c r="AS234" s="218"/>
      <c r="AT234" s="218"/>
      <c r="AU234" s="218"/>
      <c r="AV234" s="218"/>
      <c r="AW234" s="218"/>
      <c r="AX234" s="218"/>
      <c r="AY234" s="218"/>
      <c r="AZ234" s="218"/>
      <c r="BA234" s="218"/>
      <c r="BB234" s="218"/>
      <c r="BC234" s="218"/>
      <c r="BD234" s="218"/>
      <c r="BE234" s="218"/>
      <c r="BF234" s="218"/>
      <c r="BG234" s="218"/>
      <c r="BH234" s="218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217"/>
      <c r="BS234" s="217"/>
      <c r="BT234" s="217"/>
      <c r="BU234" s="217"/>
      <c r="BV234" s="217"/>
      <c r="BW234" s="217"/>
      <c r="BX234" s="217"/>
      <c r="BY234" s="217"/>
      <c r="BZ234" s="217"/>
      <c r="CA234" s="217"/>
      <c r="CB234" s="217"/>
      <c r="CC234" s="217"/>
      <c r="CD234" s="217"/>
      <c r="CE234" s="217"/>
      <c r="CF234" s="217"/>
      <c r="CG234" s="217"/>
      <c r="CH234" s="217"/>
      <c r="CI234" s="217"/>
      <c r="CJ234" s="217"/>
      <c r="CK234" s="217"/>
      <c r="CL234" s="217"/>
      <c r="CM234" s="217"/>
      <c r="CN234" s="217"/>
      <c r="CO234" s="217"/>
      <c r="CP234" s="217"/>
      <c r="CQ234" s="217"/>
      <c r="CR234" s="217"/>
      <c r="CS234" s="217"/>
      <c r="CT234" s="217"/>
      <c r="CU234" s="217"/>
      <c r="CV234" s="217"/>
      <c r="CW234" s="217"/>
      <c r="CX234" s="217"/>
      <c r="CY234" s="217"/>
      <c r="CZ234" s="193"/>
      <c r="DA234" s="193"/>
      <c r="DB234" s="193"/>
      <c r="DC234" s="193"/>
      <c r="DD234" s="193"/>
      <c r="DE234" s="193"/>
      <c r="DF234" s="193"/>
      <c r="DG234" s="193"/>
      <c r="DH234" s="193"/>
      <c r="DI234" s="193"/>
      <c r="DJ234" s="193"/>
      <c r="DK234" s="193"/>
      <c r="DL234" s="193"/>
      <c r="DM234" s="193"/>
      <c r="DN234" s="193"/>
      <c r="DO234" s="193"/>
      <c r="DP234" s="193"/>
      <c r="DQ234" s="193"/>
      <c r="DR234" s="193"/>
      <c r="DS234" s="193"/>
      <c r="DT234" s="193"/>
      <c r="DU234" s="193"/>
      <c r="DV234" s="193"/>
      <c r="DW234" s="193"/>
      <c r="DX234" s="193"/>
      <c r="DY234" s="193"/>
    </row>
    <row r="235" s="191" customFormat="1" customHeight="1" spans="1:129">
      <c r="A235" s="244"/>
      <c r="B235" s="237"/>
      <c r="C235" s="240"/>
      <c r="D235" s="239"/>
      <c r="E235" s="240"/>
      <c r="F235" s="238"/>
      <c r="G235" s="240"/>
      <c r="H235" s="240"/>
      <c r="I235" s="240"/>
      <c r="J235" s="256"/>
      <c r="K235" s="240"/>
      <c r="L235" s="240"/>
      <c r="M235" s="240"/>
      <c r="N235" s="257"/>
      <c r="O235" s="240"/>
      <c r="P235" s="240"/>
      <c r="Q235" s="240"/>
      <c r="R235" s="240"/>
      <c r="S235" s="267"/>
      <c r="T235" s="267"/>
      <c r="U235" s="267"/>
      <c r="V235" s="267"/>
      <c r="W235" s="272"/>
      <c r="X235" s="269"/>
      <c r="Y235" s="267"/>
      <c r="Z235" s="240"/>
      <c r="AA235" s="267"/>
      <c r="AB235" s="281"/>
      <c r="AC235" s="267"/>
      <c r="AD235" s="258"/>
      <c r="AE235" s="282"/>
      <c r="AF235" s="283"/>
      <c r="AG235" s="297"/>
      <c r="AH235" s="297"/>
      <c r="AI235" s="297"/>
      <c r="AJ235" s="297"/>
      <c r="AK235" s="297"/>
      <c r="AL235" s="298"/>
      <c r="AM235" s="301"/>
      <c r="AN235" s="218"/>
      <c r="AO235" s="218"/>
      <c r="AP235" s="218"/>
      <c r="AQ235" s="218"/>
      <c r="AR235" s="218"/>
      <c r="AS235" s="218"/>
      <c r="AT235" s="218"/>
      <c r="AU235" s="218"/>
      <c r="AV235" s="218"/>
      <c r="AW235" s="218"/>
      <c r="AX235" s="218"/>
      <c r="AY235" s="218"/>
      <c r="AZ235" s="218"/>
      <c r="BA235" s="218"/>
      <c r="BB235" s="218"/>
      <c r="BC235" s="218"/>
      <c r="BD235" s="218"/>
      <c r="BE235" s="218"/>
      <c r="BF235" s="218"/>
      <c r="BG235" s="218"/>
      <c r="BH235" s="218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217"/>
      <c r="BS235" s="217"/>
      <c r="BT235" s="217"/>
      <c r="BU235" s="217"/>
      <c r="BV235" s="217"/>
      <c r="BW235" s="217"/>
      <c r="BX235" s="217"/>
      <c r="BY235" s="217"/>
      <c r="BZ235" s="217"/>
      <c r="CA235" s="217"/>
      <c r="CB235" s="217"/>
      <c r="CC235" s="217"/>
      <c r="CD235" s="217"/>
      <c r="CE235" s="217"/>
      <c r="CF235" s="217"/>
      <c r="CG235" s="217"/>
      <c r="CH235" s="217"/>
      <c r="CI235" s="217"/>
      <c r="CJ235" s="217"/>
      <c r="CK235" s="217"/>
      <c r="CL235" s="217"/>
      <c r="CM235" s="217"/>
      <c r="CN235" s="217"/>
      <c r="CO235" s="217"/>
      <c r="CP235" s="217"/>
      <c r="CQ235" s="217"/>
      <c r="CR235" s="217"/>
      <c r="CS235" s="217"/>
      <c r="CT235" s="217"/>
      <c r="CU235" s="217"/>
      <c r="CV235" s="217"/>
      <c r="CW235" s="217"/>
      <c r="CX235" s="217"/>
      <c r="CY235" s="217"/>
      <c r="CZ235" s="193"/>
      <c r="DA235" s="193"/>
      <c r="DB235" s="193"/>
      <c r="DC235" s="193"/>
      <c r="DD235" s="193"/>
      <c r="DE235" s="193"/>
      <c r="DF235" s="193"/>
      <c r="DG235" s="193"/>
      <c r="DH235" s="193"/>
      <c r="DI235" s="193"/>
      <c r="DJ235" s="193"/>
      <c r="DK235" s="193"/>
      <c r="DL235" s="193"/>
      <c r="DM235" s="193"/>
      <c r="DN235" s="193"/>
      <c r="DO235" s="193"/>
      <c r="DP235" s="193"/>
      <c r="DQ235" s="193"/>
      <c r="DR235" s="193"/>
      <c r="DS235" s="193"/>
      <c r="DT235" s="193"/>
      <c r="DU235" s="193"/>
      <c r="DV235" s="193"/>
      <c r="DW235" s="193"/>
      <c r="DX235" s="193"/>
      <c r="DY235" s="193"/>
    </row>
    <row r="236" s="193" customFormat="1" customHeight="1" spans="1:103">
      <c r="A236" s="341">
        <v>372</v>
      </c>
      <c r="B236" s="235">
        <v>1029</v>
      </c>
      <c r="C236" s="234">
        <v>1</v>
      </c>
      <c r="D236" s="233">
        <v>700</v>
      </c>
      <c r="E236" s="234" t="s">
        <v>102</v>
      </c>
      <c r="F236" s="232">
        <v>1000</v>
      </c>
      <c r="G236" s="234"/>
      <c r="H236" s="234" t="s">
        <v>15</v>
      </c>
      <c r="I236" s="234">
        <v>200</v>
      </c>
      <c r="J236" s="252" t="s">
        <v>103</v>
      </c>
      <c r="K236" s="234">
        <v>318</v>
      </c>
      <c r="L236" s="234">
        <v>6</v>
      </c>
      <c r="M236" s="234">
        <f t="shared" ref="M236:M242" si="597">O236*K236*I236</f>
        <v>241680</v>
      </c>
      <c r="N236" s="253">
        <f t="shared" ref="N236:N242" si="598">M236/SUM($M$236:$M$242)</f>
        <v>0.179380984190603</v>
      </c>
      <c r="O236" s="234">
        <v>3.8</v>
      </c>
      <c r="P236" s="234"/>
      <c r="Q236" s="234"/>
      <c r="R236" s="234"/>
      <c r="S236" s="260">
        <f t="shared" ref="S236:S242" si="599">R236*Q236*P236/1000</f>
        <v>0</v>
      </c>
      <c r="T236" s="260">
        <f t="shared" ref="T236:T242" si="600">F236*N236*1000/L236/K236*9000/I236</f>
        <v>4230.68358940101</v>
      </c>
      <c r="U236" s="260">
        <f t="shared" ref="U236:U242" si="601">F236*N236</f>
        <v>179.380984190603</v>
      </c>
      <c r="V236" s="260"/>
      <c r="W236" s="270"/>
      <c r="X236" s="266">
        <v>8700</v>
      </c>
      <c r="Y236" s="260">
        <f t="shared" ref="Y236:Y242" si="602">T236-X236</f>
        <v>-4469.31641059899</v>
      </c>
      <c r="Z236" s="234">
        <f t="shared" ref="Z236:Z242" si="603">Y236*I236/9000*L236*K236/1000</f>
        <v>-189.499015809397</v>
      </c>
      <c r="AA236" s="260">
        <f t="shared" ref="AA236:AA242" si="604">65*1000/K236*9000/I236</f>
        <v>9198.11320754717</v>
      </c>
      <c r="AB236" s="278">
        <f t="shared" ref="AB236:AB242" si="605">Q236*R236*P236*N236/K236/L236*9000/I236</f>
        <v>0</v>
      </c>
      <c r="AC236" s="260">
        <f t="shared" ref="AC236:AC242" si="606">D236/2*O236*60*24/1000</f>
        <v>1915.2</v>
      </c>
      <c r="AD236" s="254">
        <f t="shared" ref="AD236:AD242" si="607">T236/AC236/0.83/AE236</f>
        <v>2.66145005422757</v>
      </c>
      <c r="AE236" s="279">
        <v>1</v>
      </c>
      <c r="AF236" s="280">
        <f t="shared" ref="AF236:AF242" si="608">IF(LEN(C236)&gt;0,AC236*I236/9000/1000*K236*L236,"")</f>
        <v>81.20448</v>
      </c>
      <c r="AG236" s="292">
        <v>44165</v>
      </c>
      <c r="AH236" s="294"/>
      <c r="AI236" s="294">
        <f>AD236+AG236</f>
        <v>44167.6614500542</v>
      </c>
      <c r="AJ236" s="295" t="str">
        <f ca="1">IF(NOW()-AG236-AD236&gt;=-2,"跟踪"," ")</f>
        <v>跟踪</v>
      </c>
      <c r="AK236" s="295">
        <f>AI236+3</f>
        <v>44170.6614500542</v>
      </c>
      <c r="AL236" s="296">
        <f>SUM(AF236:AF242)</f>
        <v>452.6928</v>
      </c>
      <c r="AM236" s="217"/>
      <c r="AN236" s="218"/>
      <c r="AO236" s="218"/>
      <c r="AP236" s="218"/>
      <c r="AQ236" s="218"/>
      <c r="AR236" s="218"/>
      <c r="AS236" s="218"/>
      <c r="AT236" s="218"/>
      <c r="AU236" s="218"/>
      <c r="AV236" s="218"/>
      <c r="AW236" s="218"/>
      <c r="AX236" s="218"/>
      <c r="AY236" s="218"/>
      <c r="AZ236" s="218"/>
      <c r="BA236" s="218"/>
      <c r="BB236" s="218"/>
      <c r="BC236" s="218"/>
      <c r="BD236" s="218"/>
      <c r="BE236" s="218"/>
      <c r="BF236" s="218"/>
      <c r="BG236" s="218"/>
      <c r="BH236" s="218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217"/>
      <c r="BS236" s="217"/>
      <c r="BT236" s="217"/>
      <c r="BU236" s="217"/>
      <c r="BV236" s="217"/>
      <c r="BW236" s="217"/>
      <c r="BX236" s="217"/>
      <c r="BY236" s="217"/>
      <c r="BZ236" s="217"/>
      <c r="CA236" s="217"/>
      <c r="CB236" s="217"/>
      <c r="CC236" s="217"/>
      <c r="CD236" s="217"/>
      <c r="CE236" s="217"/>
      <c r="CF236" s="217"/>
      <c r="CG236" s="217"/>
      <c r="CH236" s="217"/>
      <c r="CI236" s="217"/>
      <c r="CJ236" s="217"/>
      <c r="CK236" s="217"/>
      <c r="CL236" s="217"/>
      <c r="CM236" s="217"/>
      <c r="CN236" s="217"/>
      <c r="CO236" s="217"/>
      <c r="CP236" s="217"/>
      <c r="CQ236" s="217"/>
      <c r="CR236" s="217"/>
      <c r="CS236" s="217"/>
      <c r="CT236" s="217"/>
      <c r="CU236" s="217"/>
      <c r="CV236" s="217"/>
      <c r="CW236" s="217"/>
      <c r="CX236" s="217"/>
      <c r="CY236" s="217"/>
    </row>
    <row r="237" s="193" customFormat="1" customHeight="1" spans="1:103">
      <c r="A237" s="341">
        <v>372</v>
      </c>
      <c r="B237" s="235"/>
      <c r="C237" s="234">
        <v>1</v>
      </c>
      <c r="D237" s="233">
        <f t="shared" ref="D237:D242" si="609">D236</f>
        <v>700</v>
      </c>
      <c r="E237" s="234" t="str">
        <f t="shared" ref="E237:E242" si="610">E236</f>
        <v>YT-2468MS</v>
      </c>
      <c r="F237" s="232">
        <f t="shared" ref="F237:F242" si="611">F236</f>
        <v>1000</v>
      </c>
      <c r="G237" s="234"/>
      <c r="H237" s="234" t="s">
        <v>41</v>
      </c>
      <c r="I237" s="234">
        <v>200</v>
      </c>
      <c r="J237" s="252" t="s">
        <v>103</v>
      </c>
      <c r="K237" s="234">
        <v>318</v>
      </c>
      <c r="L237" s="234">
        <v>6</v>
      </c>
      <c r="M237" s="234">
        <f t="shared" si="597"/>
        <v>241680</v>
      </c>
      <c r="N237" s="253">
        <f t="shared" si="598"/>
        <v>0.179380984190603</v>
      </c>
      <c r="O237" s="234">
        <v>3.8</v>
      </c>
      <c r="P237" s="234"/>
      <c r="Q237" s="234"/>
      <c r="R237" s="234"/>
      <c r="S237" s="260">
        <f t="shared" si="599"/>
        <v>0</v>
      </c>
      <c r="T237" s="260">
        <f t="shared" si="600"/>
        <v>4230.68358940101</v>
      </c>
      <c r="U237" s="260">
        <f t="shared" si="601"/>
        <v>179.380984190603</v>
      </c>
      <c r="V237" s="260"/>
      <c r="W237" s="270"/>
      <c r="X237" s="266">
        <v>8700</v>
      </c>
      <c r="Y237" s="260">
        <f t="shared" si="602"/>
        <v>-4469.31641059899</v>
      </c>
      <c r="Z237" s="234">
        <f t="shared" si="603"/>
        <v>-189.499015809397</v>
      </c>
      <c r="AA237" s="260">
        <f t="shared" si="604"/>
        <v>9198.11320754717</v>
      </c>
      <c r="AB237" s="278">
        <f t="shared" si="605"/>
        <v>0</v>
      </c>
      <c r="AC237" s="260">
        <f t="shared" si="606"/>
        <v>1915.2</v>
      </c>
      <c r="AD237" s="254">
        <f t="shared" si="607"/>
        <v>2.66145005422757</v>
      </c>
      <c r="AE237" s="279">
        <v>1</v>
      </c>
      <c r="AF237" s="280">
        <f t="shared" si="608"/>
        <v>81.20448</v>
      </c>
      <c r="AG237" s="292">
        <f t="shared" ref="AG237:AG242" si="612">AG236</f>
        <v>44165</v>
      </c>
      <c r="AH237" s="292">
        <f t="shared" ref="AH237:AH242" si="613">AH236</f>
        <v>0</v>
      </c>
      <c r="AI237" s="292">
        <f t="shared" ref="AI237:AI242" si="614">AI236</f>
        <v>44167.6614500542</v>
      </c>
      <c r="AJ237" s="292" t="str">
        <f ca="1" t="shared" ref="AJ237:AJ242" si="615">AJ236</f>
        <v>跟踪</v>
      </c>
      <c r="AK237" s="292">
        <f t="shared" ref="AK237:AK242" si="616">AK236</f>
        <v>44170.6614500542</v>
      </c>
      <c r="AL237" s="296"/>
      <c r="AM237" s="217"/>
      <c r="AN237" s="218"/>
      <c r="AO237" s="218"/>
      <c r="AP237" s="218"/>
      <c r="AQ237" s="218"/>
      <c r="AR237" s="218"/>
      <c r="AS237" s="218"/>
      <c r="AT237" s="218"/>
      <c r="AU237" s="218"/>
      <c r="AV237" s="218"/>
      <c r="AW237" s="218"/>
      <c r="AX237" s="218"/>
      <c r="AY237" s="218"/>
      <c r="AZ237" s="218"/>
      <c r="BA237" s="218"/>
      <c r="BB237" s="218"/>
      <c r="BC237" s="218"/>
      <c r="BD237" s="218"/>
      <c r="BE237" s="218"/>
      <c r="BF237" s="218"/>
      <c r="BG237" s="218"/>
      <c r="BH237" s="218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217"/>
      <c r="BS237" s="217"/>
      <c r="BT237" s="217"/>
      <c r="BU237" s="217"/>
      <c r="BV237" s="217"/>
      <c r="BW237" s="217"/>
      <c r="BX237" s="217"/>
      <c r="BY237" s="217"/>
      <c r="BZ237" s="217"/>
      <c r="CA237" s="217"/>
      <c r="CB237" s="217"/>
      <c r="CC237" s="217"/>
      <c r="CD237" s="217"/>
      <c r="CE237" s="217"/>
      <c r="CF237" s="217"/>
      <c r="CG237" s="217"/>
      <c r="CH237" s="217"/>
      <c r="CI237" s="217"/>
      <c r="CJ237" s="217"/>
      <c r="CK237" s="217"/>
      <c r="CL237" s="217"/>
      <c r="CM237" s="217"/>
      <c r="CN237" s="217"/>
      <c r="CO237" s="217"/>
      <c r="CP237" s="217"/>
      <c r="CQ237" s="217"/>
      <c r="CR237" s="217"/>
      <c r="CS237" s="217"/>
      <c r="CT237" s="217"/>
      <c r="CU237" s="217"/>
      <c r="CV237" s="217"/>
      <c r="CW237" s="217"/>
      <c r="CX237" s="217"/>
      <c r="CY237" s="217"/>
    </row>
    <row r="238" s="193" customFormat="1" customHeight="1" spans="1:103">
      <c r="A238" s="341">
        <v>372</v>
      </c>
      <c r="B238" s="235"/>
      <c r="C238" s="234">
        <v>1</v>
      </c>
      <c r="D238" s="233">
        <f t="shared" si="609"/>
        <v>700</v>
      </c>
      <c r="E238" s="234" t="str">
        <f t="shared" si="610"/>
        <v>YT-2468MS</v>
      </c>
      <c r="F238" s="232">
        <f t="shared" si="611"/>
        <v>1000</v>
      </c>
      <c r="G238" s="241" t="s">
        <v>49</v>
      </c>
      <c r="H238" s="234" t="s">
        <v>42</v>
      </c>
      <c r="I238" s="234">
        <v>30</v>
      </c>
      <c r="J238" s="252" t="s">
        <v>62</v>
      </c>
      <c r="K238" s="234">
        <v>476</v>
      </c>
      <c r="L238" s="234">
        <f>L237</f>
        <v>6</v>
      </c>
      <c r="M238" s="234">
        <f t="shared" si="597"/>
        <v>178500</v>
      </c>
      <c r="N238" s="253">
        <f t="shared" si="598"/>
        <v>0.132487196615453</v>
      </c>
      <c r="O238" s="234">
        <v>12.5</v>
      </c>
      <c r="P238" s="234"/>
      <c r="Q238" s="234"/>
      <c r="R238" s="234"/>
      <c r="S238" s="260">
        <f t="shared" si="599"/>
        <v>0</v>
      </c>
      <c r="T238" s="260">
        <f t="shared" si="600"/>
        <v>13916.722333556</v>
      </c>
      <c r="U238" s="260">
        <f t="shared" si="601"/>
        <v>132.487196615453</v>
      </c>
      <c r="V238" s="260"/>
      <c r="W238" s="270"/>
      <c r="X238" s="266"/>
      <c r="Y238" s="260">
        <f t="shared" si="602"/>
        <v>13916.722333556</v>
      </c>
      <c r="Z238" s="234">
        <f t="shared" si="603"/>
        <v>132.487196615453</v>
      </c>
      <c r="AA238" s="260">
        <f t="shared" si="604"/>
        <v>40966.3865546218</v>
      </c>
      <c r="AB238" s="278">
        <f t="shared" si="605"/>
        <v>0</v>
      </c>
      <c r="AC238" s="260">
        <f t="shared" si="606"/>
        <v>6300</v>
      </c>
      <c r="AD238" s="254">
        <f t="shared" si="607"/>
        <v>2.66145005422757</v>
      </c>
      <c r="AE238" s="279">
        <v>1</v>
      </c>
      <c r="AF238" s="280">
        <f t="shared" si="608"/>
        <v>59.976</v>
      </c>
      <c r="AG238" s="292">
        <f t="shared" si="612"/>
        <v>44165</v>
      </c>
      <c r="AH238" s="292">
        <f t="shared" si="613"/>
        <v>0</v>
      </c>
      <c r="AI238" s="292">
        <f t="shared" si="614"/>
        <v>44167.6614500542</v>
      </c>
      <c r="AJ238" s="292" t="str">
        <f ca="1" t="shared" si="615"/>
        <v>跟踪</v>
      </c>
      <c r="AK238" s="292">
        <f t="shared" si="616"/>
        <v>44170.6614500542</v>
      </c>
      <c r="AL238" s="296"/>
      <c r="AM238" s="217"/>
      <c r="AN238" s="218"/>
      <c r="AO238" s="218"/>
      <c r="AP238" s="218"/>
      <c r="AQ238" s="218"/>
      <c r="AR238" s="218"/>
      <c r="AS238" s="218"/>
      <c r="AT238" s="218"/>
      <c r="AU238" s="218"/>
      <c r="AV238" s="218"/>
      <c r="AW238" s="218"/>
      <c r="AX238" s="218"/>
      <c r="AY238" s="218"/>
      <c r="AZ238" s="218"/>
      <c r="BA238" s="218"/>
      <c r="BB238" s="218"/>
      <c r="BC238" s="218"/>
      <c r="BD238" s="218"/>
      <c r="BE238" s="218"/>
      <c r="BF238" s="218"/>
      <c r="BG238" s="218"/>
      <c r="BH238" s="218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217"/>
      <c r="BS238" s="217"/>
      <c r="BT238" s="217"/>
      <c r="BU238" s="217"/>
      <c r="BV238" s="217"/>
      <c r="BW238" s="217"/>
      <c r="BX238" s="217"/>
      <c r="BY238" s="217"/>
      <c r="BZ238" s="217"/>
      <c r="CA238" s="217"/>
      <c r="CB238" s="217"/>
      <c r="CC238" s="217"/>
      <c r="CD238" s="217"/>
      <c r="CE238" s="217"/>
      <c r="CF238" s="217"/>
      <c r="CG238" s="217"/>
      <c r="CH238" s="217"/>
      <c r="CI238" s="217"/>
      <c r="CJ238" s="217"/>
      <c r="CK238" s="217"/>
      <c r="CL238" s="217"/>
      <c r="CM238" s="217"/>
      <c r="CN238" s="217"/>
      <c r="CO238" s="217"/>
      <c r="CP238" s="217"/>
      <c r="CQ238" s="217"/>
      <c r="CR238" s="217"/>
      <c r="CS238" s="217"/>
      <c r="CT238" s="217"/>
      <c r="CU238" s="217"/>
      <c r="CV238" s="217"/>
      <c r="CW238" s="217"/>
      <c r="CX238" s="217"/>
      <c r="CY238" s="217"/>
    </row>
    <row r="239" s="193" customFormat="1" customHeight="1" spans="1:103">
      <c r="A239" s="341">
        <v>372</v>
      </c>
      <c r="B239" s="235"/>
      <c r="C239" s="234">
        <v>1</v>
      </c>
      <c r="D239" s="233">
        <f t="shared" si="609"/>
        <v>700</v>
      </c>
      <c r="E239" s="234" t="str">
        <f t="shared" si="610"/>
        <v>YT-2468MS</v>
      </c>
      <c r="F239" s="232">
        <f t="shared" si="611"/>
        <v>1000</v>
      </c>
      <c r="G239" s="242"/>
      <c r="H239" s="234" t="s">
        <v>43</v>
      </c>
      <c r="I239" s="234">
        <v>300</v>
      </c>
      <c r="J239" s="252" t="s">
        <v>61</v>
      </c>
      <c r="K239" s="234">
        <v>238</v>
      </c>
      <c r="L239" s="234">
        <f>L238</f>
        <v>6</v>
      </c>
      <c r="M239" s="234">
        <f t="shared" si="597"/>
        <v>342720</v>
      </c>
      <c r="N239" s="253">
        <f t="shared" si="598"/>
        <v>0.25437541750167</v>
      </c>
      <c r="O239" s="234">
        <v>4.8</v>
      </c>
      <c r="P239" s="234"/>
      <c r="Q239" s="234"/>
      <c r="R239" s="234"/>
      <c r="S239" s="260">
        <f t="shared" si="599"/>
        <v>0</v>
      </c>
      <c r="T239" s="260">
        <f t="shared" si="600"/>
        <v>5344.0213760855</v>
      </c>
      <c r="U239" s="260">
        <f t="shared" si="601"/>
        <v>254.37541750167</v>
      </c>
      <c r="V239" s="260"/>
      <c r="W239" s="270" t="s">
        <v>89</v>
      </c>
      <c r="X239" s="266">
        <v>10900</v>
      </c>
      <c r="Y239" s="260">
        <f t="shared" si="602"/>
        <v>-5555.9786239145</v>
      </c>
      <c r="Z239" s="234">
        <f t="shared" si="603"/>
        <v>-264.46458249833</v>
      </c>
      <c r="AA239" s="260">
        <f t="shared" si="604"/>
        <v>8193.27731092437</v>
      </c>
      <c r="AB239" s="278">
        <f t="shared" si="605"/>
        <v>0</v>
      </c>
      <c r="AC239" s="260">
        <f t="shared" si="606"/>
        <v>2419.2</v>
      </c>
      <c r="AD239" s="254">
        <f t="shared" si="607"/>
        <v>2.66145005422758</v>
      </c>
      <c r="AE239" s="279">
        <v>1</v>
      </c>
      <c r="AF239" s="280">
        <f t="shared" si="608"/>
        <v>115.15392</v>
      </c>
      <c r="AG239" s="292">
        <f t="shared" si="612"/>
        <v>44165</v>
      </c>
      <c r="AH239" s="292">
        <f t="shared" si="613"/>
        <v>0</v>
      </c>
      <c r="AI239" s="292">
        <f t="shared" si="614"/>
        <v>44167.6614500542</v>
      </c>
      <c r="AJ239" s="292" t="str">
        <f ca="1" t="shared" si="615"/>
        <v>跟踪</v>
      </c>
      <c r="AK239" s="292">
        <f t="shared" si="616"/>
        <v>44170.6614500542</v>
      </c>
      <c r="AL239" s="296"/>
      <c r="AM239" s="217"/>
      <c r="AN239" s="218"/>
      <c r="AO239" s="218"/>
      <c r="AP239" s="218"/>
      <c r="AQ239" s="218"/>
      <c r="AR239" s="218"/>
      <c r="AS239" s="218"/>
      <c r="AT239" s="218"/>
      <c r="AU239" s="218"/>
      <c r="AV239" s="218"/>
      <c r="AW239" s="218"/>
      <c r="AX239" s="218"/>
      <c r="AY239" s="218"/>
      <c r="AZ239" s="218"/>
      <c r="BA239" s="218"/>
      <c r="BB239" s="218"/>
      <c r="BC239" s="218"/>
      <c r="BD239" s="218"/>
      <c r="BE239" s="218"/>
      <c r="BF239" s="218"/>
      <c r="BG239" s="218"/>
      <c r="BH239" s="218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217"/>
      <c r="BS239" s="217"/>
      <c r="BT239" s="217"/>
      <c r="BU239" s="217"/>
      <c r="BV239" s="217"/>
      <c r="BW239" s="217"/>
      <c r="BX239" s="217"/>
      <c r="BY239" s="217"/>
      <c r="BZ239" s="217"/>
      <c r="CA239" s="217"/>
      <c r="CB239" s="217"/>
      <c r="CC239" s="217"/>
      <c r="CD239" s="217"/>
      <c r="CE239" s="217"/>
      <c r="CF239" s="217"/>
      <c r="CG239" s="217"/>
      <c r="CH239" s="217"/>
      <c r="CI239" s="217"/>
      <c r="CJ239" s="217"/>
      <c r="CK239" s="217"/>
      <c r="CL239" s="217"/>
      <c r="CM239" s="217"/>
      <c r="CN239" s="217"/>
      <c r="CO239" s="217"/>
      <c r="CP239" s="217"/>
      <c r="CQ239" s="217"/>
      <c r="CR239" s="217"/>
      <c r="CS239" s="217"/>
      <c r="CT239" s="217"/>
      <c r="CU239" s="217"/>
      <c r="CV239" s="217"/>
      <c r="CW239" s="217"/>
      <c r="CX239" s="217"/>
      <c r="CY239" s="217"/>
    </row>
    <row r="240" s="193" customFormat="1" customHeight="1" spans="1:103">
      <c r="A240" s="341">
        <v>372</v>
      </c>
      <c r="B240" s="235"/>
      <c r="C240" s="234">
        <v>1</v>
      </c>
      <c r="D240" s="233">
        <f t="shared" si="609"/>
        <v>700</v>
      </c>
      <c r="E240" s="234" t="str">
        <f t="shared" si="610"/>
        <v>YT-2468MS</v>
      </c>
      <c r="F240" s="232">
        <f t="shared" si="611"/>
        <v>1000</v>
      </c>
      <c r="G240" s="234" t="e">
        <f>[1]问量!$F$298</f>
        <v>#REF!</v>
      </c>
      <c r="H240" s="234" t="s">
        <v>44</v>
      </c>
      <c r="I240" s="234">
        <v>300</v>
      </c>
      <c r="J240" s="259" t="s">
        <v>61</v>
      </c>
      <c r="K240" s="234">
        <v>238</v>
      </c>
      <c r="L240" s="234">
        <f>L239</f>
        <v>6</v>
      </c>
      <c r="M240" s="234">
        <f t="shared" si="597"/>
        <v>342720</v>
      </c>
      <c r="N240" s="253">
        <f t="shared" si="598"/>
        <v>0.25437541750167</v>
      </c>
      <c r="O240" s="234">
        <v>4.8</v>
      </c>
      <c r="P240" s="234"/>
      <c r="Q240" s="234"/>
      <c r="R240" s="234"/>
      <c r="S240" s="260">
        <f t="shared" si="599"/>
        <v>0</v>
      </c>
      <c r="T240" s="260">
        <f t="shared" si="600"/>
        <v>5344.0213760855</v>
      </c>
      <c r="U240" s="260">
        <f t="shared" si="601"/>
        <v>254.37541750167</v>
      </c>
      <c r="V240" s="260"/>
      <c r="W240" s="270"/>
      <c r="X240" s="266">
        <v>10900</v>
      </c>
      <c r="Y240" s="260">
        <f t="shared" si="602"/>
        <v>-5555.9786239145</v>
      </c>
      <c r="Z240" s="234">
        <f t="shared" si="603"/>
        <v>-264.46458249833</v>
      </c>
      <c r="AA240" s="260">
        <f t="shared" si="604"/>
        <v>8193.27731092437</v>
      </c>
      <c r="AB240" s="278">
        <f t="shared" si="605"/>
        <v>0</v>
      </c>
      <c r="AC240" s="260">
        <f t="shared" si="606"/>
        <v>2419.2</v>
      </c>
      <c r="AD240" s="254">
        <f t="shared" si="607"/>
        <v>2.66145005422758</v>
      </c>
      <c r="AE240" s="279">
        <v>1</v>
      </c>
      <c r="AF240" s="280">
        <f t="shared" si="608"/>
        <v>115.15392</v>
      </c>
      <c r="AG240" s="292">
        <f t="shared" si="612"/>
        <v>44165</v>
      </c>
      <c r="AH240" s="292">
        <f t="shared" si="613"/>
        <v>0</v>
      </c>
      <c r="AI240" s="292">
        <f t="shared" si="614"/>
        <v>44167.6614500542</v>
      </c>
      <c r="AJ240" s="292" t="str">
        <f ca="1" t="shared" si="615"/>
        <v>跟踪</v>
      </c>
      <c r="AK240" s="292">
        <f t="shared" si="616"/>
        <v>44170.6614500542</v>
      </c>
      <c r="AL240" s="296"/>
      <c r="AM240" s="217"/>
      <c r="AN240" s="218"/>
      <c r="AO240" s="218"/>
      <c r="AP240" s="218"/>
      <c r="AQ240" s="218"/>
      <c r="AR240" s="218"/>
      <c r="AS240" s="218"/>
      <c r="AT240" s="218"/>
      <c r="AU240" s="218"/>
      <c r="AV240" s="218"/>
      <c r="AW240" s="218"/>
      <c r="AX240" s="218"/>
      <c r="AY240" s="218"/>
      <c r="AZ240" s="218"/>
      <c r="BA240" s="218"/>
      <c r="BB240" s="218"/>
      <c r="BC240" s="218"/>
      <c r="BD240" s="218"/>
      <c r="BE240" s="218"/>
      <c r="BF240" s="218"/>
      <c r="BG240" s="218"/>
      <c r="BH240" s="218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217"/>
      <c r="BS240" s="217"/>
      <c r="BT240" s="217"/>
      <c r="BU240" s="217"/>
      <c r="BV240" s="217"/>
      <c r="BW240" s="217"/>
      <c r="BX240" s="217"/>
      <c r="BY240" s="217"/>
      <c r="BZ240" s="217"/>
      <c r="CA240" s="217"/>
      <c r="CB240" s="217"/>
      <c r="CC240" s="217"/>
      <c r="CD240" s="217"/>
      <c r="CE240" s="217"/>
      <c r="CF240" s="217"/>
      <c r="CG240" s="217"/>
      <c r="CH240" s="217"/>
      <c r="CI240" s="217"/>
      <c r="CJ240" s="217"/>
      <c r="CK240" s="217"/>
      <c r="CL240" s="217"/>
      <c r="CM240" s="217"/>
      <c r="CN240" s="217"/>
      <c r="CO240" s="217"/>
      <c r="CP240" s="217"/>
      <c r="CQ240" s="217"/>
      <c r="CR240" s="217"/>
      <c r="CS240" s="217"/>
      <c r="CT240" s="217"/>
      <c r="CU240" s="217"/>
      <c r="CV240" s="217"/>
      <c r="CW240" s="217"/>
      <c r="CX240" s="217"/>
      <c r="CY240" s="217"/>
    </row>
    <row r="241" s="193" customFormat="1" customHeight="1" spans="1:103">
      <c r="A241" s="341">
        <v>372</v>
      </c>
      <c r="B241" s="235"/>
      <c r="C241" s="234">
        <v>1</v>
      </c>
      <c r="D241" s="233">
        <f t="shared" si="609"/>
        <v>700</v>
      </c>
      <c r="E241" s="234" t="str">
        <f t="shared" si="610"/>
        <v>YT-2468MS</v>
      </c>
      <c r="F241" s="232">
        <f t="shared" si="611"/>
        <v>1000</v>
      </c>
      <c r="G241" s="234"/>
      <c r="H241" s="234" t="s">
        <v>45</v>
      </c>
      <c r="I241" s="234"/>
      <c r="J241" s="252"/>
      <c r="K241" s="234"/>
      <c r="L241" s="234">
        <f>L240</f>
        <v>6</v>
      </c>
      <c r="M241" s="234">
        <f t="shared" si="597"/>
        <v>0</v>
      </c>
      <c r="N241" s="253">
        <f t="shared" si="598"/>
        <v>0</v>
      </c>
      <c r="O241" s="234"/>
      <c r="P241" s="234"/>
      <c r="Q241" s="234"/>
      <c r="R241" s="234"/>
      <c r="S241" s="260">
        <f t="shared" si="599"/>
        <v>0</v>
      </c>
      <c r="T241" s="260" t="e">
        <f t="shared" si="600"/>
        <v>#DIV/0!</v>
      </c>
      <c r="U241" s="260">
        <f t="shared" si="601"/>
        <v>0</v>
      </c>
      <c r="V241" s="260"/>
      <c r="W241" s="270"/>
      <c r="X241" s="266"/>
      <c r="Y241" s="260" t="e">
        <f t="shared" si="602"/>
        <v>#DIV/0!</v>
      </c>
      <c r="Z241" s="234" t="e">
        <f t="shared" si="603"/>
        <v>#DIV/0!</v>
      </c>
      <c r="AA241" s="260" t="e">
        <f t="shared" si="604"/>
        <v>#DIV/0!</v>
      </c>
      <c r="AB241" s="278" t="e">
        <f t="shared" si="605"/>
        <v>#DIV/0!</v>
      </c>
      <c r="AC241" s="260">
        <f t="shared" si="606"/>
        <v>0</v>
      </c>
      <c r="AD241" s="254" t="e">
        <f t="shared" si="607"/>
        <v>#DIV/0!</v>
      </c>
      <c r="AE241" s="279">
        <v>1</v>
      </c>
      <c r="AF241" s="280">
        <f t="shared" si="608"/>
        <v>0</v>
      </c>
      <c r="AG241" s="292">
        <f t="shared" si="612"/>
        <v>44165</v>
      </c>
      <c r="AH241" s="292">
        <f t="shared" si="613"/>
        <v>0</v>
      </c>
      <c r="AI241" s="292">
        <f t="shared" si="614"/>
        <v>44167.6614500542</v>
      </c>
      <c r="AJ241" s="292" t="str">
        <f ca="1" t="shared" si="615"/>
        <v>跟踪</v>
      </c>
      <c r="AK241" s="292">
        <f t="shared" si="616"/>
        <v>44170.6614500542</v>
      </c>
      <c r="AL241" s="296"/>
      <c r="AM241" s="217"/>
      <c r="AN241" s="218"/>
      <c r="AO241" s="218"/>
      <c r="AP241" s="218"/>
      <c r="AQ241" s="218"/>
      <c r="AR241" s="218"/>
      <c r="AS241" s="218"/>
      <c r="AT241" s="218"/>
      <c r="AU241" s="218"/>
      <c r="AV241" s="218"/>
      <c r="AW241" s="218"/>
      <c r="AX241" s="218"/>
      <c r="AY241" s="218"/>
      <c r="AZ241" s="218"/>
      <c r="BA241" s="218"/>
      <c r="BB241" s="218"/>
      <c r="BC241" s="218"/>
      <c r="BD241" s="218"/>
      <c r="BE241" s="218"/>
      <c r="BF241" s="218"/>
      <c r="BG241" s="218"/>
      <c r="BH241" s="218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217"/>
      <c r="BS241" s="217"/>
      <c r="BT241" s="217"/>
      <c r="BU241" s="217"/>
      <c r="BV241" s="217"/>
      <c r="BW241" s="217"/>
      <c r="BX241" s="217"/>
      <c r="BY241" s="217"/>
      <c r="BZ241" s="217"/>
      <c r="CA241" s="217"/>
      <c r="CB241" s="217"/>
      <c r="CC241" s="217"/>
      <c r="CD241" s="217"/>
      <c r="CE241" s="217"/>
      <c r="CF241" s="217"/>
      <c r="CG241" s="217"/>
      <c r="CH241" s="217"/>
      <c r="CI241" s="217"/>
      <c r="CJ241" s="217"/>
      <c r="CK241" s="217"/>
      <c r="CL241" s="217"/>
      <c r="CM241" s="217"/>
      <c r="CN241" s="217"/>
      <c r="CO241" s="217"/>
      <c r="CP241" s="217"/>
      <c r="CQ241" s="217"/>
      <c r="CR241" s="217"/>
      <c r="CS241" s="217"/>
      <c r="CT241" s="217"/>
      <c r="CU241" s="217"/>
      <c r="CV241" s="217"/>
      <c r="CW241" s="217"/>
      <c r="CX241" s="217"/>
      <c r="CY241" s="217"/>
    </row>
    <row r="242" s="193" customFormat="1" customHeight="1" spans="1:103">
      <c r="A242" s="341">
        <v>372</v>
      </c>
      <c r="B242" s="235"/>
      <c r="C242" s="234">
        <v>1</v>
      </c>
      <c r="D242" s="233">
        <f t="shared" si="609"/>
        <v>700</v>
      </c>
      <c r="E242" s="234" t="str">
        <f t="shared" si="610"/>
        <v>YT-2468MS</v>
      </c>
      <c r="F242" s="232">
        <f t="shared" si="611"/>
        <v>1000</v>
      </c>
      <c r="G242" s="234">
        <v>26.6</v>
      </c>
      <c r="H242" s="234" t="s">
        <v>46</v>
      </c>
      <c r="I242" s="234"/>
      <c r="J242" s="252"/>
      <c r="K242" s="234"/>
      <c r="L242" s="234">
        <f>L241</f>
        <v>6</v>
      </c>
      <c r="M242" s="234">
        <f t="shared" si="597"/>
        <v>0</v>
      </c>
      <c r="N242" s="253">
        <f t="shared" si="598"/>
        <v>0</v>
      </c>
      <c r="O242" s="234"/>
      <c r="P242" s="234"/>
      <c r="Q242" s="234"/>
      <c r="R242" s="234"/>
      <c r="S242" s="260">
        <f t="shared" si="599"/>
        <v>0</v>
      </c>
      <c r="T242" s="260" t="e">
        <f t="shared" si="600"/>
        <v>#DIV/0!</v>
      </c>
      <c r="U242" s="260">
        <f t="shared" si="601"/>
        <v>0</v>
      </c>
      <c r="V242" s="260"/>
      <c r="W242" s="270"/>
      <c r="X242" s="266"/>
      <c r="Y242" s="260" t="e">
        <f t="shared" si="602"/>
        <v>#DIV/0!</v>
      </c>
      <c r="Z242" s="234" t="e">
        <f t="shared" si="603"/>
        <v>#DIV/0!</v>
      </c>
      <c r="AA242" s="260" t="e">
        <f t="shared" si="604"/>
        <v>#DIV/0!</v>
      </c>
      <c r="AB242" s="278" t="e">
        <f t="shared" si="605"/>
        <v>#DIV/0!</v>
      </c>
      <c r="AC242" s="260">
        <f t="shared" si="606"/>
        <v>0</v>
      </c>
      <c r="AD242" s="254" t="e">
        <f t="shared" si="607"/>
        <v>#DIV/0!</v>
      </c>
      <c r="AE242" s="279">
        <v>1</v>
      </c>
      <c r="AF242" s="280">
        <f t="shared" si="608"/>
        <v>0</v>
      </c>
      <c r="AG242" s="292">
        <f t="shared" si="612"/>
        <v>44165</v>
      </c>
      <c r="AH242" s="292">
        <f t="shared" si="613"/>
        <v>0</v>
      </c>
      <c r="AI242" s="292">
        <f t="shared" si="614"/>
        <v>44167.6614500542</v>
      </c>
      <c r="AJ242" s="292" t="str">
        <f ca="1" t="shared" si="615"/>
        <v>跟踪</v>
      </c>
      <c r="AK242" s="292">
        <f t="shared" si="616"/>
        <v>44170.6614500542</v>
      </c>
      <c r="AL242" s="296"/>
      <c r="AM242" s="217"/>
      <c r="AN242" s="218"/>
      <c r="AO242" s="218"/>
      <c r="AP242" s="218"/>
      <c r="AQ242" s="218"/>
      <c r="AR242" s="218"/>
      <c r="AS242" s="218"/>
      <c r="AT242" s="218"/>
      <c r="AU242" s="218"/>
      <c r="AV242" s="218"/>
      <c r="AW242" s="218"/>
      <c r="AX242" s="218"/>
      <c r="AY242" s="218"/>
      <c r="AZ242" s="218"/>
      <c r="BA242" s="218"/>
      <c r="BB242" s="218"/>
      <c r="BC242" s="218"/>
      <c r="BD242" s="218"/>
      <c r="BE242" s="218"/>
      <c r="BF242" s="218"/>
      <c r="BG242" s="218"/>
      <c r="BH242" s="218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217"/>
      <c r="BS242" s="217"/>
      <c r="BT242" s="217"/>
      <c r="BU242" s="217"/>
      <c r="BV242" s="217"/>
      <c r="BW242" s="217"/>
      <c r="BX242" s="217"/>
      <c r="BY242" s="217"/>
      <c r="BZ242" s="217"/>
      <c r="CA242" s="217"/>
      <c r="CB242" s="217"/>
      <c r="CC242" s="217"/>
      <c r="CD242" s="217"/>
      <c r="CE242" s="217"/>
      <c r="CF242" s="217"/>
      <c r="CG242" s="217"/>
      <c r="CH242" s="217"/>
      <c r="CI242" s="217"/>
      <c r="CJ242" s="217"/>
      <c r="CK242" s="217"/>
      <c r="CL242" s="217"/>
      <c r="CM242" s="217"/>
      <c r="CN242" s="217"/>
      <c r="CO242" s="217"/>
      <c r="CP242" s="217"/>
      <c r="CQ242" s="217"/>
      <c r="CR242" s="217"/>
      <c r="CS242" s="217"/>
      <c r="CT242" s="217"/>
      <c r="CU242" s="217"/>
      <c r="CV242" s="217"/>
      <c r="CW242" s="217"/>
      <c r="CX242" s="217"/>
      <c r="CY242" s="217"/>
    </row>
    <row r="243" s="191" customFormat="1" customHeight="1" spans="1:129">
      <c r="A243" s="244"/>
      <c r="B243" s="237"/>
      <c r="C243" s="240"/>
      <c r="D243" s="239"/>
      <c r="E243" s="240"/>
      <c r="F243" s="238"/>
      <c r="G243" s="240"/>
      <c r="H243" s="240"/>
      <c r="I243" s="240"/>
      <c r="J243" s="256"/>
      <c r="K243" s="240"/>
      <c r="L243" s="240"/>
      <c r="M243" s="240"/>
      <c r="N243" s="257"/>
      <c r="O243" s="240"/>
      <c r="P243" s="240"/>
      <c r="Q243" s="240"/>
      <c r="R243" s="240"/>
      <c r="S243" s="267"/>
      <c r="T243" s="267"/>
      <c r="U243" s="267"/>
      <c r="V243" s="267"/>
      <c r="W243" s="272"/>
      <c r="X243" s="269"/>
      <c r="Y243" s="267"/>
      <c r="Z243" s="240"/>
      <c r="AA243" s="267"/>
      <c r="AB243" s="281"/>
      <c r="AC243" s="267"/>
      <c r="AD243" s="258"/>
      <c r="AE243" s="282"/>
      <c r="AF243" s="283"/>
      <c r="AG243" s="297"/>
      <c r="AH243" s="297"/>
      <c r="AI243" s="297"/>
      <c r="AJ243" s="297"/>
      <c r="AK243" s="297"/>
      <c r="AL243" s="298"/>
      <c r="AM243" s="301"/>
      <c r="AN243" s="218"/>
      <c r="AO243" s="218"/>
      <c r="AP243" s="218"/>
      <c r="AQ243" s="218"/>
      <c r="AR243" s="218"/>
      <c r="AS243" s="218"/>
      <c r="AT243" s="218"/>
      <c r="AU243" s="218"/>
      <c r="AV243" s="218"/>
      <c r="AW243" s="218"/>
      <c r="AX243" s="218"/>
      <c r="AY243" s="218"/>
      <c r="AZ243" s="218"/>
      <c r="BA243" s="218"/>
      <c r="BB243" s="218"/>
      <c r="BC243" s="218"/>
      <c r="BD243" s="218"/>
      <c r="BE243" s="218"/>
      <c r="BF243" s="218"/>
      <c r="BG243" s="218"/>
      <c r="BH243" s="218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217"/>
      <c r="BS243" s="217"/>
      <c r="BT243" s="217"/>
      <c r="BU243" s="217"/>
      <c r="BV243" s="217"/>
      <c r="BW243" s="217"/>
      <c r="BX243" s="217"/>
      <c r="BY243" s="217"/>
      <c r="BZ243" s="217"/>
      <c r="CA243" s="217"/>
      <c r="CB243" s="217"/>
      <c r="CC243" s="217"/>
      <c r="CD243" s="217"/>
      <c r="CE243" s="217"/>
      <c r="CF243" s="217"/>
      <c r="CG243" s="217"/>
      <c r="CH243" s="217"/>
      <c r="CI243" s="217"/>
      <c r="CJ243" s="217"/>
      <c r="CK243" s="217"/>
      <c r="CL243" s="217"/>
      <c r="CM243" s="217"/>
      <c r="CN243" s="217"/>
      <c r="CO243" s="217"/>
      <c r="CP243" s="217"/>
      <c r="CQ243" s="217"/>
      <c r="CR243" s="217"/>
      <c r="CS243" s="217"/>
      <c r="CT243" s="217"/>
      <c r="CU243" s="217"/>
      <c r="CV243" s="217"/>
      <c r="CW243" s="217"/>
      <c r="CX243" s="217"/>
      <c r="CY243" s="217"/>
      <c r="CZ243" s="193"/>
      <c r="DA243" s="193"/>
      <c r="DB243" s="193"/>
      <c r="DC243" s="193"/>
      <c r="DD243" s="193"/>
      <c r="DE243" s="193"/>
      <c r="DF243" s="193"/>
      <c r="DG243" s="193"/>
      <c r="DH243" s="193"/>
      <c r="DI243" s="193"/>
      <c r="DJ243" s="193"/>
      <c r="DK243" s="193"/>
      <c r="DL243" s="193"/>
      <c r="DM243" s="193"/>
      <c r="DN243" s="193"/>
      <c r="DO243" s="193"/>
      <c r="DP243" s="193"/>
      <c r="DQ243" s="193"/>
      <c r="DR243" s="193"/>
      <c r="DS243" s="193"/>
      <c r="DT243" s="193"/>
      <c r="DU243" s="193"/>
      <c r="DV243" s="193"/>
      <c r="DW243" s="193"/>
      <c r="DX243" s="193"/>
      <c r="DY243" s="193"/>
    </row>
    <row r="244" s="190" customFormat="1" customHeight="1" spans="1:129">
      <c r="A244" s="243">
        <v>371</v>
      </c>
      <c r="B244" s="235">
        <v>1030</v>
      </c>
      <c r="C244" s="234">
        <v>1</v>
      </c>
      <c r="D244" s="233">
        <v>720</v>
      </c>
      <c r="E244" s="234" t="s">
        <v>104</v>
      </c>
      <c r="F244" s="232">
        <v>5020</v>
      </c>
      <c r="G244" s="234"/>
      <c r="H244" s="234" t="s">
        <v>15</v>
      </c>
      <c r="I244" s="234">
        <v>100</v>
      </c>
      <c r="J244" s="252" t="s">
        <v>105</v>
      </c>
      <c r="K244" s="234">
        <v>357</v>
      </c>
      <c r="L244" s="234">
        <v>6</v>
      </c>
      <c r="M244" s="234">
        <f t="shared" ref="M244:M250" si="617">O244*K244*I244</f>
        <v>139230</v>
      </c>
      <c r="N244" s="253">
        <f t="shared" ref="N244:N250" si="618">M244/SUM($M$244:$M$250)</f>
        <v>0.168103448275862</v>
      </c>
      <c r="O244" s="234">
        <v>3.9</v>
      </c>
      <c r="P244" s="234"/>
      <c r="Q244" s="234"/>
      <c r="R244" s="234"/>
      <c r="S244" s="260">
        <f t="shared" ref="S244:S250" si="619">R244*Q244*P244/1000</f>
        <v>0</v>
      </c>
      <c r="T244" s="260">
        <f t="shared" ref="T244:T252" si="620">F244*N244*1000/L244/K244*9000/I244</f>
        <v>35457.1138800348</v>
      </c>
      <c r="U244" s="260">
        <f t="shared" ref="U244:U250" si="621">F244*N244</f>
        <v>843.879310344828</v>
      </c>
      <c r="V244" s="260"/>
      <c r="W244" s="270"/>
      <c r="X244" s="266"/>
      <c r="Y244" s="260">
        <f t="shared" ref="Y244:Y250" si="622">T244-X244</f>
        <v>35457.1138800348</v>
      </c>
      <c r="Z244" s="234">
        <f t="shared" ref="Z244:Z250" si="623">Y244*I244/9000*L244*K244/1000</f>
        <v>843.879310344828</v>
      </c>
      <c r="AA244" s="260">
        <f t="shared" ref="AA244:AA250" si="624">65*1000/K244*9000/I244</f>
        <v>16386.5546218487</v>
      </c>
      <c r="AB244" s="278">
        <f t="shared" ref="AB244:AB250" si="625">Q244*R244*P244*N244/K244/L244*9000/I244</f>
        <v>0</v>
      </c>
      <c r="AC244" s="260">
        <f t="shared" ref="AC244:AC250" si="626">D244/2*O244*60*24/1000</f>
        <v>2021.76</v>
      </c>
      <c r="AD244" s="254">
        <f t="shared" ref="AD244:AD250" si="627">T244/AC244/0.83/AE244</f>
        <v>21.1298147719289</v>
      </c>
      <c r="AE244" s="279">
        <v>1</v>
      </c>
      <c r="AF244" s="280">
        <f t="shared" ref="AF244:AF250" si="628">IF(LEN(C244)&gt;0,AC244*I244/9000/1000*K244*L244,"")</f>
        <v>48.117888</v>
      </c>
      <c r="AG244" s="292">
        <v>44103</v>
      </c>
      <c r="AH244" s="294"/>
      <c r="AI244" s="294">
        <f>AD244+AG244</f>
        <v>44124.1298147719</v>
      </c>
      <c r="AJ244" s="295" t="str">
        <f ca="1">IF(NOW()-AG244-AD244&gt;=-2,"跟踪"," ")</f>
        <v>跟踪</v>
      </c>
      <c r="AK244" s="295">
        <f>AI244+3</f>
        <v>44127.1298147719</v>
      </c>
      <c r="AL244" s="296">
        <f>SUM(AF244:AF250)</f>
        <v>286.239744</v>
      </c>
      <c r="AM244" s="300"/>
      <c r="AN244" s="218"/>
      <c r="AO244" s="218"/>
      <c r="AP244" s="218"/>
      <c r="AQ244" s="218"/>
      <c r="AR244" s="218"/>
      <c r="AS244" s="218"/>
      <c r="AT244" s="218"/>
      <c r="AU244" s="218"/>
      <c r="AV244" s="218"/>
      <c r="AW244" s="218"/>
      <c r="AX244" s="218"/>
      <c r="AY244" s="218"/>
      <c r="AZ244" s="218"/>
      <c r="BA244" s="218"/>
      <c r="BB244" s="218"/>
      <c r="BC244" s="218"/>
      <c r="BD244" s="218"/>
      <c r="BE244" s="218"/>
      <c r="BF244" s="218"/>
      <c r="BG244" s="218"/>
      <c r="BH244" s="218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217"/>
      <c r="BS244" s="217"/>
      <c r="BT244" s="217"/>
      <c r="BU244" s="217"/>
      <c r="BV244" s="217"/>
      <c r="BW244" s="217"/>
      <c r="BX244" s="217"/>
      <c r="BY244" s="217"/>
      <c r="BZ244" s="217"/>
      <c r="CA244" s="217"/>
      <c r="CB244" s="217"/>
      <c r="CC244" s="217"/>
      <c r="CD244" s="217"/>
      <c r="CE244" s="217"/>
      <c r="CF244" s="217"/>
      <c r="CG244" s="217"/>
      <c r="CH244" s="217"/>
      <c r="CI244" s="217"/>
      <c r="CJ244" s="217"/>
      <c r="CK244" s="217"/>
      <c r="CL244" s="217"/>
      <c r="CM244" s="217"/>
      <c r="CN244" s="217"/>
      <c r="CO244" s="217"/>
      <c r="CP244" s="217"/>
      <c r="CQ244" s="217"/>
      <c r="CR244" s="217"/>
      <c r="CS244" s="217"/>
      <c r="CT244" s="217"/>
      <c r="CU244" s="217"/>
      <c r="CV244" s="217"/>
      <c r="CW244" s="217"/>
      <c r="CX244" s="217"/>
      <c r="CY244" s="217"/>
      <c r="CZ244" s="193"/>
      <c r="DA244" s="193"/>
      <c r="DB244" s="193"/>
      <c r="DC244" s="193"/>
      <c r="DD244" s="193"/>
      <c r="DE244" s="193"/>
      <c r="DF244" s="193"/>
      <c r="DG244" s="193"/>
      <c r="DH244" s="193"/>
      <c r="DI244" s="193"/>
      <c r="DJ244" s="193"/>
      <c r="DK244" s="193"/>
      <c r="DL244" s="193"/>
      <c r="DM244" s="193"/>
      <c r="DN244" s="193"/>
      <c r="DO244" s="193"/>
      <c r="DP244" s="193"/>
      <c r="DQ244" s="193"/>
      <c r="DR244" s="193"/>
      <c r="DS244" s="193"/>
      <c r="DT244" s="193"/>
      <c r="DU244" s="193"/>
      <c r="DV244" s="193"/>
      <c r="DW244" s="193"/>
      <c r="DX244" s="193"/>
      <c r="DY244" s="193"/>
    </row>
    <row r="245" s="190" customFormat="1" customHeight="1" spans="1:129">
      <c r="A245" s="243">
        <v>371</v>
      </c>
      <c r="B245" s="235"/>
      <c r="C245" s="234">
        <v>1</v>
      </c>
      <c r="D245" s="233">
        <f t="shared" ref="D245:D250" si="629">D244</f>
        <v>720</v>
      </c>
      <c r="E245" s="234" t="str">
        <f t="shared" ref="E245:E250" si="630">E244</f>
        <v>YT-1503</v>
      </c>
      <c r="F245" s="232">
        <f t="shared" ref="F245:F250" si="631">F244</f>
        <v>5020</v>
      </c>
      <c r="G245" s="234"/>
      <c r="H245" s="234" t="s">
        <v>41</v>
      </c>
      <c r="I245" s="234">
        <v>100</v>
      </c>
      <c r="J245" s="252" t="s">
        <v>105</v>
      </c>
      <c r="K245" s="234">
        <v>357</v>
      </c>
      <c r="L245" s="234">
        <f t="shared" ref="L245:L250" si="632">L244</f>
        <v>6</v>
      </c>
      <c r="M245" s="234">
        <f t="shared" si="617"/>
        <v>139230</v>
      </c>
      <c r="N245" s="253">
        <f t="shared" si="618"/>
        <v>0.168103448275862</v>
      </c>
      <c r="O245" s="234">
        <v>3.9</v>
      </c>
      <c r="P245" s="260"/>
      <c r="Q245" s="260"/>
      <c r="R245" s="260"/>
      <c r="S245" s="260">
        <f t="shared" si="619"/>
        <v>0</v>
      </c>
      <c r="T245" s="260">
        <f t="shared" si="620"/>
        <v>35457.1138800348</v>
      </c>
      <c r="U245" s="260">
        <f t="shared" si="621"/>
        <v>843.879310344828</v>
      </c>
      <c r="V245" s="260"/>
      <c r="W245" s="270"/>
      <c r="X245" s="266"/>
      <c r="Y245" s="260">
        <f t="shared" si="622"/>
        <v>35457.1138800348</v>
      </c>
      <c r="Z245" s="234">
        <f t="shared" si="623"/>
        <v>843.879310344828</v>
      </c>
      <c r="AA245" s="260">
        <f t="shared" si="624"/>
        <v>16386.5546218487</v>
      </c>
      <c r="AB245" s="278">
        <f t="shared" si="625"/>
        <v>0</v>
      </c>
      <c r="AC245" s="260">
        <f t="shared" si="626"/>
        <v>2021.76</v>
      </c>
      <c r="AD245" s="254">
        <f t="shared" si="627"/>
        <v>21.1298147719289</v>
      </c>
      <c r="AE245" s="279">
        <v>1</v>
      </c>
      <c r="AF245" s="280">
        <f t="shared" si="628"/>
        <v>48.117888</v>
      </c>
      <c r="AG245" s="292">
        <f t="shared" ref="AG245:AG250" si="633">AG244</f>
        <v>44103</v>
      </c>
      <c r="AH245" s="292">
        <f t="shared" ref="AH245:AH250" si="634">AH244</f>
        <v>0</v>
      </c>
      <c r="AI245" s="292">
        <f t="shared" ref="AI245:AI250" si="635">AI244</f>
        <v>44124.1298147719</v>
      </c>
      <c r="AJ245" s="292" t="str">
        <f ca="1" t="shared" ref="AJ245:AJ250" si="636">AJ244</f>
        <v>跟踪</v>
      </c>
      <c r="AK245" s="292">
        <f t="shared" ref="AK245:AK250" si="637">AK244</f>
        <v>44127.1298147719</v>
      </c>
      <c r="AL245" s="296"/>
      <c r="AM245" s="300"/>
      <c r="AN245" s="218"/>
      <c r="AO245" s="218"/>
      <c r="AP245" s="218"/>
      <c r="AQ245" s="218"/>
      <c r="AR245" s="218"/>
      <c r="AS245" s="218"/>
      <c r="AT245" s="218"/>
      <c r="AU245" s="218"/>
      <c r="AV245" s="218"/>
      <c r="AW245" s="218"/>
      <c r="AX245" s="218"/>
      <c r="AY245" s="218"/>
      <c r="AZ245" s="218"/>
      <c r="BA245" s="218"/>
      <c r="BB245" s="218"/>
      <c r="BC245" s="218"/>
      <c r="BD245" s="218"/>
      <c r="BE245" s="218"/>
      <c r="BF245" s="218"/>
      <c r="BG245" s="218"/>
      <c r="BH245" s="218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217"/>
      <c r="BS245" s="217"/>
      <c r="BT245" s="217"/>
      <c r="BU245" s="217"/>
      <c r="BV245" s="217"/>
      <c r="BW245" s="217"/>
      <c r="BX245" s="217"/>
      <c r="BY245" s="217"/>
      <c r="BZ245" s="217"/>
      <c r="CA245" s="217"/>
      <c r="CB245" s="217"/>
      <c r="CC245" s="217"/>
      <c r="CD245" s="217"/>
      <c r="CE245" s="217"/>
      <c r="CF245" s="217"/>
      <c r="CG245" s="217"/>
      <c r="CH245" s="217"/>
      <c r="CI245" s="217"/>
      <c r="CJ245" s="217"/>
      <c r="CK245" s="217"/>
      <c r="CL245" s="217"/>
      <c r="CM245" s="217"/>
      <c r="CN245" s="217"/>
      <c r="CO245" s="217"/>
      <c r="CP245" s="217"/>
      <c r="CQ245" s="217"/>
      <c r="CR245" s="217"/>
      <c r="CS245" s="217"/>
      <c r="CT245" s="217"/>
      <c r="CU245" s="217"/>
      <c r="CV245" s="217"/>
      <c r="CW245" s="217"/>
      <c r="CX245" s="217"/>
      <c r="CY245" s="217"/>
      <c r="CZ245" s="193"/>
      <c r="DA245" s="193"/>
      <c r="DB245" s="193"/>
      <c r="DC245" s="193"/>
      <c r="DD245" s="193"/>
      <c r="DE245" s="193"/>
      <c r="DF245" s="193"/>
      <c r="DG245" s="193"/>
      <c r="DH245" s="193"/>
      <c r="DI245" s="193"/>
      <c r="DJ245" s="193"/>
      <c r="DK245" s="193"/>
      <c r="DL245" s="193"/>
      <c r="DM245" s="193"/>
      <c r="DN245" s="193"/>
      <c r="DO245" s="193"/>
      <c r="DP245" s="193"/>
      <c r="DQ245" s="193"/>
      <c r="DR245" s="193"/>
      <c r="DS245" s="193"/>
      <c r="DT245" s="193"/>
      <c r="DU245" s="193"/>
      <c r="DV245" s="193"/>
      <c r="DW245" s="193"/>
      <c r="DX245" s="193"/>
      <c r="DY245" s="193"/>
    </row>
    <row r="246" s="190" customFormat="1" customHeight="1" spans="1:129">
      <c r="A246" s="243">
        <v>371</v>
      </c>
      <c r="B246" s="235"/>
      <c r="C246" s="234">
        <v>1</v>
      </c>
      <c r="D246" s="233">
        <f t="shared" si="629"/>
        <v>720</v>
      </c>
      <c r="E246" s="234" t="str">
        <f t="shared" si="630"/>
        <v>YT-1503</v>
      </c>
      <c r="F246" s="232">
        <f t="shared" si="631"/>
        <v>5020</v>
      </c>
      <c r="G246" s="241" t="s">
        <v>49</v>
      </c>
      <c r="H246" s="234" t="s">
        <v>42</v>
      </c>
      <c r="I246" s="234">
        <v>30</v>
      </c>
      <c r="J246" s="252" t="s">
        <v>57</v>
      </c>
      <c r="K246" s="234">
        <v>476</v>
      </c>
      <c r="L246" s="234">
        <f t="shared" si="632"/>
        <v>6</v>
      </c>
      <c r="M246" s="234">
        <f t="shared" si="617"/>
        <v>249900</v>
      </c>
      <c r="N246" s="253">
        <f t="shared" si="618"/>
        <v>0.301724137931034</v>
      </c>
      <c r="O246" s="234">
        <v>17.5</v>
      </c>
      <c r="P246" s="234"/>
      <c r="Q246" s="234"/>
      <c r="R246" s="234"/>
      <c r="S246" s="260">
        <f t="shared" si="619"/>
        <v>0</v>
      </c>
      <c r="T246" s="260">
        <f t="shared" si="620"/>
        <v>159102.434077079</v>
      </c>
      <c r="U246" s="260">
        <f t="shared" si="621"/>
        <v>1514.65517241379</v>
      </c>
      <c r="V246" s="260"/>
      <c r="W246" s="270"/>
      <c r="X246" s="266"/>
      <c r="Y246" s="260">
        <f t="shared" si="622"/>
        <v>159102.434077079</v>
      </c>
      <c r="Z246" s="234">
        <f t="shared" si="623"/>
        <v>1514.65517241379</v>
      </c>
      <c r="AA246" s="260">
        <f t="shared" si="624"/>
        <v>40966.3865546218</v>
      </c>
      <c r="AB246" s="278">
        <f t="shared" si="625"/>
        <v>0</v>
      </c>
      <c r="AC246" s="260">
        <f t="shared" si="626"/>
        <v>9072</v>
      </c>
      <c r="AD246" s="254">
        <f t="shared" si="627"/>
        <v>21.1298147719289</v>
      </c>
      <c r="AE246" s="279">
        <v>1</v>
      </c>
      <c r="AF246" s="280">
        <f t="shared" si="628"/>
        <v>86.36544</v>
      </c>
      <c r="AG246" s="292">
        <f t="shared" si="633"/>
        <v>44103</v>
      </c>
      <c r="AH246" s="292">
        <f t="shared" si="634"/>
        <v>0</v>
      </c>
      <c r="AI246" s="292">
        <f t="shared" si="635"/>
        <v>44124.1298147719</v>
      </c>
      <c r="AJ246" s="292" t="str">
        <f ca="1" t="shared" si="636"/>
        <v>跟踪</v>
      </c>
      <c r="AK246" s="292">
        <f t="shared" si="637"/>
        <v>44127.1298147719</v>
      </c>
      <c r="AL246" s="296"/>
      <c r="AM246" s="300"/>
      <c r="AN246" s="218"/>
      <c r="AO246" s="218"/>
      <c r="AP246" s="218"/>
      <c r="AQ246" s="218"/>
      <c r="AR246" s="218"/>
      <c r="AS246" s="218"/>
      <c r="AT246" s="218"/>
      <c r="AU246" s="218"/>
      <c r="AV246" s="218"/>
      <c r="AW246" s="218"/>
      <c r="AX246" s="218"/>
      <c r="AY246" s="218"/>
      <c r="AZ246" s="218"/>
      <c r="BA246" s="218"/>
      <c r="BB246" s="218"/>
      <c r="BC246" s="218"/>
      <c r="BD246" s="218"/>
      <c r="BE246" s="218"/>
      <c r="BF246" s="218"/>
      <c r="BG246" s="218"/>
      <c r="BH246" s="218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217"/>
      <c r="BS246" s="217"/>
      <c r="BT246" s="217"/>
      <c r="BU246" s="217"/>
      <c r="BV246" s="217"/>
      <c r="BW246" s="217"/>
      <c r="BX246" s="217"/>
      <c r="BY246" s="217"/>
      <c r="BZ246" s="217"/>
      <c r="CA246" s="217"/>
      <c r="CB246" s="217"/>
      <c r="CC246" s="217"/>
      <c r="CD246" s="217"/>
      <c r="CE246" s="217"/>
      <c r="CF246" s="217"/>
      <c r="CG246" s="217"/>
      <c r="CH246" s="217"/>
      <c r="CI246" s="217"/>
      <c r="CJ246" s="217"/>
      <c r="CK246" s="217"/>
      <c r="CL246" s="217"/>
      <c r="CM246" s="217"/>
      <c r="CN246" s="217"/>
      <c r="CO246" s="217"/>
      <c r="CP246" s="217"/>
      <c r="CQ246" s="217"/>
      <c r="CR246" s="217"/>
      <c r="CS246" s="217"/>
      <c r="CT246" s="217"/>
      <c r="CU246" s="217"/>
      <c r="CV246" s="217"/>
      <c r="CW246" s="217"/>
      <c r="CX246" s="217"/>
      <c r="CY246" s="217"/>
      <c r="CZ246" s="193"/>
      <c r="DA246" s="193"/>
      <c r="DB246" s="193"/>
      <c r="DC246" s="193"/>
      <c r="DD246" s="193"/>
      <c r="DE246" s="193"/>
      <c r="DF246" s="193"/>
      <c r="DG246" s="193"/>
      <c r="DH246" s="193"/>
      <c r="DI246" s="193"/>
      <c r="DJ246" s="193"/>
      <c r="DK246" s="193"/>
      <c r="DL246" s="193"/>
      <c r="DM246" s="193"/>
      <c r="DN246" s="193"/>
      <c r="DO246" s="193"/>
      <c r="DP246" s="193"/>
      <c r="DQ246" s="193"/>
      <c r="DR246" s="193"/>
      <c r="DS246" s="193"/>
      <c r="DT246" s="193"/>
      <c r="DU246" s="193"/>
      <c r="DV246" s="193"/>
      <c r="DW246" s="193"/>
      <c r="DX246" s="193"/>
      <c r="DY246" s="193"/>
    </row>
    <row r="247" s="190" customFormat="1" customHeight="1" spans="1:129">
      <c r="A247" s="243">
        <v>371</v>
      </c>
      <c r="B247" s="235"/>
      <c r="C247" s="234">
        <v>1</v>
      </c>
      <c r="D247" s="233">
        <f t="shared" si="629"/>
        <v>720</v>
      </c>
      <c r="E247" s="234" t="str">
        <f t="shared" si="630"/>
        <v>YT-1503</v>
      </c>
      <c r="F247" s="232">
        <f t="shared" si="631"/>
        <v>5020</v>
      </c>
      <c r="G247" s="242"/>
      <c r="H247" s="234" t="s">
        <v>43</v>
      </c>
      <c r="I247" s="234">
        <v>75</v>
      </c>
      <c r="J247" s="252" t="s">
        <v>56</v>
      </c>
      <c r="K247" s="234">
        <v>476</v>
      </c>
      <c r="L247" s="234">
        <f t="shared" si="632"/>
        <v>6</v>
      </c>
      <c r="M247" s="234">
        <f t="shared" si="617"/>
        <v>174930</v>
      </c>
      <c r="N247" s="253">
        <f t="shared" si="618"/>
        <v>0.211206896551724</v>
      </c>
      <c r="O247" s="234">
        <v>4.9</v>
      </c>
      <c r="P247" s="234"/>
      <c r="Q247" s="234"/>
      <c r="R247" s="234"/>
      <c r="S247" s="260">
        <f t="shared" si="619"/>
        <v>0</v>
      </c>
      <c r="T247" s="260">
        <f t="shared" si="620"/>
        <v>44548.6815415822</v>
      </c>
      <c r="U247" s="260">
        <f t="shared" si="621"/>
        <v>1060.25862068966</v>
      </c>
      <c r="V247" s="260"/>
      <c r="W247" s="346" t="s">
        <v>106</v>
      </c>
      <c r="X247" s="266"/>
      <c r="Y247" s="260">
        <f t="shared" si="622"/>
        <v>44548.6815415822</v>
      </c>
      <c r="Z247" s="234">
        <f t="shared" si="623"/>
        <v>1060.25862068966</v>
      </c>
      <c r="AA247" s="260">
        <f t="shared" si="624"/>
        <v>16386.5546218487</v>
      </c>
      <c r="AB247" s="278">
        <f t="shared" si="625"/>
        <v>0</v>
      </c>
      <c r="AC247" s="260">
        <f t="shared" si="626"/>
        <v>2540.16</v>
      </c>
      <c r="AD247" s="254">
        <f t="shared" si="627"/>
        <v>21.1298147719289</v>
      </c>
      <c r="AE247" s="279">
        <v>1</v>
      </c>
      <c r="AF247" s="280">
        <f t="shared" si="628"/>
        <v>60.455808</v>
      </c>
      <c r="AG247" s="292">
        <f t="shared" si="633"/>
        <v>44103</v>
      </c>
      <c r="AH247" s="292">
        <f t="shared" si="634"/>
        <v>0</v>
      </c>
      <c r="AI247" s="292">
        <f t="shared" si="635"/>
        <v>44124.1298147719</v>
      </c>
      <c r="AJ247" s="292" t="str">
        <f ca="1" t="shared" si="636"/>
        <v>跟踪</v>
      </c>
      <c r="AK247" s="292">
        <f t="shared" si="637"/>
        <v>44127.1298147719</v>
      </c>
      <c r="AL247" s="296"/>
      <c r="AM247" s="300"/>
      <c r="AN247" s="218"/>
      <c r="AO247" s="218"/>
      <c r="AP247" s="218"/>
      <c r="AQ247" s="218"/>
      <c r="AR247" s="218"/>
      <c r="AS247" s="218"/>
      <c r="AT247" s="218"/>
      <c r="AU247" s="218"/>
      <c r="AV247" s="218"/>
      <c r="AW247" s="218"/>
      <c r="AX247" s="218"/>
      <c r="AY247" s="218"/>
      <c r="AZ247" s="218"/>
      <c r="BA247" s="218"/>
      <c r="BB247" s="218"/>
      <c r="BC247" s="218"/>
      <c r="BD247" s="218"/>
      <c r="BE247" s="218"/>
      <c r="BF247" s="218"/>
      <c r="BG247" s="218"/>
      <c r="BH247" s="218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217"/>
      <c r="BS247" s="217"/>
      <c r="BT247" s="217"/>
      <c r="BU247" s="217"/>
      <c r="BV247" s="217"/>
      <c r="BW247" s="217"/>
      <c r="BX247" s="217"/>
      <c r="BY247" s="217"/>
      <c r="BZ247" s="217"/>
      <c r="CA247" s="217"/>
      <c r="CB247" s="217"/>
      <c r="CC247" s="217"/>
      <c r="CD247" s="217"/>
      <c r="CE247" s="217"/>
      <c r="CF247" s="217"/>
      <c r="CG247" s="217"/>
      <c r="CH247" s="217"/>
      <c r="CI247" s="217"/>
      <c r="CJ247" s="217"/>
      <c r="CK247" s="217"/>
      <c r="CL247" s="217"/>
      <c r="CM247" s="217"/>
      <c r="CN247" s="217"/>
      <c r="CO247" s="217"/>
      <c r="CP247" s="217"/>
      <c r="CQ247" s="217"/>
      <c r="CR247" s="217"/>
      <c r="CS247" s="217"/>
      <c r="CT247" s="217"/>
      <c r="CU247" s="217"/>
      <c r="CV247" s="217"/>
      <c r="CW247" s="217"/>
      <c r="CX247" s="217"/>
      <c r="CY247" s="217"/>
      <c r="CZ247" s="193"/>
      <c r="DA247" s="193"/>
      <c r="DB247" s="193"/>
      <c r="DC247" s="193"/>
      <c r="DD247" s="193"/>
      <c r="DE247" s="193"/>
      <c r="DF247" s="193"/>
      <c r="DG247" s="193"/>
      <c r="DH247" s="193"/>
      <c r="DI247" s="193"/>
      <c r="DJ247" s="193"/>
      <c r="DK247" s="193"/>
      <c r="DL247" s="193"/>
      <c r="DM247" s="193"/>
      <c r="DN247" s="193"/>
      <c r="DO247" s="193"/>
      <c r="DP247" s="193"/>
      <c r="DQ247" s="193"/>
      <c r="DR247" s="193"/>
      <c r="DS247" s="193"/>
      <c r="DT247" s="193"/>
      <c r="DU247" s="193"/>
      <c r="DV247" s="193"/>
      <c r="DW247" s="193"/>
      <c r="DX247" s="193"/>
      <c r="DY247" s="193"/>
    </row>
    <row r="248" s="190" customFormat="1" customHeight="1" spans="1:129">
      <c r="A248" s="243">
        <v>371</v>
      </c>
      <c r="B248" s="235"/>
      <c r="C248" s="234">
        <v>1</v>
      </c>
      <c r="D248" s="233">
        <f t="shared" si="629"/>
        <v>720</v>
      </c>
      <c r="E248" s="234" t="str">
        <f t="shared" si="630"/>
        <v>YT-1503</v>
      </c>
      <c r="F248" s="232">
        <f t="shared" si="631"/>
        <v>5020</v>
      </c>
      <c r="G248" s="234" t="e">
        <f>[1]问量!$F$297</f>
        <v>#REF!</v>
      </c>
      <c r="H248" s="234" t="s">
        <v>44</v>
      </c>
      <c r="I248" s="234">
        <v>75</v>
      </c>
      <c r="J248" s="259" t="s">
        <v>65</v>
      </c>
      <c r="K248" s="234">
        <v>476</v>
      </c>
      <c r="L248" s="234">
        <f t="shared" si="632"/>
        <v>6</v>
      </c>
      <c r="M248" s="234">
        <f t="shared" si="617"/>
        <v>124950</v>
      </c>
      <c r="N248" s="253">
        <f t="shared" si="618"/>
        <v>0.150862068965517</v>
      </c>
      <c r="O248" s="234">
        <v>3.5</v>
      </c>
      <c r="P248" s="234"/>
      <c r="Q248" s="234"/>
      <c r="R248" s="234"/>
      <c r="S248" s="260">
        <f t="shared" si="619"/>
        <v>0</v>
      </c>
      <c r="T248" s="260">
        <f t="shared" si="620"/>
        <v>31820.4868154158</v>
      </c>
      <c r="U248" s="260">
        <f t="shared" si="621"/>
        <v>757.327586206897</v>
      </c>
      <c r="V248" s="260"/>
      <c r="W248" s="270"/>
      <c r="X248" s="266"/>
      <c r="Y248" s="260">
        <f t="shared" si="622"/>
        <v>31820.4868154158</v>
      </c>
      <c r="Z248" s="234">
        <f t="shared" si="623"/>
        <v>757.327586206897</v>
      </c>
      <c r="AA248" s="260">
        <f t="shared" si="624"/>
        <v>16386.5546218487</v>
      </c>
      <c r="AB248" s="278">
        <f t="shared" si="625"/>
        <v>0</v>
      </c>
      <c r="AC248" s="260">
        <f t="shared" si="626"/>
        <v>1814.4</v>
      </c>
      <c r="AD248" s="254">
        <f t="shared" si="627"/>
        <v>21.1298147719289</v>
      </c>
      <c r="AE248" s="279">
        <v>1</v>
      </c>
      <c r="AF248" s="280">
        <f t="shared" si="628"/>
        <v>43.18272</v>
      </c>
      <c r="AG248" s="292">
        <f t="shared" si="633"/>
        <v>44103</v>
      </c>
      <c r="AH248" s="292">
        <f t="shared" si="634"/>
        <v>0</v>
      </c>
      <c r="AI248" s="292">
        <f t="shared" si="635"/>
        <v>44124.1298147719</v>
      </c>
      <c r="AJ248" s="292" t="str">
        <f ca="1" t="shared" si="636"/>
        <v>跟踪</v>
      </c>
      <c r="AK248" s="292">
        <f t="shared" si="637"/>
        <v>44127.1298147719</v>
      </c>
      <c r="AL248" s="296"/>
      <c r="AM248" s="300"/>
      <c r="AN248" s="218"/>
      <c r="AO248" s="218"/>
      <c r="AP248" s="218"/>
      <c r="AQ248" s="218"/>
      <c r="AR248" s="218"/>
      <c r="AS248" s="218"/>
      <c r="AT248" s="218"/>
      <c r="AU248" s="218"/>
      <c r="AV248" s="218"/>
      <c r="AW248" s="218"/>
      <c r="AX248" s="218"/>
      <c r="AY248" s="218"/>
      <c r="AZ248" s="218"/>
      <c r="BA248" s="218"/>
      <c r="BB248" s="218"/>
      <c r="BC248" s="218"/>
      <c r="BD248" s="218"/>
      <c r="BE248" s="218"/>
      <c r="BF248" s="218"/>
      <c r="BG248" s="218"/>
      <c r="BH248" s="218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217"/>
      <c r="BS248" s="217"/>
      <c r="BT248" s="217"/>
      <c r="BU248" s="217"/>
      <c r="BV248" s="217"/>
      <c r="BW248" s="217"/>
      <c r="BX248" s="217"/>
      <c r="BY248" s="217"/>
      <c r="BZ248" s="217"/>
      <c r="CA248" s="217"/>
      <c r="CB248" s="217"/>
      <c r="CC248" s="217"/>
      <c r="CD248" s="217"/>
      <c r="CE248" s="217"/>
      <c r="CF248" s="217"/>
      <c r="CG248" s="217"/>
      <c r="CH248" s="217"/>
      <c r="CI248" s="217"/>
      <c r="CJ248" s="217"/>
      <c r="CK248" s="217"/>
      <c r="CL248" s="217"/>
      <c r="CM248" s="217"/>
      <c r="CN248" s="217"/>
      <c r="CO248" s="217"/>
      <c r="CP248" s="217"/>
      <c r="CQ248" s="217"/>
      <c r="CR248" s="217"/>
      <c r="CS248" s="217"/>
      <c r="CT248" s="217"/>
      <c r="CU248" s="217"/>
      <c r="CV248" s="217"/>
      <c r="CW248" s="217"/>
      <c r="CX248" s="217"/>
      <c r="CY248" s="217"/>
      <c r="CZ248" s="193"/>
      <c r="DA248" s="193"/>
      <c r="DB248" s="193"/>
      <c r="DC248" s="193"/>
      <c r="DD248" s="193"/>
      <c r="DE248" s="193"/>
      <c r="DF248" s="193"/>
      <c r="DG248" s="193"/>
      <c r="DH248" s="193"/>
      <c r="DI248" s="193"/>
      <c r="DJ248" s="193"/>
      <c r="DK248" s="193"/>
      <c r="DL248" s="193"/>
      <c r="DM248" s="193"/>
      <c r="DN248" s="193"/>
      <c r="DO248" s="193"/>
      <c r="DP248" s="193"/>
      <c r="DQ248" s="193"/>
      <c r="DR248" s="193"/>
      <c r="DS248" s="193"/>
      <c r="DT248" s="193"/>
      <c r="DU248" s="193"/>
      <c r="DV248" s="193"/>
      <c r="DW248" s="193"/>
      <c r="DX248" s="193"/>
      <c r="DY248" s="193"/>
    </row>
    <row r="249" s="190" customFormat="1" customHeight="1" spans="1:129">
      <c r="A249" s="243">
        <v>371</v>
      </c>
      <c r="B249" s="235"/>
      <c r="C249" s="234">
        <v>1</v>
      </c>
      <c r="D249" s="233">
        <f t="shared" si="629"/>
        <v>720</v>
      </c>
      <c r="E249" s="234" t="str">
        <f t="shared" si="630"/>
        <v>YT-1503</v>
      </c>
      <c r="F249" s="232">
        <f t="shared" si="631"/>
        <v>5020</v>
      </c>
      <c r="G249" s="234"/>
      <c r="H249" s="234" t="s">
        <v>45</v>
      </c>
      <c r="I249" s="234"/>
      <c r="J249" s="252"/>
      <c r="K249" s="234"/>
      <c r="L249" s="234">
        <f t="shared" si="632"/>
        <v>6</v>
      </c>
      <c r="M249" s="234">
        <f t="shared" si="617"/>
        <v>0</v>
      </c>
      <c r="N249" s="253">
        <f t="shared" si="618"/>
        <v>0</v>
      </c>
      <c r="O249" s="234"/>
      <c r="P249" s="234"/>
      <c r="Q249" s="234"/>
      <c r="R249" s="234"/>
      <c r="S249" s="260">
        <f t="shared" si="619"/>
        <v>0</v>
      </c>
      <c r="T249" s="260" t="e">
        <f t="shared" si="620"/>
        <v>#DIV/0!</v>
      </c>
      <c r="U249" s="260">
        <f t="shared" si="621"/>
        <v>0</v>
      </c>
      <c r="V249" s="260"/>
      <c r="W249" s="270"/>
      <c r="X249" s="266"/>
      <c r="Y249" s="260" t="e">
        <f t="shared" si="622"/>
        <v>#DIV/0!</v>
      </c>
      <c r="Z249" s="234" t="e">
        <f t="shared" si="623"/>
        <v>#DIV/0!</v>
      </c>
      <c r="AA249" s="260" t="e">
        <f t="shared" si="624"/>
        <v>#DIV/0!</v>
      </c>
      <c r="AB249" s="278" t="e">
        <f t="shared" si="625"/>
        <v>#DIV/0!</v>
      </c>
      <c r="AC249" s="260">
        <f t="shared" si="626"/>
        <v>0</v>
      </c>
      <c r="AD249" s="254" t="e">
        <f t="shared" si="627"/>
        <v>#DIV/0!</v>
      </c>
      <c r="AE249" s="279">
        <v>1</v>
      </c>
      <c r="AF249" s="280">
        <f t="shared" si="628"/>
        <v>0</v>
      </c>
      <c r="AG249" s="292">
        <f t="shared" si="633"/>
        <v>44103</v>
      </c>
      <c r="AH249" s="292">
        <f t="shared" si="634"/>
        <v>0</v>
      </c>
      <c r="AI249" s="292">
        <f t="shared" si="635"/>
        <v>44124.1298147719</v>
      </c>
      <c r="AJ249" s="292" t="str">
        <f ca="1" t="shared" si="636"/>
        <v>跟踪</v>
      </c>
      <c r="AK249" s="292">
        <f t="shared" si="637"/>
        <v>44127.1298147719</v>
      </c>
      <c r="AL249" s="296"/>
      <c r="AM249" s="300"/>
      <c r="AN249" s="218"/>
      <c r="AO249" s="218"/>
      <c r="AP249" s="218"/>
      <c r="AQ249" s="218"/>
      <c r="AR249" s="218"/>
      <c r="AS249" s="218"/>
      <c r="AT249" s="218"/>
      <c r="AU249" s="218"/>
      <c r="AV249" s="218"/>
      <c r="AW249" s="218"/>
      <c r="AX249" s="218"/>
      <c r="AY249" s="218"/>
      <c r="AZ249" s="218"/>
      <c r="BA249" s="218"/>
      <c r="BB249" s="218"/>
      <c r="BC249" s="218"/>
      <c r="BD249" s="218"/>
      <c r="BE249" s="218"/>
      <c r="BF249" s="218"/>
      <c r="BG249" s="218"/>
      <c r="BH249" s="218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217"/>
      <c r="BS249" s="217"/>
      <c r="BT249" s="217"/>
      <c r="BU249" s="217"/>
      <c r="BV249" s="217"/>
      <c r="BW249" s="217"/>
      <c r="BX249" s="217"/>
      <c r="BY249" s="217"/>
      <c r="BZ249" s="217"/>
      <c r="CA249" s="217"/>
      <c r="CB249" s="217"/>
      <c r="CC249" s="217"/>
      <c r="CD249" s="217"/>
      <c r="CE249" s="217"/>
      <c r="CF249" s="217"/>
      <c r="CG249" s="217"/>
      <c r="CH249" s="217"/>
      <c r="CI249" s="217"/>
      <c r="CJ249" s="217"/>
      <c r="CK249" s="217"/>
      <c r="CL249" s="217"/>
      <c r="CM249" s="217"/>
      <c r="CN249" s="217"/>
      <c r="CO249" s="217"/>
      <c r="CP249" s="217"/>
      <c r="CQ249" s="217"/>
      <c r="CR249" s="217"/>
      <c r="CS249" s="217"/>
      <c r="CT249" s="217"/>
      <c r="CU249" s="217"/>
      <c r="CV249" s="217"/>
      <c r="CW249" s="217"/>
      <c r="CX249" s="217"/>
      <c r="CY249" s="217"/>
      <c r="CZ249" s="193"/>
      <c r="DA249" s="193"/>
      <c r="DB249" s="193"/>
      <c r="DC249" s="193"/>
      <c r="DD249" s="193"/>
      <c r="DE249" s="193"/>
      <c r="DF249" s="193"/>
      <c r="DG249" s="193"/>
      <c r="DH249" s="193"/>
      <c r="DI249" s="193"/>
      <c r="DJ249" s="193"/>
      <c r="DK249" s="193"/>
      <c r="DL249" s="193"/>
      <c r="DM249" s="193"/>
      <c r="DN249" s="193"/>
      <c r="DO249" s="193"/>
      <c r="DP249" s="193"/>
      <c r="DQ249" s="193"/>
      <c r="DR249" s="193"/>
      <c r="DS249" s="193"/>
      <c r="DT249" s="193"/>
      <c r="DU249" s="193"/>
      <c r="DV249" s="193"/>
      <c r="DW249" s="193"/>
      <c r="DX249" s="193"/>
      <c r="DY249" s="193"/>
    </row>
    <row r="250" s="190" customFormat="1" customHeight="1" spans="1:129">
      <c r="A250" s="243">
        <v>371</v>
      </c>
      <c r="B250" s="235"/>
      <c r="C250" s="234">
        <v>1</v>
      </c>
      <c r="D250" s="233">
        <f t="shared" si="629"/>
        <v>720</v>
      </c>
      <c r="E250" s="234" t="str">
        <f t="shared" si="630"/>
        <v>YT-1503</v>
      </c>
      <c r="F250" s="232">
        <f t="shared" si="631"/>
        <v>5020</v>
      </c>
      <c r="G250" s="234"/>
      <c r="H250" s="234" t="s">
        <v>46</v>
      </c>
      <c r="I250" s="234"/>
      <c r="J250" s="252"/>
      <c r="K250" s="234"/>
      <c r="L250" s="234">
        <f t="shared" si="632"/>
        <v>6</v>
      </c>
      <c r="M250" s="234">
        <f t="shared" si="617"/>
        <v>0</v>
      </c>
      <c r="N250" s="253">
        <f t="shared" si="618"/>
        <v>0</v>
      </c>
      <c r="O250" s="234"/>
      <c r="P250" s="234"/>
      <c r="Q250" s="234"/>
      <c r="R250" s="234"/>
      <c r="S250" s="260">
        <f t="shared" si="619"/>
        <v>0</v>
      </c>
      <c r="T250" s="260" t="e">
        <f t="shared" si="620"/>
        <v>#DIV/0!</v>
      </c>
      <c r="U250" s="260">
        <f t="shared" si="621"/>
        <v>0</v>
      </c>
      <c r="V250" s="260"/>
      <c r="W250" s="270"/>
      <c r="X250" s="266"/>
      <c r="Y250" s="260" t="e">
        <f t="shared" si="622"/>
        <v>#DIV/0!</v>
      </c>
      <c r="Z250" s="234" t="e">
        <f t="shared" si="623"/>
        <v>#DIV/0!</v>
      </c>
      <c r="AA250" s="260" t="e">
        <f t="shared" si="624"/>
        <v>#DIV/0!</v>
      </c>
      <c r="AB250" s="278" t="e">
        <f t="shared" si="625"/>
        <v>#DIV/0!</v>
      </c>
      <c r="AC250" s="260">
        <f t="shared" si="626"/>
        <v>0</v>
      </c>
      <c r="AD250" s="254" t="e">
        <f t="shared" si="627"/>
        <v>#DIV/0!</v>
      </c>
      <c r="AE250" s="279">
        <v>1</v>
      </c>
      <c r="AF250" s="280">
        <f t="shared" si="628"/>
        <v>0</v>
      </c>
      <c r="AG250" s="292">
        <f t="shared" si="633"/>
        <v>44103</v>
      </c>
      <c r="AH250" s="292">
        <f t="shared" si="634"/>
        <v>0</v>
      </c>
      <c r="AI250" s="292">
        <f t="shared" si="635"/>
        <v>44124.1298147719</v>
      </c>
      <c r="AJ250" s="292" t="str">
        <f ca="1" t="shared" si="636"/>
        <v>跟踪</v>
      </c>
      <c r="AK250" s="292">
        <f t="shared" si="637"/>
        <v>44127.1298147719</v>
      </c>
      <c r="AL250" s="296"/>
      <c r="AM250" s="300"/>
      <c r="AN250" s="218"/>
      <c r="AO250" s="218"/>
      <c r="AP250" s="218"/>
      <c r="AQ250" s="218"/>
      <c r="AR250" s="218"/>
      <c r="AS250" s="218"/>
      <c r="AT250" s="218"/>
      <c r="AU250" s="218"/>
      <c r="AV250" s="218"/>
      <c r="AW250" s="218"/>
      <c r="AX250" s="218"/>
      <c r="AY250" s="218"/>
      <c r="AZ250" s="218"/>
      <c r="BA250" s="218"/>
      <c r="BB250" s="218"/>
      <c r="BC250" s="218"/>
      <c r="BD250" s="218"/>
      <c r="BE250" s="218"/>
      <c r="BF250" s="218"/>
      <c r="BG250" s="218"/>
      <c r="BH250" s="218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217"/>
      <c r="BS250" s="217"/>
      <c r="BT250" s="217"/>
      <c r="BU250" s="217"/>
      <c r="BV250" s="217"/>
      <c r="BW250" s="217"/>
      <c r="BX250" s="217"/>
      <c r="BY250" s="217"/>
      <c r="BZ250" s="217"/>
      <c r="CA250" s="217"/>
      <c r="CB250" s="217"/>
      <c r="CC250" s="217"/>
      <c r="CD250" s="217"/>
      <c r="CE250" s="217"/>
      <c r="CF250" s="217"/>
      <c r="CG250" s="217"/>
      <c r="CH250" s="217"/>
      <c r="CI250" s="217"/>
      <c r="CJ250" s="217"/>
      <c r="CK250" s="217"/>
      <c r="CL250" s="217"/>
      <c r="CM250" s="217"/>
      <c r="CN250" s="217"/>
      <c r="CO250" s="217"/>
      <c r="CP250" s="217"/>
      <c r="CQ250" s="217"/>
      <c r="CR250" s="217"/>
      <c r="CS250" s="217"/>
      <c r="CT250" s="217"/>
      <c r="CU250" s="217"/>
      <c r="CV250" s="217"/>
      <c r="CW250" s="217"/>
      <c r="CX250" s="217"/>
      <c r="CY250" s="217"/>
      <c r="CZ250" s="193"/>
      <c r="DA250" s="193"/>
      <c r="DB250" s="193"/>
      <c r="DC250" s="193"/>
      <c r="DD250" s="193"/>
      <c r="DE250" s="193"/>
      <c r="DF250" s="193"/>
      <c r="DG250" s="193"/>
      <c r="DH250" s="193"/>
      <c r="DI250" s="193"/>
      <c r="DJ250" s="193"/>
      <c r="DK250" s="193"/>
      <c r="DL250" s="193"/>
      <c r="DM250" s="193"/>
      <c r="DN250" s="193"/>
      <c r="DO250" s="193"/>
      <c r="DP250" s="193"/>
      <c r="DQ250" s="193"/>
      <c r="DR250" s="193"/>
      <c r="DS250" s="193"/>
      <c r="DT250" s="193"/>
      <c r="DU250" s="193"/>
      <c r="DV250" s="193"/>
      <c r="DW250" s="193"/>
      <c r="DX250" s="193"/>
      <c r="DY250" s="193"/>
    </row>
    <row r="251" s="191" customFormat="1" customHeight="1" spans="1:129">
      <c r="A251" s="244"/>
      <c r="B251" s="237"/>
      <c r="C251" s="240"/>
      <c r="D251" s="239"/>
      <c r="E251" s="240"/>
      <c r="F251" s="238"/>
      <c r="G251" s="240"/>
      <c r="H251" s="240"/>
      <c r="I251" s="240"/>
      <c r="J251" s="256"/>
      <c r="K251" s="240"/>
      <c r="L251" s="240"/>
      <c r="M251" s="240"/>
      <c r="N251" s="257"/>
      <c r="O251" s="240"/>
      <c r="P251" s="240"/>
      <c r="Q251" s="240"/>
      <c r="R251" s="240"/>
      <c r="S251" s="267"/>
      <c r="T251" s="267"/>
      <c r="U251" s="267"/>
      <c r="V251" s="267"/>
      <c r="W251" s="272"/>
      <c r="X251" s="269"/>
      <c r="Y251" s="267"/>
      <c r="Z251" s="240"/>
      <c r="AA251" s="267"/>
      <c r="AB251" s="281"/>
      <c r="AC251" s="267"/>
      <c r="AD251" s="258"/>
      <c r="AE251" s="282"/>
      <c r="AF251" s="283"/>
      <c r="AG251" s="297"/>
      <c r="AH251" s="297"/>
      <c r="AI251" s="297"/>
      <c r="AJ251" s="297"/>
      <c r="AK251" s="297"/>
      <c r="AL251" s="298"/>
      <c r="AM251" s="301"/>
      <c r="AN251" s="218"/>
      <c r="AO251" s="218"/>
      <c r="AP251" s="218"/>
      <c r="AQ251" s="218"/>
      <c r="AR251" s="218"/>
      <c r="AS251" s="218"/>
      <c r="AT251" s="218"/>
      <c r="AU251" s="218"/>
      <c r="AV251" s="218"/>
      <c r="AW251" s="218"/>
      <c r="AX251" s="218"/>
      <c r="AY251" s="218"/>
      <c r="AZ251" s="218"/>
      <c r="BA251" s="218"/>
      <c r="BB251" s="218"/>
      <c r="BC251" s="218"/>
      <c r="BD251" s="218"/>
      <c r="BE251" s="218"/>
      <c r="BF251" s="218"/>
      <c r="BG251" s="218"/>
      <c r="BH251" s="218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217"/>
      <c r="BS251" s="217"/>
      <c r="BT251" s="217"/>
      <c r="BU251" s="217"/>
      <c r="BV251" s="217"/>
      <c r="BW251" s="217"/>
      <c r="BX251" s="217"/>
      <c r="BY251" s="217"/>
      <c r="BZ251" s="217"/>
      <c r="CA251" s="217"/>
      <c r="CB251" s="217"/>
      <c r="CC251" s="217"/>
      <c r="CD251" s="217"/>
      <c r="CE251" s="217"/>
      <c r="CF251" s="217"/>
      <c r="CG251" s="217"/>
      <c r="CH251" s="217"/>
      <c r="CI251" s="217"/>
      <c r="CJ251" s="217"/>
      <c r="CK251" s="217"/>
      <c r="CL251" s="217"/>
      <c r="CM251" s="217"/>
      <c r="CN251" s="217"/>
      <c r="CO251" s="217"/>
      <c r="CP251" s="217"/>
      <c r="CQ251" s="217"/>
      <c r="CR251" s="217"/>
      <c r="CS251" s="217"/>
      <c r="CT251" s="217"/>
      <c r="CU251" s="217"/>
      <c r="CV251" s="217"/>
      <c r="CW251" s="217"/>
      <c r="CX251" s="217"/>
      <c r="CY251" s="217"/>
      <c r="CZ251" s="193"/>
      <c r="DA251" s="193"/>
      <c r="DB251" s="193"/>
      <c r="DC251" s="193"/>
      <c r="DD251" s="193"/>
      <c r="DE251" s="193"/>
      <c r="DF251" s="193"/>
      <c r="DG251" s="193"/>
      <c r="DH251" s="193"/>
      <c r="DI251" s="193"/>
      <c r="DJ251" s="193"/>
      <c r="DK251" s="193"/>
      <c r="DL251" s="193"/>
      <c r="DM251" s="193"/>
      <c r="DN251" s="193"/>
      <c r="DO251" s="193"/>
      <c r="DP251" s="193"/>
      <c r="DQ251" s="193"/>
      <c r="DR251" s="193"/>
      <c r="DS251" s="193"/>
      <c r="DT251" s="193"/>
      <c r="DU251" s="193"/>
      <c r="DV251" s="193"/>
      <c r="DW251" s="193"/>
      <c r="DX251" s="193"/>
      <c r="DY251" s="193"/>
    </row>
    <row r="252" s="193" customFormat="1" customHeight="1" spans="1:103">
      <c r="A252" s="341">
        <v>370</v>
      </c>
      <c r="B252" s="235">
        <v>1031</v>
      </c>
      <c r="C252" s="234">
        <v>1</v>
      </c>
      <c r="D252" s="233">
        <v>650</v>
      </c>
      <c r="E252" s="234" t="s">
        <v>107</v>
      </c>
      <c r="F252" s="232">
        <v>5020</v>
      </c>
      <c r="G252" s="234"/>
      <c r="H252" s="234" t="s">
        <v>15</v>
      </c>
      <c r="I252" s="234">
        <v>150</v>
      </c>
      <c r="J252" s="259" t="s">
        <v>108</v>
      </c>
      <c r="K252" s="234">
        <v>158</v>
      </c>
      <c r="L252" s="234">
        <v>6</v>
      </c>
      <c r="M252" s="234">
        <f t="shared" ref="M252:M258" si="638">O252*K252*I252</f>
        <v>54510</v>
      </c>
      <c r="N252" s="253">
        <f t="shared" ref="N252:N258" si="639">M252/SUM($M$252:$M$258)</f>
        <v>0.0746759384837949</v>
      </c>
      <c r="O252" s="234">
        <v>2.3</v>
      </c>
      <c r="P252" s="234"/>
      <c r="Q252" s="234"/>
      <c r="R252" s="234"/>
      <c r="S252" s="260">
        <f t="shared" ref="S252:S258" si="640">R252*Q252*P252/1000</f>
        <v>0</v>
      </c>
      <c r="T252" s="260">
        <f t="shared" ref="T252:T258" si="641">F252*N252*1000/L252/K252*9000/I252</f>
        <v>23726.1526068766</v>
      </c>
      <c r="U252" s="260">
        <f t="shared" ref="U252:U258" si="642">F252*N252</f>
        <v>374.87321118865</v>
      </c>
      <c r="V252" s="260"/>
      <c r="W252" s="270"/>
      <c r="X252" s="266">
        <v>13850</v>
      </c>
      <c r="Y252" s="260">
        <f t="shared" ref="Y252:Y258" si="643">T252-X252</f>
        <v>9876.1526068766</v>
      </c>
      <c r="Z252" s="234">
        <f t="shared" ref="Z252:Z258" si="644">Y252*I252/9000*L252*K252/1000</f>
        <v>156.04321118865</v>
      </c>
      <c r="AA252" s="260">
        <f t="shared" ref="AA252:AA258" si="645">65*1000/K252*9000/I252</f>
        <v>24683.5443037975</v>
      </c>
      <c r="AB252" s="278">
        <f t="shared" ref="AB252:AB258" si="646">Q252*R252*P252*N252/K252/L252*9000/I252</f>
        <v>0</v>
      </c>
      <c r="AC252" s="260">
        <f t="shared" ref="AC252:AC258" si="647">D252/2*O252*60*24/1000</f>
        <v>1076.4</v>
      </c>
      <c r="AD252" s="254">
        <f t="shared" ref="AD252:AD258" si="648">T252/AC252/0.83/AE252</f>
        <v>26.5567874696966</v>
      </c>
      <c r="AE252" s="279">
        <v>1</v>
      </c>
      <c r="AF252" s="280">
        <f t="shared" ref="AF252:AF258" si="649">IF(LEN(C252)&gt;0,AC252*I252/9000/1000*K252*L252,"")</f>
        <v>17.00712</v>
      </c>
      <c r="AG252" s="292">
        <v>44162</v>
      </c>
      <c r="AH252" s="294"/>
      <c r="AI252" s="294">
        <f>AD252+AG252</f>
        <v>44188.5567874697</v>
      </c>
      <c r="AJ252" s="295" t="str">
        <f ca="1">IF(NOW()-AG252-AD252&gt;=-2,"跟踪"," ")</f>
        <v> </v>
      </c>
      <c r="AK252" s="295">
        <f>AI252+2</f>
        <v>44190.5567874697</v>
      </c>
      <c r="AL252" s="296">
        <f>SUM(AF252:AF258)</f>
        <v>227.745648</v>
      </c>
      <c r="AM252" s="217"/>
      <c r="AN252" s="218"/>
      <c r="AO252" s="218"/>
      <c r="AP252" s="218"/>
      <c r="AQ252" s="218"/>
      <c r="AR252" s="218"/>
      <c r="AS252" s="218"/>
      <c r="AT252" s="218"/>
      <c r="AU252" s="218"/>
      <c r="AV252" s="218"/>
      <c r="AW252" s="218"/>
      <c r="AX252" s="218"/>
      <c r="AY252" s="218"/>
      <c r="AZ252" s="218"/>
      <c r="BA252" s="218"/>
      <c r="BB252" s="218"/>
      <c r="BC252" s="218"/>
      <c r="BD252" s="218"/>
      <c r="BE252" s="218"/>
      <c r="BF252" s="218"/>
      <c r="BG252" s="218"/>
      <c r="BH252" s="218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217"/>
      <c r="BS252" s="217"/>
      <c r="BT252" s="217"/>
      <c r="BU252" s="217"/>
      <c r="BV252" s="217"/>
      <c r="BW252" s="217"/>
      <c r="BX252" s="217"/>
      <c r="BY252" s="217"/>
      <c r="BZ252" s="217"/>
      <c r="CA252" s="217"/>
      <c r="CB252" s="217"/>
      <c r="CC252" s="217"/>
      <c r="CD252" s="217"/>
      <c r="CE252" s="217"/>
      <c r="CF252" s="217"/>
      <c r="CG252" s="217"/>
      <c r="CH252" s="217"/>
      <c r="CI252" s="217"/>
      <c r="CJ252" s="217"/>
      <c r="CK252" s="217"/>
      <c r="CL252" s="217"/>
      <c r="CM252" s="217"/>
      <c r="CN252" s="217"/>
      <c r="CO252" s="217"/>
      <c r="CP252" s="217"/>
      <c r="CQ252" s="217"/>
      <c r="CR252" s="217"/>
      <c r="CS252" s="217"/>
      <c r="CT252" s="217"/>
      <c r="CU252" s="217"/>
      <c r="CV252" s="217"/>
      <c r="CW252" s="217"/>
      <c r="CX252" s="217"/>
      <c r="CY252" s="217"/>
    </row>
    <row r="253" s="193" customFormat="1" customHeight="1" spans="1:103">
      <c r="A253" s="341">
        <v>370</v>
      </c>
      <c r="B253" s="235"/>
      <c r="C253" s="234">
        <v>1</v>
      </c>
      <c r="D253" s="233">
        <f t="shared" ref="D253:D258" si="650">D252</f>
        <v>650</v>
      </c>
      <c r="E253" s="234" t="str">
        <f t="shared" ref="E253:E258" si="651">E252</f>
        <v>YT-E567MS</v>
      </c>
      <c r="F253" s="232">
        <f t="shared" ref="F253:F258" si="652">F252</f>
        <v>5020</v>
      </c>
      <c r="G253" s="234"/>
      <c r="H253" s="234" t="s">
        <v>41</v>
      </c>
      <c r="I253" s="234">
        <v>150</v>
      </c>
      <c r="J253" s="252" t="s">
        <v>54</v>
      </c>
      <c r="K253" s="234">
        <v>238</v>
      </c>
      <c r="L253" s="234">
        <f>L252</f>
        <v>6</v>
      </c>
      <c r="M253" s="234">
        <f t="shared" si="638"/>
        <v>121380</v>
      </c>
      <c r="N253" s="253">
        <f t="shared" si="639"/>
        <v>0.166284450801009</v>
      </c>
      <c r="O253" s="234">
        <v>3.4</v>
      </c>
      <c r="P253" s="234"/>
      <c r="Q253" s="234"/>
      <c r="R253" s="234"/>
      <c r="S253" s="260">
        <f t="shared" si="640"/>
        <v>0</v>
      </c>
      <c r="T253" s="260">
        <f t="shared" si="641"/>
        <v>35073.4429840784</v>
      </c>
      <c r="U253" s="260">
        <f t="shared" si="642"/>
        <v>834.747943021067</v>
      </c>
      <c r="V253" s="260"/>
      <c r="W253" s="270"/>
      <c r="X253" s="266">
        <v>20400</v>
      </c>
      <c r="Y253" s="260">
        <f t="shared" si="643"/>
        <v>14673.4429840784</v>
      </c>
      <c r="Z253" s="234">
        <f t="shared" si="644"/>
        <v>349.227943021067</v>
      </c>
      <c r="AA253" s="260">
        <f t="shared" si="645"/>
        <v>16386.5546218487</v>
      </c>
      <c r="AB253" s="278">
        <f t="shared" si="646"/>
        <v>0</v>
      </c>
      <c r="AC253" s="260">
        <f t="shared" si="647"/>
        <v>1591.2</v>
      </c>
      <c r="AD253" s="254">
        <f t="shared" si="648"/>
        <v>26.5567874696966</v>
      </c>
      <c r="AE253" s="279">
        <v>1</v>
      </c>
      <c r="AF253" s="280">
        <f t="shared" si="649"/>
        <v>37.87056</v>
      </c>
      <c r="AG253" s="292">
        <f t="shared" ref="AG253:AG258" si="653">AG252</f>
        <v>44162</v>
      </c>
      <c r="AH253" s="292">
        <f t="shared" ref="AH253:AH258" si="654">AH252</f>
        <v>0</v>
      </c>
      <c r="AI253" s="292">
        <f t="shared" ref="AI253:AI258" si="655">AI252</f>
        <v>44188.5567874697</v>
      </c>
      <c r="AJ253" s="292" t="str">
        <f ca="1" t="shared" ref="AJ253:AJ258" si="656">AJ252</f>
        <v> </v>
      </c>
      <c r="AK253" s="292">
        <f t="shared" ref="AK253:AK258" si="657">AK252</f>
        <v>44190.5567874697</v>
      </c>
      <c r="AL253" s="296"/>
      <c r="AM253" s="217"/>
      <c r="AN253" s="218"/>
      <c r="AO253" s="218"/>
      <c r="AP253" s="218"/>
      <c r="AQ253" s="218"/>
      <c r="AR253" s="218"/>
      <c r="AS253" s="218"/>
      <c r="AT253" s="218"/>
      <c r="AU253" s="218"/>
      <c r="AV253" s="218"/>
      <c r="AW253" s="218"/>
      <c r="AX253" s="218"/>
      <c r="AY253" s="218"/>
      <c r="AZ253" s="218"/>
      <c r="BA253" s="218"/>
      <c r="BB253" s="218"/>
      <c r="BC253" s="218"/>
      <c r="BD253" s="218"/>
      <c r="BE253" s="218"/>
      <c r="BF253" s="218"/>
      <c r="BG253" s="218"/>
      <c r="BH253" s="218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217"/>
      <c r="BS253" s="217"/>
      <c r="BT253" s="217"/>
      <c r="BU253" s="217"/>
      <c r="BV253" s="217"/>
      <c r="BW253" s="217"/>
      <c r="BX253" s="217"/>
      <c r="BY253" s="217"/>
      <c r="BZ253" s="217"/>
      <c r="CA253" s="217"/>
      <c r="CB253" s="217"/>
      <c r="CC253" s="217"/>
      <c r="CD253" s="217"/>
      <c r="CE253" s="217"/>
      <c r="CF253" s="217"/>
      <c r="CG253" s="217"/>
      <c r="CH253" s="217"/>
      <c r="CI253" s="217"/>
      <c r="CJ253" s="217"/>
      <c r="CK253" s="217"/>
      <c r="CL253" s="217"/>
      <c r="CM253" s="217"/>
      <c r="CN253" s="217"/>
      <c r="CO253" s="217"/>
      <c r="CP253" s="217"/>
      <c r="CQ253" s="217"/>
      <c r="CR253" s="217"/>
      <c r="CS253" s="217"/>
      <c r="CT253" s="217"/>
      <c r="CU253" s="217"/>
      <c r="CV253" s="217"/>
      <c r="CW253" s="217"/>
      <c r="CX253" s="217"/>
      <c r="CY253" s="217"/>
    </row>
    <row r="254" s="193" customFormat="1" customHeight="1" spans="1:103">
      <c r="A254" s="341">
        <v>370</v>
      </c>
      <c r="B254" s="235"/>
      <c r="C254" s="234">
        <v>1</v>
      </c>
      <c r="D254" s="233">
        <f t="shared" si="650"/>
        <v>650</v>
      </c>
      <c r="E254" s="234" t="str">
        <f t="shared" si="651"/>
        <v>YT-E567MS</v>
      </c>
      <c r="F254" s="232">
        <f t="shared" si="652"/>
        <v>5020</v>
      </c>
      <c r="G254" s="241" t="s">
        <v>49</v>
      </c>
      <c r="H254" s="234" t="s">
        <v>42</v>
      </c>
      <c r="I254" s="234">
        <v>150</v>
      </c>
      <c r="J254" s="252" t="s">
        <v>54</v>
      </c>
      <c r="K254" s="234">
        <v>238</v>
      </c>
      <c r="L254" s="234">
        <f>L253</f>
        <v>6</v>
      </c>
      <c r="M254" s="234">
        <f t="shared" si="638"/>
        <v>121380</v>
      </c>
      <c r="N254" s="253">
        <f t="shared" si="639"/>
        <v>0.166284450801009</v>
      </c>
      <c r="O254" s="234">
        <v>3.4</v>
      </c>
      <c r="P254" s="234"/>
      <c r="Q254" s="234"/>
      <c r="R254" s="234"/>
      <c r="S254" s="260">
        <f t="shared" si="640"/>
        <v>0</v>
      </c>
      <c r="T254" s="260">
        <f t="shared" si="641"/>
        <v>35073.4429840784</v>
      </c>
      <c r="U254" s="260">
        <f t="shared" si="642"/>
        <v>834.747943021067</v>
      </c>
      <c r="V254" s="260"/>
      <c r="W254" s="270"/>
      <c r="X254" s="266">
        <v>20400</v>
      </c>
      <c r="Y254" s="260">
        <f t="shared" si="643"/>
        <v>14673.4429840784</v>
      </c>
      <c r="Z254" s="234">
        <f t="shared" si="644"/>
        <v>349.227943021067</v>
      </c>
      <c r="AA254" s="260">
        <f t="shared" si="645"/>
        <v>16386.5546218487</v>
      </c>
      <c r="AB254" s="278">
        <f t="shared" si="646"/>
        <v>0</v>
      </c>
      <c r="AC254" s="260">
        <f t="shared" si="647"/>
        <v>1591.2</v>
      </c>
      <c r="AD254" s="254">
        <f t="shared" si="648"/>
        <v>26.5567874696966</v>
      </c>
      <c r="AE254" s="279">
        <v>1</v>
      </c>
      <c r="AF254" s="280">
        <f t="shared" si="649"/>
        <v>37.87056</v>
      </c>
      <c r="AG254" s="292">
        <f t="shared" si="653"/>
        <v>44162</v>
      </c>
      <c r="AH254" s="292">
        <f t="shared" si="654"/>
        <v>0</v>
      </c>
      <c r="AI254" s="292">
        <f t="shared" si="655"/>
        <v>44188.5567874697</v>
      </c>
      <c r="AJ254" s="292" t="str">
        <f ca="1" t="shared" si="656"/>
        <v> </v>
      </c>
      <c r="AK254" s="292">
        <f t="shared" si="657"/>
        <v>44190.5567874697</v>
      </c>
      <c r="AL254" s="296"/>
      <c r="AM254" s="217"/>
      <c r="AN254" s="218"/>
      <c r="AO254" s="218"/>
      <c r="AP254" s="218"/>
      <c r="AQ254" s="218"/>
      <c r="AR254" s="218"/>
      <c r="AS254" s="218"/>
      <c r="AT254" s="218"/>
      <c r="AU254" s="218"/>
      <c r="AV254" s="218"/>
      <c r="AW254" s="218"/>
      <c r="AX254" s="218"/>
      <c r="AY254" s="218"/>
      <c r="AZ254" s="218"/>
      <c r="BA254" s="218"/>
      <c r="BB254" s="218"/>
      <c r="BC254" s="218"/>
      <c r="BD254" s="218"/>
      <c r="BE254" s="218"/>
      <c r="BF254" s="218"/>
      <c r="BG254" s="218"/>
      <c r="BH254" s="218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217"/>
      <c r="BS254" s="217"/>
      <c r="BT254" s="217"/>
      <c r="BU254" s="217"/>
      <c r="BV254" s="217"/>
      <c r="BW254" s="217"/>
      <c r="BX254" s="217"/>
      <c r="BY254" s="217"/>
      <c r="BZ254" s="217"/>
      <c r="CA254" s="217"/>
      <c r="CB254" s="217"/>
      <c r="CC254" s="217"/>
      <c r="CD254" s="217"/>
      <c r="CE254" s="217"/>
      <c r="CF254" s="217"/>
      <c r="CG254" s="217"/>
      <c r="CH254" s="217"/>
      <c r="CI254" s="217"/>
      <c r="CJ254" s="217"/>
      <c r="CK254" s="217"/>
      <c r="CL254" s="217"/>
      <c r="CM254" s="217"/>
      <c r="CN254" s="217"/>
      <c r="CO254" s="217"/>
      <c r="CP254" s="217"/>
      <c r="CQ254" s="217"/>
      <c r="CR254" s="217"/>
      <c r="CS254" s="217"/>
      <c r="CT254" s="217"/>
      <c r="CU254" s="217"/>
      <c r="CV254" s="217"/>
      <c r="CW254" s="217"/>
      <c r="CX254" s="217"/>
      <c r="CY254" s="217"/>
    </row>
    <row r="255" s="193" customFormat="1" customHeight="1" spans="1:103">
      <c r="A255" s="341">
        <v>370</v>
      </c>
      <c r="B255" s="235"/>
      <c r="C255" s="234">
        <v>1</v>
      </c>
      <c r="D255" s="233">
        <f t="shared" si="650"/>
        <v>650</v>
      </c>
      <c r="E255" s="234" t="str">
        <f t="shared" si="651"/>
        <v>YT-E567MS</v>
      </c>
      <c r="F255" s="232">
        <f t="shared" si="652"/>
        <v>5020</v>
      </c>
      <c r="G255" s="242"/>
      <c r="H255" s="234" t="s">
        <v>43</v>
      </c>
      <c r="I255" s="234">
        <v>30</v>
      </c>
      <c r="J255" s="252" t="s">
        <v>57</v>
      </c>
      <c r="K255" s="234">
        <v>476</v>
      </c>
      <c r="L255" s="234">
        <f>L254</f>
        <v>6</v>
      </c>
      <c r="M255" s="234">
        <f t="shared" si="638"/>
        <v>197064</v>
      </c>
      <c r="N255" s="253">
        <f t="shared" si="639"/>
        <v>0.26996769659458</v>
      </c>
      <c r="O255" s="234">
        <v>13.8</v>
      </c>
      <c r="P255" s="234"/>
      <c r="Q255" s="234"/>
      <c r="R255" s="234"/>
      <c r="S255" s="260">
        <f t="shared" si="640"/>
        <v>0</v>
      </c>
      <c r="T255" s="260">
        <f t="shared" si="641"/>
        <v>142356.91564126</v>
      </c>
      <c r="U255" s="260">
        <f t="shared" si="642"/>
        <v>1355.23783690479</v>
      </c>
      <c r="V255" s="260"/>
      <c r="W255" s="270"/>
      <c r="X255" s="266"/>
      <c r="Y255" s="260">
        <f t="shared" si="643"/>
        <v>142356.91564126</v>
      </c>
      <c r="Z255" s="234">
        <f t="shared" si="644"/>
        <v>1355.23783690479</v>
      </c>
      <c r="AA255" s="260">
        <f t="shared" si="645"/>
        <v>40966.3865546218</v>
      </c>
      <c r="AB255" s="278">
        <f t="shared" si="646"/>
        <v>0</v>
      </c>
      <c r="AC255" s="260">
        <f t="shared" si="647"/>
        <v>6458.4</v>
      </c>
      <c r="AD255" s="254">
        <f t="shared" si="648"/>
        <v>26.5567874696966</v>
      </c>
      <c r="AE255" s="279">
        <v>1</v>
      </c>
      <c r="AF255" s="280">
        <f t="shared" si="649"/>
        <v>61.483968</v>
      </c>
      <c r="AG255" s="292">
        <f t="shared" si="653"/>
        <v>44162</v>
      </c>
      <c r="AH255" s="292">
        <f t="shared" si="654"/>
        <v>0</v>
      </c>
      <c r="AI255" s="292">
        <f t="shared" si="655"/>
        <v>44188.5567874697</v>
      </c>
      <c r="AJ255" s="292" t="str">
        <f ca="1" t="shared" si="656"/>
        <v> </v>
      </c>
      <c r="AK255" s="292">
        <f t="shared" si="657"/>
        <v>44190.5567874697</v>
      </c>
      <c r="AL255" s="296"/>
      <c r="AM255" s="217"/>
      <c r="AN255" s="218"/>
      <c r="AO255" s="218"/>
      <c r="AP255" s="218"/>
      <c r="AQ255" s="218"/>
      <c r="AR255" s="218"/>
      <c r="AS255" s="218"/>
      <c r="AT255" s="218"/>
      <c r="AU255" s="218"/>
      <c r="AV255" s="218"/>
      <c r="AW255" s="218"/>
      <c r="AX255" s="218"/>
      <c r="AY255" s="218"/>
      <c r="AZ255" s="218"/>
      <c r="BA255" s="218"/>
      <c r="BB255" s="218"/>
      <c r="BC255" s="218"/>
      <c r="BD255" s="218"/>
      <c r="BE255" s="218"/>
      <c r="BF255" s="218"/>
      <c r="BG255" s="218"/>
      <c r="BH255" s="218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217"/>
      <c r="BS255" s="217"/>
      <c r="BT255" s="217"/>
      <c r="BU255" s="217"/>
      <c r="BV255" s="217"/>
      <c r="BW255" s="217"/>
      <c r="BX255" s="217"/>
      <c r="BY255" s="217"/>
      <c r="BZ255" s="217"/>
      <c r="CA255" s="217"/>
      <c r="CB255" s="217"/>
      <c r="CC255" s="217"/>
      <c r="CD255" s="217"/>
      <c r="CE255" s="217"/>
      <c r="CF255" s="217"/>
      <c r="CG255" s="217"/>
      <c r="CH255" s="217"/>
      <c r="CI255" s="217"/>
      <c r="CJ255" s="217"/>
      <c r="CK255" s="217"/>
      <c r="CL255" s="217"/>
      <c r="CM255" s="217"/>
      <c r="CN255" s="217"/>
      <c r="CO255" s="217"/>
      <c r="CP255" s="217"/>
      <c r="CQ255" s="217"/>
      <c r="CR255" s="217"/>
      <c r="CS255" s="217"/>
      <c r="CT255" s="217"/>
      <c r="CU255" s="217"/>
      <c r="CV255" s="217"/>
      <c r="CW255" s="217"/>
      <c r="CX255" s="217"/>
      <c r="CY255" s="217"/>
    </row>
    <row r="256" s="193" customFormat="1" customHeight="1" spans="1:103">
      <c r="A256" s="341">
        <v>370</v>
      </c>
      <c r="B256" s="235"/>
      <c r="C256" s="234">
        <v>1</v>
      </c>
      <c r="D256" s="233">
        <f t="shared" si="650"/>
        <v>650</v>
      </c>
      <c r="E256" s="234" t="str">
        <f t="shared" si="651"/>
        <v>YT-E567MS</v>
      </c>
      <c r="F256" s="232">
        <f t="shared" si="652"/>
        <v>5020</v>
      </c>
      <c r="G256" s="234" t="e">
        <f>[1]问量!$F$296</f>
        <v>#REF!</v>
      </c>
      <c r="H256" s="234" t="s">
        <v>44</v>
      </c>
      <c r="I256" s="234">
        <v>75</v>
      </c>
      <c r="J256" s="252" t="s">
        <v>56</v>
      </c>
      <c r="K256" s="234">
        <v>476</v>
      </c>
      <c r="L256" s="234">
        <v>6</v>
      </c>
      <c r="M256" s="234">
        <f t="shared" si="638"/>
        <v>117810</v>
      </c>
      <c r="N256" s="253">
        <f t="shared" si="639"/>
        <v>0.161393731659803</v>
      </c>
      <c r="O256" s="234">
        <v>3.3</v>
      </c>
      <c r="P256" s="234"/>
      <c r="Q256" s="234"/>
      <c r="R256" s="234"/>
      <c r="S256" s="260">
        <f t="shared" si="640"/>
        <v>0</v>
      </c>
      <c r="T256" s="260">
        <f t="shared" si="641"/>
        <v>34041.8711316056</v>
      </c>
      <c r="U256" s="260">
        <f t="shared" si="642"/>
        <v>810.196532932212</v>
      </c>
      <c r="V256" s="260"/>
      <c r="W256" s="270"/>
      <c r="X256" s="266"/>
      <c r="Y256" s="260">
        <f t="shared" si="643"/>
        <v>34041.8711316056</v>
      </c>
      <c r="Z256" s="234">
        <f t="shared" si="644"/>
        <v>810.196532932212</v>
      </c>
      <c r="AA256" s="260">
        <f t="shared" si="645"/>
        <v>16386.5546218487</v>
      </c>
      <c r="AB256" s="278">
        <f t="shared" si="646"/>
        <v>0</v>
      </c>
      <c r="AC256" s="260">
        <f t="shared" si="647"/>
        <v>1544.4</v>
      </c>
      <c r="AD256" s="254">
        <f t="shared" si="648"/>
        <v>26.5567874696966</v>
      </c>
      <c r="AE256" s="279">
        <v>1</v>
      </c>
      <c r="AF256" s="280">
        <f t="shared" si="649"/>
        <v>36.75672</v>
      </c>
      <c r="AG256" s="292">
        <f t="shared" si="653"/>
        <v>44162</v>
      </c>
      <c r="AH256" s="292">
        <f t="shared" si="654"/>
        <v>0</v>
      </c>
      <c r="AI256" s="292">
        <f t="shared" si="655"/>
        <v>44188.5567874697</v>
      </c>
      <c r="AJ256" s="292" t="str">
        <f ca="1" t="shared" si="656"/>
        <v> </v>
      </c>
      <c r="AK256" s="292">
        <f t="shared" si="657"/>
        <v>44190.5567874697</v>
      </c>
      <c r="AL256" s="296"/>
      <c r="AM256" s="217"/>
      <c r="AN256" s="218"/>
      <c r="AO256" s="218"/>
      <c r="AP256" s="218"/>
      <c r="AQ256" s="218"/>
      <c r="AR256" s="218"/>
      <c r="AS256" s="218"/>
      <c r="AT256" s="218"/>
      <c r="AU256" s="218"/>
      <c r="AV256" s="218"/>
      <c r="AW256" s="218"/>
      <c r="AX256" s="218"/>
      <c r="AY256" s="218"/>
      <c r="AZ256" s="218"/>
      <c r="BA256" s="218"/>
      <c r="BB256" s="218"/>
      <c r="BC256" s="218"/>
      <c r="BD256" s="218"/>
      <c r="BE256" s="218"/>
      <c r="BF256" s="218"/>
      <c r="BG256" s="218"/>
      <c r="BH256" s="218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217"/>
      <c r="BS256" s="217"/>
      <c r="BT256" s="217"/>
      <c r="BU256" s="217"/>
      <c r="BV256" s="217"/>
      <c r="BW256" s="217"/>
      <c r="BX256" s="217"/>
      <c r="BY256" s="217"/>
      <c r="BZ256" s="217"/>
      <c r="CA256" s="217"/>
      <c r="CB256" s="217"/>
      <c r="CC256" s="217"/>
      <c r="CD256" s="217"/>
      <c r="CE256" s="217"/>
      <c r="CF256" s="217"/>
      <c r="CG256" s="217"/>
      <c r="CH256" s="217"/>
      <c r="CI256" s="217"/>
      <c r="CJ256" s="217"/>
      <c r="CK256" s="217"/>
      <c r="CL256" s="217"/>
      <c r="CM256" s="217"/>
      <c r="CN256" s="217"/>
      <c r="CO256" s="217"/>
      <c r="CP256" s="217"/>
      <c r="CQ256" s="217"/>
      <c r="CR256" s="217"/>
      <c r="CS256" s="217"/>
      <c r="CT256" s="217"/>
      <c r="CU256" s="217"/>
      <c r="CV256" s="217"/>
      <c r="CW256" s="217"/>
      <c r="CX256" s="217"/>
      <c r="CY256" s="217"/>
    </row>
    <row r="257" s="193" customFormat="1" customHeight="1" spans="1:103">
      <c r="A257" s="341">
        <v>370</v>
      </c>
      <c r="B257" s="235"/>
      <c r="C257" s="234">
        <v>1</v>
      </c>
      <c r="D257" s="233">
        <f t="shared" si="650"/>
        <v>650</v>
      </c>
      <c r="E257" s="234" t="str">
        <f t="shared" si="651"/>
        <v>YT-E567MS</v>
      </c>
      <c r="F257" s="232">
        <f t="shared" si="652"/>
        <v>5020</v>
      </c>
      <c r="G257" s="234"/>
      <c r="H257" s="234" t="s">
        <v>45</v>
      </c>
      <c r="I257" s="234">
        <v>75</v>
      </c>
      <c r="J257" s="252" t="s">
        <v>56</v>
      </c>
      <c r="K257" s="234">
        <v>476</v>
      </c>
      <c r="L257" s="234">
        <v>6</v>
      </c>
      <c r="M257" s="234">
        <f t="shared" si="638"/>
        <v>117810</v>
      </c>
      <c r="N257" s="253">
        <f t="shared" si="639"/>
        <v>0.161393731659803</v>
      </c>
      <c r="O257" s="234">
        <v>3.3</v>
      </c>
      <c r="P257" s="234"/>
      <c r="Q257" s="234"/>
      <c r="R257" s="234"/>
      <c r="S257" s="260">
        <f t="shared" si="640"/>
        <v>0</v>
      </c>
      <c r="T257" s="260">
        <f t="shared" si="641"/>
        <v>34041.8711316056</v>
      </c>
      <c r="U257" s="260">
        <f t="shared" si="642"/>
        <v>810.196532932212</v>
      </c>
      <c r="V257" s="260"/>
      <c r="W257" s="270"/>
      <c r="X257" s="266"/>
      <c r="Y257" s="260">
        <f t="shared" si="643"/>
        <v>34041.8711316056</v>
      </c>
      <c r="Z257" s="234">
        <f t="shared" si="644"/>
        <v>810.196532932212</v>
      </c>
      <c r="AA257" s="260">
        <f t="shared" si="645"/>
        <v>16386.5546218487</v>
      </c>
      <c r="AB257" s="278">
        <f t="shared" si="646"/>
        <v>0</v>
      </c>
      <c r="AC257" s="260">
        <f t="shared" si="647"/>
        <v>1544.4</v>
      </c>
      <c r="AD257" s="254">
        <f t="shared" si="648"/>
        <v>26.5567874696966</v>
      </c>
      <c r="AE257" s="279">
        <v>1</v>
      </c>
      <c r="AF257" s="280">
        <f t="shared" si="649"/>
        <v>36.75672</v>
      </c>
      <c r="AG257" s="292">
        <f t="shared" si="653"/>
        <v>44162</v>
      </c>
      <c r="AH257" s="292">
        <f t="shared" si="654"/>
        <v>0</v>
      </c>
      <c r="AI257" s="292">
        <f t="shared" si="655"/>
        <v>44188.5567874697</v>
      </c>
      <c r="AJ257" s="292" t="str">
        <f ca="1" t="shared" si="656"/>
        <v> </v>
      </c>
      <c r="AK257" s="292">
        <f t="shared" si="657"/>
        <v>44190.5567874697</v>
      </c>
      <c r="AL257" s="296"/>
      <c r="AM257" s="217"/>
      <c r="AN257" s="218"/>
      <c r="AO257" s="218"/>
      <c r="AP257" s="218"/>
      <c r="AQ257" s="218"/>
      <c r="AR257" s="218"/>
      <c r="AS257" s="218"/>
      <c r="AT257" s="218"/>
      <c r="AU257" s="218"/>
      <c r="AV257" s="218"/>
      <c r="AW257" s="218"/>
      <c r="AX257" s="218"/>
      <c r="AY257" s="218"/>
      <c r="AZ257" s="218"/>
      <c r="BA257" s="218"/>
      <c r="BB257" s="218"/>
      <c r="BC257" s="218"/>
      <c r="BD257" s="218"/>
      <c r="BE257" s="218"/>
      <c r="BF257" s="218"/>
      <c r="BG257" s="218"/>
      <c r="BH257" s="218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217"/>
      <c r="BS257" s="217"/>
      <c r="BT257" s="217"/>
      <c r="BU257" s="217"/>
      <c r="BV257" s="217"/>
      <c r="BW257" s="217"/>
      <c r="BX257" s="217"/>
      <c r="BY257" s="217"/>
      <c r="BZ257" s="217"/>
      <c r="CA257" s="217"/>
      <c r="CB257" s="217"/>
      <c r="CC257" s="217"/>
      <c r="CD257" s="217"/>
      <c r="CE257" s="217"/>
      <c r="CF257" s="217"/>
      <c r="CG257" s="217"/>
      <c r="CH257" s="217"/>
      <c r="CI257" s="217"/>
      <c r="CJ257" s="217"/>
      <c r="CK257" s="217"/>
      <c r="CL257" s="217"/>
      <c r="CM257" s="217"/>
      <c r="CN257" s="217"/>
      <c r="CO257" s="217"/>
      <c r="CP257" s="217"/>
      <c r="CQ257" s="217"/>
      <c r="CR257" s="217"/>
      <c r="CS257" s="217"/>
      <c r="CT257" s="217"/>
      <c r="CU257" s="217"/>
      <c r="CV257" s="217"/>
      <c r="CW257" s="217"/>
      <c r="CX257" s="217"/>
      <c r="CY257" s="217"/>
    </row>
    <row r="258" s="193" customFormat="1" customHeight="1" spans="1:103">
      <c r="A258" s="341">
        <v>370</v>
      </c>
      <c r="B258" s="235"/>
      <c r="C258" s="234">
        <v>1</v>
      </c>
      <c r="D258" s="233">
        <f t="shared" si="650"/>
        <v>650</v>
      </c>
      <c r="E258" s="234" t="str">
        <f t="shared" si="651"/>
        <v>YT-E567MS</v>
      </c>
      <c r="F258" s="232">
        <f t="shared" si="652"/>
        <v>5020</v>
      </c>
      <c r="G258" s="234">
        <v>18.4</v>
      </c>
      <c r="H258" s="234" t="s">
        <v>46</v>
      </c>
      <c r="I258" s="234"/>
      <c r="J258" s="252"/>
      <c r="K258" s="234"/>
      <c r="L258" s="234">
        <f>L257</f>
        <v>6</v>
      </c>
      <c r="M258" s="234">
        <f t="shared" si="638"/>
        <v>0</v>
      </c>
      <c r="N258" s="253">
        <f t="shared" si="639"/>
        <v>0</v>
      </c>
      <c r="O258" s="234"/>
      <c r="P258" s="234"/>
      <c r="Q258" s="234"/>
      <c r="R258" s="234"/>
      <c r="S258" s="260">
        <f t="shared" si="640"/>
        <v>0</v>
      </c>
      <c r="T258" s="260" t="e">
        <f t="shared" si="641"/>
        <v>#DIV/0!</v>
      </c>
      <c r="U258" s="260">
        <f t="shared" si="642"/>
        <v>0</v>
      </c>
      <c r="V258" s="260"/>
      <c r="W258" s="270"/>
      <c r="X258" s="266"/>
      <c r="Y258" s="260" t="e">
        <f t="shared" si="643"/>
        <v>#DIV/0!</v>
      </c>
      <c r="Z258" s="234" t="e">
        <f t="shared" si="644"/>
        <v>#DIV/0!</v>
      </c>
      <c r="AA258" s="260" t="e">
        <f t="shared" si="645"/>
        <v>#DIV/0!</v>
      </c>
      <c r="AB258" s="278" t="e">
        <f t="shared" si="646"/>
        <v>#DIV/0!</v>
      </c>
      <c r="AC258" s="260">
        <f t="shared" si="647"/>
        <v>0</v>
      </c>
      <c r="AD258" s="254" t="e">
        <f t="shared" si="648"/>
        <v>#DIV/0!</v>
      </c>
      <c r="AE258" s="279">
        <v>1</v>
      </c>
      <c r="AF258" s="280">
        <f t="shared" si="649"/>
        <v>0</v>
      </c>
      <c r="AG258" s="292">
        <f t="shared" si="653"/>
        <v>44162</v>
      </c>
      <c r="AH258" s="292">
        <f t="shared" si="654"/>
        <v>0</v>
      </c>
      <c r="AI258" s="292">
        <f t="shared" si="655"/>
        <v>44188.5567874697</v>
      </c>
      <c r="AJ258" s="292" t="str">
        <f ca="1" t="shared" si="656"/>
        <v> </v>
      </c>
      <c r="AK258" s="292">
        <f t="shared" si="657"/>
        <v>44190.5567874697</v>
      </c>
      <c r="AL258" s="296"/>
      <c r="AM258" s="217"/>
      <c r="AN258" s="218"/>
      <c r="AO258" s="218"/>
      <c r="AP258" s="218"/>
      <c r="AQ258" s="218"/>
      <c r="AR258" s="218"/>
      <c r="AS258" s="218"/>
      <c r="AT258" s="218"/>
      <c r="AU258" s="218"/>
      <c r="AV258" s="218"/>
      <c r="AW258" s="218"/>
      <c r="AX258" s="218"/>
      <c r="AY258" s="218"/>
      <c r="AZ258" s="218"/>
      <c r="BA258" s="218"/>
      <c r="BB258" s="218"/>
      <c r="BC258" s="218"/>
      <c r="BD258" s="218"/>
      <c r="BE258" s="218"/>
      <c r="BF258" s="218"/>
      <c r="BG258" s="218"/>
      <c r="BH258" s="218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217"/>
      <c r="BS258" s="217"/>
      <c r="BT258" s="217"/>
      <c r="BU258" s="217"/>
      <c r="BV258" s="217"/>
      <c r="BW258" s="217"/>
      <c r="BX258" s="217"/>
      <c r="BY258" s="217"/>
      <c r="BZ258" s="217"/>
      <c r="CA258" s="217"/>
      <c r="CB258" s="217"/>
      <c r="CC258" s="217"/>
      <c r="CD258" s="217"/>
      <c r="CE258" s="217"/>
      <c r="CF258" s="217"/>
      <c r="CG258" s="217"/>
      <c r="CH258" s="217"/>
      <c r="CI258" s="217"/>
      <c r="CJ258" s="217"/>
      <c r="CK258" s="217"/>
      <c r="CL258" s="217"/>
      <c r="CM258" s="217"/>
      <c r="CN258" s="217"/>
      <c r="CO258" s="217"/>
      <c r="CP258" s="217"/>
      <c r="CQ258" s="217"/>
      <c r="CR258" s="217"/>
      <c r="CS258" s="217"/>
      <c r="CT258" s="217"/>
      <c r="CU258" s="217"/>
      <c r="CV258" s="217"/>
      <c r="CW258" s="217"/>
      <c r="CX258" s="217"/>
      <c r="CY258" s="217"/>
    </row>
    <row r="259" s="191" customFormat="1" customHeight="1" spans="1:129">
      <c r="A259" s="244"/>
      <c r="B259" s="237"/>
      <c r="C259" s="240"/>
      <c r="D259" s="239"/>
      <c r="E259" s="240"/>
      <c r="F259" s="238"/>
      <c r="G259" s="240"/>
      <c r="H259" s="240"/>
      <c r="I259" s="240"/>
      <c r="J259" s="256"/>
      <c r="K259" s="240"/>
      <c r="L259" s="240"/>
      <c r="M259" s="240"/>
      <c r="N259" s="257"/>
      <c r="O259" s="240"/>
      <c r="P259" s="240"/>
      <c r="Q259" s="240"/>
      <c r="R259" s="240"/>
      <c r="S259" s="267"/>
      <c r="T259" s="267"/>
      <c r="U259" s="267"/>
      <c r="V259" s="267"/>
      <c r="W259" s="272"/>
      <c r="X259" s="269"/>
      <c r="Y259" s="267"/>
      <c r="Z259" s="240"/>
      <c r="AA259" s="267"/>
      <c r="AB259" s="281"/>
      <c r="AC259" s="267"/>
      <c r="AD259" s="258"/>
      <c r="AE259" s="282"/>
      <c r="AF259" s="283"/>
      <c r="AG259" s="297"/>
      <c r="AH259" s="297"/>
      <c r="AI259" s="297"/>
      <c r="AJ259" s="297"/>
      <c r="AK259" s="297"/>
      <c r="AL259" s="298"/>
      <c r="AM259" s="301"/>
      <c r="AN259" s="218"/>
      <c r="AO259" s="218"/>
      <c r="AP259" s="218"/>
      <c r="AQ259" s="218"/>
      <c r="AR259" s="218"/>
      <c r="AS259" s="218"/>
      <c r="AT259" s="218"/>
      <c r="AU259" s="218"/>
      <c r="AV259" s="218"/>
      <c r="AW259" s="218"/>
      <c r="AX259" s="218"/>
      <c r="AY259" s="218"/>
      <c r="AZ259" s="218"/>
      <c r="BA259" s="218"/>
      <c r="BB259" s="218"/>
      <c r="BC259" s="218"/>
      <c r="BD259" s="218"/>
      <c r="BE259" s="218"/>
      <c r="BF259" s="218"/>
      <c r="BG259" s="218"/>
      <c r="BH259" s="218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217"/>
      <c r="BS259" s="217"/>
      <c r="BT259" s="217"/>
      <c r="BU259" s="217"/>
      <c r="BV259" s="217"/>
      <c r="BW259" s="217"/>
      <c r="BX259" s="217"/>
      <c r="BY259" s="217"/>
      <c r="BZ259" s="217"/>
      <c r="CA259" s="217"/>
      <c r="CB259" s="217"/>
      <c r="CC259" s="217"/>
      <c r="CD259" s="217"/>
      <c r="CE259" s="217"/>
      <c r="CF259" s="217"/>
      <c r="CG259" s="217"/>
      <c r="CH259" s="217"/>
      <c r="CI259" s="217"/>
      <c r="CJ259" s="217"/>
      <c r="CK259" s="217"/>
      <c r="CL259" s="217"/>
      <c r="CM259" s="217"/>
      <c r="CN259" s="217"/>
      <c r="CO259" s="217"/>
      <c r="CP259" s="217"/>
      <c r="CQ259" s="217"/>
      <c r="CR259" s="217"/>
      <c r="CS259" s="217"/>
      <c r="CT259" s="217"/>
      <c r="CU259" s="217"/>
      <c r="CV259" s="217"/>
      <c r="CW259" s="217"/>
      <c r="CX259" s="217"/>
      <c r="CY259" s="217"/>
      <c r="CZ259" s="193"/>
      <c r="DA259" s="193"/>
      <c r="DB259" s="193"/>
      <c r="DC259" s="193"/>
      <c r="DD259" s="193"/>
      <c r="DE259" s="193"/>
      <c r="DF259" s="193"/>
      <c r="DG259" s="193"/>
      <c r="DH259" s="193"/>
      <c r="DI259" s="193"/>
      <c r="DJ259" s="193"/>
      <c r="DK259" s="193"/>
      <c r="DL259" s="193"/>
      <c r="DM259" s="193"/>
      <c r="DN259" s="193"/>
      <c r="DO259" s="193"/>
      <c r="DP259" s="193"/>
      <c r="DQ259" s="193"/>
      <c r="DR259" s="193"/>
      <c r="DS259" s="193"/>
      <c r="DT259" s="193"/>
      <c r="DU259" s="193"/>
      <c r="DV259" s="193"/>
      <c r="DW259" s="193"/>
      <c r="DX259" s="193"/>
      <c r="DY259" s="193"/>
    </row>
    <row r="260" s="190" customFormat="1" customHeight="1" spans="1:129">
      <c r="A260" s="243">
        <v>369</v>
      </c>
      <c r="B260" s="235">
        <v>1032</v>
      </c>
      <c r="C260" s="234">
        <v>1</v>
      </c>
      <c r="D260" s="233">
        <v>720</v>
      </c>
      <c r="E260" s="234" t="s">
        <v>109</v>
      </c>
      <c r="F260" s="232">
        <v>5020</v>
      </c>
      <c r="G260" s="234"/>
      <c r="H260" s="234" t="s">
        <v>15</v>
      </c>
      <c r="I260" s="234">
        <v>150</v>
      </c>
      <c r="J260" s="252" t="s">
        <v>67</v>
      </c>
      <c r="K260" s="234">
        <v>460</v>
      </c>
      <c r="L260" s="234">
        <v>6</v>
      </c>
      <c r="M260" s="234">
        <f t="shared" ref="M260:M266" si="658">O260*K260*I260</f>
        <v>248400</v>
      </c>
      <c r="N260" s="253">
        <f t="shared" ref="N260:N266" si="659">M260/SUM($M$260:$M$266)</f>
        <v>0.47682119205298</v>
      </c>
      <c r="O260" s="234">
        <v>3.6</v>
      </c>
      <c r="P260" s="234"/>
      <c r="Q260" s="234"/>
      <c r="R260" s="234"/>
      <c r="S260" s="260">
        <f t="shared" ref="S260:S266" si="660">R260*Q260*P260/1000</f>
        <v>0</v>
      </c>
      <c r="T260" s="260">
        <f t="shared" ref="T260:T266" si="661">F260*N260*1000/L260/K260*9000/I260</f>
        <v>52035.7040023035</v>
      </c>
      <c r="U260" s="260">
        <f t="shared" ref="U260:U266" si="662">F260*N260</f>
        <v>2393.64238410596</v>
      </c>
      <c r="V260" s="260"/>
      <c r="W260" s="270"/>
      <c r="X260" s="266"/>
      <c r="Y260" s="260">
        <f t="shared" ref="Y260:Y266" si="663">T260-X260</f>
        <v>52035.7040023035</v>
      </c>
      <c r="Z260" s="234">
        <f t="shared" ref="Z260:Z266" si="664">Y260*I260/9000*L260*K260/1000</f>
        <v>2393.64238410596</v>
      </c>
      <c r="AA260" s="260">
        <f t="shared" ref="AA260:AA266" si="665">65*1000/K260*9000/I260</f>
        <v>8478.26086956522</v>
      </c>
      <c r="AB260" s="278">
        <f t="shared" ref="AB260:AB266" si="666">Q260*R260*P260*N260/K260/L260*9000/I260</f>
        <v>0</v>
      </c>
      <c r="AC260" s="260">
        <f t="shared" ref="AC260:AC266" si="667">D260/2*O260*60*24/1000</f>
        <v>1866.24</v>
      </c>
      <c r="AD260" s="254">
        <f t="shared" ref="AD260:AD266" si="668">T260/AC260/0.83/AE260</f>
        <v>33.5935459961654</v>
      </c>
      <c r="AE260" s="279">
        <v>1</v>
      </c>
      <c r="AF260" s="280">
        <f t="shared" ref="AF260:AF266" si="669">IF(LEN(C260)&gt;0,AC260*I260/9000/1000*K260*L260,"")</f>
        <v>85.84704</v>
      </c>
      <c r="AG260" s="292">
        <v>44124</v>
      </c>
      <c r="AH260" s="294"/>
      <c r="AI260" s="294">
        <f>AD260+AG260</f>
        <v>44157.5935459962</v>
      </c>
      <c r="AJ260" s="295" t="str">
        <f ca="1">IF(NOW()-AG260-AD260&gt;=-2,"跟踪"," ")</f>
        <v>跟踪</v>
      </c>
      <c r="AK260" s="295">
        <f>AI260+3</f>
        <v>44160.5935459962</v>
      </c>
      <c r="AL260" s="296">
        <f>SUM(AF260:AF266)</f>
        <v>180.04032</v>
      </c>
      <c r="AM260" s="300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218"/>
      <c r="BD260" s="218"/>
      <c r="BE260" s="218"/>
      <c r="BF260" s="218"/>
      <c r="BG260" s="218"/>
      <c r="BH260" s="218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217"/>
      <c r="BV260" s="217"/>
      <c r="BW260" s="217"/>
      <c r="BX260" s="217"/>
      <c r="BY260" s="217"/>
      <c r="BZ260" s="217"/>
      <c r="CA260" s="217"/>
      <c r="CB260" s="217"/>
      <c r="CC260" s="217"/>
      <c r="CD260" s="217"/>
      <c r="CE260" s="217"/>
      <c r="CF260" s="217"/>
      <c r="CG260" s="217"/>
      <c r="CH260" s="217"/>
      <c r="CI260" s="217"/>
      <c r="CJ260" s="217"/>
      <c r="CK260" s="217"/>
      <c r="CL260" s="217"/>
      <c r="CM260" s="217"/>
      <c r="CN260" s="217"/>
      <c r="CO260" s="217"/>
      <c r="CP260" s="217"/>
      <c r="CQ260" s="217"/>
      <c r="CR260" s="217"/>
      <c r="CS260" s="217"/>
      <c r="CT260" s="217"/>
      <c r="CU260" s="217"/>
      <c r="CV260" s="217"/>
      <c r="CW260" s="217"/>
      <c r="CX260" s="217"/>
      <c r="CY260" s="217"/>
      <c r="CZ260" s="193"/>
      <c r="DA260" s="193"/>
      <c r="DB260" s="193"/>
      <c r="DC260" s="193"/>
      <c r="DD260" s="193"/>
      <c r="DE260" s="193"/>
      <c r="DF260" s="193"/>
      <c r="DG260" s="193"/>
      <c r="DH260" s="193"/>
      <c r="DI260" s="193"/>
      <c r="DJ260" s="193"/>
      <c r="DK260" s="193"/>
      <c r="DL260" s="193"/>
      <c r="DM260" s="193"/>
      <c r="DN260" s="193"/>
      <c r="DO260" s="193"/>
      <c r="DP260" s="193"/>
      <c r="DQ260" s="193"/>
      <c r="DR260" s="193"/>
      <c r="DS260" s="193"/>
      <c r="DT260" s="193"/>
      <c r="DU260" s="193"/>
      <c r="DV260" s="193"/>
      <c r="DW260" s="193"/>
      <c r="DX260" s="193"/>
      <c r="DY260" s="193"/>
    </row>
    <row r="261" s="190" customFormat="1" customHeight="1" spans="1:129">
      <c r="A261" s="243">
        <v>369</v>
      </c>
      <c r="B261" s="235"/>
      <c r="C261" s="234">
        <v>1</v>
      </c>
      <c r="D261" s="233">
        <f t="shared" ref="D261:D266" si="670">D260</f>
        <v>720</v>
      </c>
      <c r="E261" s="234" t="str">
        <f t="shared" ref="E261:E266" si="671">E260</f>
        <v>YT-6873</v>
      </c>
      <c r="F261" s="232">
        <f t="shared" ref="F261:F266" si="672">F260</f>
        <v>5020</v>
      </c>
      <c r="G261" s="234"/>
      <c r="H261" s="234" t="s">
        <v>41</v>
      </c>
      <c r="I261" s="234">
        <v>150</v>
      </c>
      <c r="J261" s="252" t="s">
        <v>67</v>
      </c>
      <c r="K261" s="234"/>
      <c r="L261" s="234">
        <v>6</v>
      </c>
      <c r="M261" s="234">
        <f t="shared" si="658"/>
        <v>0</v>
      </c>
      <c r="N261" s="253">
        <f t="shared" si="659"/>
        <v>0</v>
      </c>
      <c r="O261" s="234">
        <v>3.6</v>
      </c>
      <c r="P261" s="260"/>
      <c r="Q261" s="260"/>
      <c r="R261" s="260"/>
      <c r="S261" s="260">
        <f t="shared" si="660"/>
        <v>0</v>
      </c>
      <c r="T261" s="260" t="e">
        <f t="shared" si="661"/>
        <v>#DIV/0!</v>
      </c>
      <c r="U261" s="260">
        <f t="shared" si="662"/>
        <v>0</v>
      </c>
      <c r="V261" s="260"/>
      <c r="W261" s="270"/>
      <c r="X261" s="266"/>
      <c r="Y261" s="260" t="e">
        <f t="shared" si="663"/>
        <v>#DIV/0!</v>
      </c>
      <c r="Z261" s="234" t="e">
        <f t="shared" si="664"/>
        <v>#DIV/0!</v>
      </c>
      <c r="AA261" s="260" t="e">
        <f t="shared" si="665"/>
        <v>#DIV/0!</v>
      </c>
      <c r="AB261" s="278" t="e">
        <f t="shared" si="666"/>
        <v>#DIV/0!</v>
      </c>
      <c r="AC261" s="260">
        <f t="shared" si="667"/>
        <v>1866.24</v>
      </c>
      <c r="AD261" s="254" t="e">
        <f t="shared" si="668"/>
        <v>#DIV/0!</v>
      </c>
      <c r="AE261" s="279">
        <v>1</v>
      </c>
      <c r="AF261" s="280">
        <f t="shared" si="669"/>
        <v>0</v>
      </c>
      <c r="AG261" s="292">
        <f t="shared" ref="AG261:AG266" si="673">AG260</f>
        <v>44124</v>
      </c>
      <c r="AH261" s="292">
        <f t="shared" ref="AH261:AH266" si="674">AH260</f>
        <v>0</v>
      </c>
      <c r="AI261" s="292">
        <f t="shared" ref="AI261:AI266" si="675">AI260</f>
        <v>44157.5935459962</v>
      </c>
      <c r="AJ261" s="292" t="str">
        <f ca="1" t="shared" ref="AJ261:AJ266" si="676">AJ260</f>
        <v>跟踪</v>
      </c>
      <c r="AK261" s="292">
        <f t="shared" ref="AK261:AK266" si="677">AK260</f>
        <v>44160.5935459962</v>
      </c>
      <c r="AL261" s="296"/>
      <c r="AM261" s="300"/>
      <c r="AN261" s="218"/>
      <c r="AO261" s="218"/>
      <c r="AP261" s="218"/>
      <c r="AQ261" s="218"/>
      <c r="AR261" s="218"/>
      <c r="AS261" s="218"/>
      <c r="AT261" s="218"/>
      <c r="AU261" s="218"/>
      <c r="AV261" s="218"/>
      <c r="AW261" s="218"/>
      <c r="AX261" s="218"/>
      <c r="AY261" s="218"/>
      <c r="AZ261" s="218"/>
      <c r="BA261" s="218"/>
      <c r="BB261" s="218"/>
      <c r="BC261" s="218"/>
      <c r="BD261" s="218"/>
      <c r="BE261" s="218"/>
      <c r="BF261" s="218"/>
      <c r="BG261" s="218"/>
      <c r="BH261" s="218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217"/>
      <c r="BS261" s="217"/>
      <c r="BT261" s="217"/>
      <c r="BU261" s="217"/>
      <c r="BV261" s="217"/>
      <c r="BW261" s="217"/>
      <c r="BX261" s="217"/>
      <c r="BY261" s="217"/>
      <c r="BZ261" s="217"/>
      <c r="CA261" s="217"/>
      <c r="CB261" s="217"/>
      <c r="CC261" s="217"/>
      <c r="CD261" s="217"/>
      <c r="CE261" s="217"/>
      <c r="CF261" s="217"/>
      <c r="CG261" s="217"/>
      <c r="CH261" s="217"/>
      <c r="CI261" s="217"/>
      <c r="CJ261" s="217"/>
      <c r="CK261" s="217"/>
      <c r="CL261" s="217"/>
      <c r="CM261" s="217"/>
      <c r="CN261" s="217"/>
      <c r="CO261" s="217"/>
      <c r="CP261" s="217"/>
      <c r="CQ261" s="217"/>
      <c r="CR261" s="217"/>
      <c r="CS261" s="217"/>
      <c r="CT261" s="217"/>
      <c r="CU261" s="217"/>
      <c r="CV261" s="217"/>
      <c r="CW261" s="217"/>
      <c r="CX261" s="217"/>
      <c r="CY261" s="217"/>
      <c r="CZ261" s="193"/>
      <c r="DA261" s="193"/>
      <c r="DB261" s="193"/>
      <c r="DC261" s="193"/>
      <c r="DD261" s="193"/>
      <c r="DE261" s="193"/>
      <c r="DF261" s="193"/>
      <c r="DG261" s="193"/>
      <c r="DH261" s="193"/>
      <c r="DI261" s="193"/>
      <c r="DJ261" s="193"/>
      <c r="DK261" s="193"/>
      <c r="DL261" s="193"/>
      <c r="DM261" s="193"/>
      <c r="DN261" s="193"/>
      <c r="DO261" s="193"/>
      <c r="DP261" s="193"/>
      <c r="DQ261" s="193"/>
      <c r="DR261" s="193"/>
      <c r="DS261" s="193"/>
      <c r="DT261" s="193"/>
      <c r="DU261" s="193"/>
      <c r="DV261" s="193"/>
      <c r="DW261" s="193"/>
      <c r="DX261" s="193"/>
      <c r="DY261" s="193"/>
    </row>
    <row r="262" s="190" customFormat="1" customHeight="1" spans="1:129">
      <c r="A262" s="243">
        <v>369</v>
      </c>
      <c r="B262" s="235"/>
      <c r="C262" s="234">
        <v>1</v>
      </c>
      <c r="D262" s="233">
        <f t="shared" si="670"/>
        <v>720</v>
      </c>
      <c r="E262" s="234" t="str">
        <f t="shared" si="671"/>
        <v>YT-6873</v>
      </c>
      <c r="F262" s="232">
        <f t="shared" si="672"/>
        <v>5020</v>
      </c>
      <c r="G262" s="241" t="s">
        <v>49</v>
      </c>
      <c r="H262" s="234" t="s">
        <v>42</v>
      </c>
      <c r="I262" s="234">
        <v>30</v>
      </c>
      <c r="J262" s="259" t="s">
        <v>50</v>
      </c>
      <c r="K262" s="234">
        <v>460</v>
      </c>
      <c r="L262" s="234">
        <v>6</v>
      </c>
      <c r="M262" s="234">
        <f t="shared" si="658"/>
        <v>165600</v>
      </c>
      <c r="N262" s="253">
        <f t="shared" si="659"/>
        <v>0.317880794701987</v>
      </c>
      <c r="O262" s="234">
        <v>12</v>
      </c>
      <c r="P262" s="234"/>
      <c r="Q262" s="234"/>
      <c r="R262" s="234"/>
      <c r="S262" s="260">
        <f t="shared" si="660"/>
        <v>0</v>
      </c>
      <c r="T262" s="260">
        <f t="shared" si="661"/>
        <v>173452.346674345</v>
      </c>
      <c r="U262" s="260">
        <f t="shared" si="662"/>
        <v>1595.76158940397</v>
      </c>
      <c r="V262" s="260"/>
      <c r="W262" s="270"/>
      <c r="X262" s="266"/>
      <c r="Y262" s="260">
        <f t="shared" si="663"/>
        <v>173452.346674345</v>
      </c>
      <c r="Z262" s="234">
        <f t="shared" si="664"/>
        <v>1595.76158940397</v>
      </c>
      <c r="AA262" s="260">
        <f t="shared" si="665"/>
        <v>42391.3043478261</v>
      </c>
      <c r="AB262" s="278">
        <f t="shared" si="666"/>
        <v>0</v>
      </c>
      <c r="AC262" s="260">
        <f t="shared" si="667"/>
        <v>6220.8</v>
      </c>
      <c r="AD262" s="254">
        <f t="shared" si="668"/>
        <v>33.5935459961654</v>
      </c>
      <c r="AE262" s="279">
        <v>1</v>
      </c>
      <c r="AF262" s="280">
        <f t="shared" si="669"/>
        <v>57.23136</v>
      </c>
      <c r="AG262" s="292">
        <f t="shared" si="673"/>
        <v>44124</v>
      </c>
      <c r="AH262" s="292">
        <f t="shared" si="674"/>
        <v>0</v>
      </c>
      <c r="AI262" s="292">
        <f t="shared" si="675"/>
        <v>44157.5935459962</v>
      </c>
      <c r="AJ262" s="292" t="str">
        <f ca="1" t="shared" si="676"/>
        <v>跟踪</v>
      </c>
      <c r="AK262" s="292">
        <f t="shared" si="677"/>
        <v>44160.5935459962</v>
      </c>
      <c r="AL262" s="296"/>
      <c r="AM262" s="300"/>
      <c r="AN262" s="218"/>
      <c r="AO262" s="218"/>
      <c r="AP262" s="218"/>
      <c r="AQ262" s="218"/>
      <c r="AR262" s="218"/>
      <c r="AS262" s="218"/>
      <c r="AT262" s="218"/>
      <c r="AU262" s="218"/>
      <c r="AV262" s="218"/>
      <c r="AW262" s="218"/>
      <c r="AX262" s="218"/>
      <c r="AY262" s="218"/>
      <c r="AZ262" s="218"/>
      <c r="BA262" s="218"/>
      <c r="BB262" s="218"/>
      <c r="BC262" s="218"/>
      <c r="BD262" s="218"/>
      <c r="BE262" s="218"/>
      <c r="BF262" s="218"/>
      <c r="BG262" s="218"/>
      <c r="BH262" s="218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217"/>
      <c r="BS262" s="217"/>
      <c r="BT262" s="217"/>
      <c r="BU262" s="217"/>
      <c r="BV262" s="217"/>
      <c r="BW262" s="217"/>
      <c r="BX262" s="217"/>
      <c r="BY262" s="217"/>
      <c r="BZ262" s="217"/>
      <c r="CA262" s="217"/>
      <c r="CB262" s="217"/>
      <c r="CC262" s="217"/>
      <c r="CD262" s="217"/>
      <c r="CE262" s="217"/>
      <c r="CF262" s="217"/>
      <c r="CG262" s="217"/>
      <c r="CH262" s="217"/>
      <c r="CI262" s="217"/>
      <c r="CJ262" s="217"/>
      <c r="CK262" s="217"/>
      <c r="CL262" s="217"/>
      <c r="CM262" s="217"/>
      <c r="CN262" s="217"/>
      <c r="CO262" s="217"/>
      <c r="CP262" s="217"/>
      <c r="CQ262" s="217"/>
      <c r="CR262" s="217"/>
      <c r="CS262" s="217"/>
      <c r="CT262" s="217"/>
      <c r="CU262" s="217"/>
      <c r="CV262" s="217"/>
      <c r="CW262" s="217"/>
      <c r="CX262" s="217"/>
      <c r="CY262" s="217"/>
      <c r="CZ262" s="193"/>
      <c r="DA262" s="193"/>
      <c r="DB262" s="193"/>
      <c r="DC262" s="193"/>
      <c r="DD262" s="193"/>
      <c r="DE262" s="193"/>
      <c r="DF262" s="193"/>
      <c r="DG262" s="193"/>
      <c r="DH262" s="193"/>
      <c r="DI262" s="193"/>
      <c r="DJ262" s="193"/>
      <c r="DK262" s="193"/>
      <c r="DL262" s="193"/>
      <c r="DM262" s="193"/>
      <c r="DN262" s="193"/>
      <c r="DO262" s="193"/>
      <c r="DP262" s="193"/>
      <c r="DQ262" s="193"/>
      <c r="DR262" s="193"/>
      <c r="DS262" s="193"/>
      <c r="DT262" s="193"/>
      <c r="DU262" s="193"/>
      <c r="DV262" s="193"/>
      <c r="DW262" s="193"/>
      <c r="DX262" s="193"/>
      <c r="DY262" s="193"/>
    </row>
    <row r="263" s="190" customFormat="1" customHeight="1" spans="1:129">
      <c r="A263" s="243">
        <v>369</v>
      </c>
      <c r="B263" s="235"/>
      <c r="C263" s="234">
        <v>1</v>
      </c>
      <c r="D263" s="233">
        <f t="shared" si="670"/>
        <v>720</v>
      </c>
      <c r="E263" s="234" t="str">
        <f t="shared" si="671"/>
        <v>YT-6873</v>
      </c>
      <c r="F263" s="232">
        <f t="shared" si="672"/>
        <v>5020</v>
      </c>
      <c r="G263" s="242"/>
      <c r="H263" s="234" t="s">
        <v>43</v>
      </c>
      <c r="I263" s="234">
        <v>75</v>
      </c>
      <c r="J263" s="259" t="s">
        <v>65</v>
      </c>
      <c r="K263" s="234">
        <v>460</v>
      </c>
      <c r="L263" s="234">
        <v>6</v>
      </c>
      <c r="M263" s="234">
        <f t="shared" si="658"/>
        <v>106950</v>
      </c>
      <c r="N263" s="253">
        <f t="shared" si="659"/>
        <v>0.205298013245033</v>
      </c>
      <c r="O263" s="234">
        <v>3.1</v>
      </c>
      <c r="P263" s="234"/>
      <c r="Q263" s="234"/>
      <c r="R263" s="234"/>
      <c r="S263" s="260">
        <f t="shared" si="660"/>
        <v>0</v>
      </c>
      <c r="T263" s="260">
        <f t="shared" si="661"/>
        <v>44808.5228908724</v>
      </c>
      <c r="U263" s="260">
        <f t="shared" si="662"/>
        <v>1030.59602649007</v>
      </c>
      <c r="V263" s="260"/>
      <c r="W263" s="346" t="s">
        <v>106</v>
      </c>
      <c r="X263" s="266"/>
      <c r="Y263" s="260">
        <f t="shared" si="663"/>
        <v>44808.5228908724</v>
      </c>
      <c r="Z263" s="234">
        <f t="shared" si="664"/>
        <v>1030.59602649007</v>
      </c>
      <c r="AA263" s="260">
        <f t="shared" si="665"/>
        <v>16956.5217391304</v>
      </c>
      <c r="AB263" s="278">
        <f t="shared" si="666"/>
        <v>0</v>
      </c>
      <c r="AC263" s="260">
        <f t="shared" si="667"/>
        <v>1607.04</v>
      </c>
      <c r="AD263" s="254">
        <f t="shared" si="668"/>
        <v>33.5935459961654</v>
      </c>
      <c r="AE263" s="279">
        <v>1</v>
      </c>
      <c r="AF263" s="280">
        <f t="shared" si="669"/>
        <v>36.96192</v>
      </c>
      <c r="AG263" s="292">
        <f t="shared" si="673"/>
        <v>44124</v>
      </c>
      <c r="AH263" s="292">
        <f t="shared" si="674"/>
        <v>0</v>
      </c>
      <c r="AI263" s="292">
        <f t="shared" si="675"/>
        <v>44157.5935459962</v>
      </c>
      <c r="AJ263" s="292" t="str">
        <f ca="1" t="shared" si="676"/>
        <v>跟踪</v>
      </c>
      <c r="AK263" s="292">
        <f t="shared" si="677"/>
        <v>44160.5935459962</v>
      </c>
      <c r="AL263" s="296"/>
      <c r="AM263" s="300"/>
      <c r="AN263" s="218"/>
      <c r="AO263" s="218"/>
      <c r="AP263" s="218"/>
      <c r="AQ263" s="218"/>
      <c r="AR263" s="218"/>
      <c r="AS263" s="218"/>
      <c r="AT263" s="218"/>
      <c r="AU263" s="218"/>
      <c r="AV263" s="218"/>
      <c r="AW263" s="218"/>
      <c r="AX263" s="218"/>
      <c r="AY263" s="218"/>
      <c r="AZ263" s="218"/>
      <c r="BA263" s="218"/>
      <c r="BB263" s="218"/>
      <c r="BC263" s="218"/>
      <c r="BD263" s="218"/>
      <c r="BE263" s="218"/>
      <c r="BF263" s="218"/>
      <c r="BG263" s="218"/>
      <c r="BH263" s="218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217"/>
      <c r="BS263" s="217"/>
      <c r="BT263" s="217"/>
      <c r="BU263" s="217"/>
      <c r="BV263" s="217"/>
      <c r="BW263" s="217"/>
      <c r="BX263" s="217"/>
      <c r="BY263" s="217"/>
      <c r="BZ263" s="217"/>
      <c r="CA263" s="217"/>
      <c r="CB263" s="217"/>
      <c r="CC263" s="217"/>
      <c r="CD263" s="217"/>
      <c r="CE263" s="217"/>
      <c r="CF263" s="217"/>
      <c r="CG263" s="217"/>
      <c r="CH263" s="217"/>
      <c r="CI263" s="217"/>
      <c r="CJ263" s="217"/>
      <c r="CK263" s="217"/>
      <c r="CL263" s="217"/>
      <c r="CM263" s="217"/>
      <c r="CN263" s="217"/>
      <c r="CO263" s="217"/>
      <c r="CP263" s="217"/>
      <c r="CQ263" s="217"/>
      <c r="CR263" s="217"/>
      <c r="CS263" s="217"/>
      <c r="CT263" s="217"/>
      <c r="CU263" s="217"/>
      <c r="CV263" s="217"/>
      <c r="CW263" s="217"/>
      <c r="CX263" s="217"/>
      <c r="CY263" s="217"/>
      <c r="CZ263" s="193"/>
      <c r="DA263" s="193"/>
      <c r="DB263" s="193"/>
      <c r="DC263" s="193"/>
      <c r="DD263" s="193"/>
      <c r="DE263" s="193"/>
      <c r="DF263" s="193"/>
      <c r="DG263" s="193"/>
      <c r="DH263" s="193"/>
      <c r="DI263" s="193"/>
      <c r="DJ263" s="193"/>
      <c r="DK263" s="193"/>
      <c r="DL263" s="193"/>
      <c r="DM263" s="193"/>
      <c r="DN263" s="193"/>
      <c r="DO263" s="193"/>
      <c r="DP263" s="193"/>
      <c r="DQ263" s="193"/>
      <c r="DR263" s="193"/>
      <c r="DS263" s="193"/>
      <c r="DT263" s="193"/>
      <c r="DU263" s="193"/>
      <c r="DV263" s="193"/>
      <c r="DW263" s="193"/>
      <c r="DX263" s="193"/>
      <c r="DY263" s="193"/>
    </row>
    <row r="264" s="190" customFormat="1" customHeight="1" spans="1:129">
      <c r="A264" s="243">
        <v>369</v>
      </c>
      <c r="B264" s="235"/>
      <c r="C264" s="234">
        <v>1</v>
      </c>
      <c r="D264" s="233">
        <f t="shared" si="670"/>
        <v>720</v>
      </c>
      <c r="E264" s="234" t="str">
        <f t="shared" si="671"/>
        <v>YT-6873</v>
      </c>
      <c r="F264" s="232">
        <f t="shared" si="672"/>
        <v>5020</v>
      </c>
      <c r="G264" s="234" t="e">
        <f>[1]问量!$F$295</f>
        <v>#REF!</v>
      </c>
      <c r="H264" s="234" t="s">
        <v>44</v>
      </c>
      <c r="I264" s="234"/>
      <c r="J264" s="252"/>
      <c r="K264" s="234"/>
      <c r="L264" s="234">
        <v>6</v>
      </c>
      <c r="M264" s="234">
        <f t="shared" si="658"/>
        <v>0</v>
      </c>
      <c r="N264" s="253">
        <f t="shared" si="659"/>
        <v>0</v>
      </c>
      <c r="O264" s="234"/>
      <c r="P264" s="234"/>
      <c r="Q264" s="234"/>
      <c r="R264" s="234"/>
      <c r="S264" s="260">
        <f t="shared" si="660"/>
        <v>0</v>
      </c>
      <c r="T264" s="260" t="e">
        <f t="shared" si="661"/>
        <v>#DIV/0!</v>
      </c>
      <c r="U264" s="260">
        <f t="shared" si="662"/>
        <v>0</v>
      </c>
      <c r="V264" s="260"/>
      <c r="W264" s="270"/>
      <c r="X264" s="266"/>
      <c r="Y264" s="260" t="e">
        <f t="shared" si="663"/>
        <v>#DIV/0!</v>
      </c>
      <c r="Z264" s="234" t="e">
        <f t="shared" si="664"/>
        <v>#DIV/0!</v>
      </c>
      <c r="AA264" s="260" t="e">
        <f t="shared" si="665"/>
        <v>#DIV/0!</v>
      </c>
      <c r="AB264" s="278" t="e">
        <f t="shared" si="666"/>
        <v>#DIV/0!</v>
      </c>
      <c r="AC264" s="260">
        <f t="shared" si="667"/>
        <v>0</v>
      </c>
      <c r="AD264" s="254" t="e">
        <f t="shared" si="668"/>
        <v>#DIV/0!</v>
      </c>
      <c r="AE264" s="279">
        <v>1</v>
      </c>
      <c r="AF264" s="280">
        <f t="shared" si="669"/>
        <v>0</v>
      </c>
      <c r="AG264" s="292">
        <f t="shared" si="673"/>
        <v>44124</v>
      </c>
      <c r="AH264" s="292">
        <f t="shared" si="674"/>
        <v>0</v>
      </c>
      <c r="AI264" s="292">
        <f t="shared" si="675"/>
        <v>44157.5935459962</v>
      </c>
      <c r="AJ264" s="292" t="str">
        <f ca="1" t="shared" si="676"/>
        <v>跟踪</v>
      </c>
      <c r="AK264" s="292">
        <f t="shared" si="677"/>
        <v>44160.5935459962</v>
      </c>
      <c r="AL264" s="296"/>
      <c r="AM264" s="300"/>
      <c r="AN264" s="218"/>
      <c r="AO264" s="218"/>
      <c r="AP264" s="218"/>
      <c r="AQ264" s="218"/>
      <c r="AR264" s="218"/>
      <c r="AS264" s="218"/>
      <c r="AT264" s="218"/>
      <c r="AU264" s="218"/>
      <c r="AV264" s="218"/>
      <c r="AW264" s="218"/>
      <c r="AX264" s="218"/>
      <c r="AY264" s="218"/>
      <c r="AZ264" s="218"/>
      <c r="BA264" s="218"/>
      <c r="BB264" s="218"/>
      <c r="BC264" s="218"/>
      <c r="BD264" s="218"/>
      <c r="BE264" s="218"/>
      <c r="BF264" s="218"/>
      <c r="BG264" s="218"/>
      <c r="BH264" s="218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217"/>
      <c r="BS264" s="217"/>
      <c r="BT264" s="217"/>
      <c r="BU264" s="217"/>
      <c r="BV264" s="217"/>
      <c r="BW264" s="217"/>
      <c r="BX264" s="217"/>
      <c r="BY264" s="217"/>
      <c r="BZ264" s="217"/>
      <c r="CA264" s="217"/>
      <c r="CB264" s="217"/>
      <c r="CC264" s="217"/>
      <c r="CD264" s="217"/>
      <c r="CE264" s="217"/>
      <c r="CF264" s="217"/>
      <c r="CG264" s="217"/>
      <c r="CH264" s="217"/>
      <c r="CI264" s="217"/>
      <c r="CJ264" s="217"/>
      <c r="CK264" s="217"/>
      <c r="CL264" s="217"/>
      <c r="CM264" s="217"/>
      <c r="CN264" s="217"/>
      <c r="CO264" s="217"/>
      <c r="CP264" s="217"/>
      <c r="CQ264" s="217"/>
      <c r="CR264" s="217"/>
      <c r="CS264" s="217"/>
      <c r="CT264" s="217"/>
      <c r="CU264" s="217"/>
      <c r="CV264" s="217"/>
      <c r="CW264" s="217"/>
      <c r="CX264" s="217"/>
      <c r="CY264" s="217"/>
      <c r="CZ264" s="193"/>
      <c r="DA264" s="193"/>
      <c r="DB264" s="193"/>
      <c r="DC264" s="193"/>
      <c r="DD264" s="193"/>
      <c r="DE264" s="193"/>
      <c r="DF264" s="193"/>
      <c r="DG264" s="193"/>
      <c r="DH264" s="193"/>
      <c r="DI264" s="193"/>
      <c r="DJ264" s="193"/>
      <c r="DK264" s="193"/>
      <c r="DL264" s="193"/>
      <c r="DM264" s="193"/>
      <c r="DN264" s="193"/>
      <c r="DO264" s="193"/>
      <c r="DP264" s="193"/>
      <c r="DQ264" s="193"/>
      <c r="DR264" s="193"/>
      <c r="DS264" s="193"/>
      <c r="DT264" s="193"/>
      <c r="DU264" s="193"/>
      <c r="DV264" s="193"/>
      <c r="DW264" s="193"/>
      <c r="DX264" s="193"/>
      <c r="DY264" s="193"/>
    </row>
    <row r="265" s="190" customFormat="1" customHeight="1" spans="1:129">
      <c r="A265" s="243">
        <v>369</v>
      </c>
      <c r="B265" s="235"/>
      <c r="C265" s="234">
        <v>1</v>
      </c>
      <c r="D265" s="233">
        <f t="shared" si="670"/>
        <v>720</v>
      </c>
      <c r="E265" s="234" t="str">
        <f t="shared" si="671"/>
        <v>YT-6873</v>
      </c>
      <c r="F265" s="232">
        <f t="shared" si="672"/>
        <v>5020</v>
      </c>
      <c r="G265" s="234"/>
      <c r="H265" s="234" t="s">
        <v>45</v>
      </c>
      <c r="I265" s="234"/>
      <c r="J265" s="252"/>
      <c r="K265" s="234"/>
      <c r="L265" s="234">
        <f>L264</f>
        <v>6</v>
      </c>
      <c r="M265" s="234">
        <f t="shared" si="658"/>
        <v>0</v>
      </c>
      <c r="N265" s="253">
        <f t="shared" si="659"/>
        <v>0</v>
      </c>
      <c r="O265" s="234"/>
      <c r="P265" s="234"/>
      <c r="Q265" s="234"/>
      <c r="R265" s="234"/>
      <c r="S265" s="260">
        <f t="shared" si="660"/>
        <v>0</v>
      </c>
      <c r="T265" s="260" t="e">
        <f t="shared" si="661"/>
        <v>#DIV/0!</v>
      </c>
      <c r="U265" s="260">
        <f t="shared" si="662"/>
        <v>0</v>
      </c>
      <c r="V265" s="260"/>
      <c r="W265" s="270"/>
      <c r="X265" s="266"/>
      <c r="Y265" s="260" t="e">
        <f t="shared" si="663"/>
        <v>#DIV/0!</v>
      </c>
      <c r="Z265" s="234" t="e">
        <f t="shared" si="664"/>
        <v>#DIV/0!</v>
      </c>
      <c r="AA265" s="260" t="e">
        <f t="shared" si="665"/>
        <v>#DIV/0!</v>
      </c>
      <c r="AB265" s="278" t="e">
        <f t="shared" si="666"/>
        <v>#DIV/0!</v>
      </c>
      <c r="AC265" s="260">
        <f t="shared" si="667"/>
        <v>0</v>
      </c>
      <c r="AD265" s="254" t="e">
        <f t="shared" si="668"/>
        <v>#DIV/0!</v>
      </c>
      <c r="AE265" s="279">
        <v>1</v>
      </c>
      <c r="AF265" s="280">
        <f t="shared" si="669"/>
        <v>0</v>
      </c>
      <c r="AG265" s="292">
        <f t="shared" si="673"/>
        <v>44124</v>
      </c>
      <c r="AH265" s="292">
        <f t="shared" si="674"/>
        <v>0</v>
      </c>
      <c r="AI265" s="292">
        <f t="shared" si="675"/>
        <v>44157.5935459962</v>
      </c>
      <c r="AJ265" s="292" t="str">
        <f ca="1" t="shared" si="676"/>
        <v>跟踪</v>
      </c>
      <c r="AK265" s="292">
        <f t="shared" si="677"/>
        <v>44160.5935459962</v>
      </c>
      <c r="AL265" s="296"/>
      <c r="AM265" s="300"/>
      <c r="AN265" s="218"/>
      <c r="AO265" s="218"/>
      <c r="AP265" s="218"/>
      <c r="AQ265" s="218"/>
      <c r="AR265" s="218"/>
      <c r="AS265" s="218"/>
      <c r="AT265" s="218"/>
      <c r="AU265" s="218"/>
      <c r="AV265" s="218"/>
      <c r="AW265" s="218"/>
      <c r="AX265" s="218"/>
      <c r="AY265" s="218"/>
      <c r="AZ265" s="218"/>
      <c r="BA265" s="218"/>
      <c r="BB265" s="218"/>
      <c r="BC265" s="218"/>
      <c r="BD265" s="218"/>
      <c r="BE265" s="218"/>
      <c r="BF265" s="218"/>
      <c r="BG265" s="218"/>
      <c r="BH265" s="218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217"/>
      <c r="BS265" s="217"/>
      <c r="BT265" s="217"/>
      <c r="BU265" s="217"/>
      <c r="BV265" s="217"/>
      <c r="BW265" s="217"/>
      <c r="BX265" s="217"/>
      <c r="BY265" s="217"/>
      <c r="BZ265" s="217"/>
      <c r="CA265" s="217"/>
      <c r="CB265" s="217"/>
      <c r="CC265" s="217"/>
      <c r="CD265" s="217"/>
      <c r="CE265" s="217"/>
      <c r="CF265" s="217"/>
      <c r="CG265" s="217"/>
      <c r="CH265" s="217"/>
      <c r="CI265" s="217"/>
      <c r="CJ265" s="217"/>
      <c r="CK265" s="217"/>
      <c r="CL265" s="217"/>
      <c r="CM265" s="217"/>
      <c r="CN265" s="217"/>
      <c r="CO265" s="217"/>
      <c r="CP265" s="217"/>
      <c r="CQ265" s="217"/>
      <c r="CR265" s="217"/>
      <c r="CS265" s="217"/>
      <c r="CT265" s="217"/>
      <c r="CU265" s="217"/>
      <c r="CV265" s="217"/>
      <c r="CW265" s="217"/>
      <c r="CX265" s="217"/>
      <c r="CY265" s="217"/>
      <c r="CZ265" s="193"/>
      <c r="DA265" s="193"/>
      <c r="DB265" s="193"/>
      <c r="DC265" s="193"/>
      <c r="DD265" s="193"/>
      <c r="DE265" s="193"/>
      <c r="DF265" s="193"/>
      <c r="DG265" s="193"/>
      <c r="DH265" s="193"/>
      <c r="DI265" s="193"/>
      <c r="DJ265" s="193"/>
      <c r="DK265" s="193"/>
      <c r="DL265" s="193"/>
      <c r="DM265" s="193"/>
      <c r="DN265" s="193"/>
      <c r="DO265" s="193"/>
      <c r="DP265" s="193"/>
      <c r="DQ265" s="193"/>
      <c r="DR265" s="193"/>
      <c r="DS265" s="193"/>
      <c r="DT265" s="193"/>
      <c r="DU265" s="193"/>
      <c r="DV265" s="193"/>
      <c r="DW265" s="193"/>
      <c r="DX265" s="193"/>
      <c r="DY265" s="193"/>
    </row>
    <row r="266" s="190" customFormat="1" customHeight="1" spans="1:129">
      <c r="A266" s="243">
        <v>369</v>
      </c>
      <c r="B266" s="235"/>
      <c r="C266" s="234">
        <v>1</v>
      </c>
      <c r="D266" s="233">
        <f t="shared" si="670"/>
        <v>720</v>
      </c>
      <c r="E266" s="234" t="str">
        <f t="shared" si="671"/>
        <v>YT-6873</v>
      </c>
      <c r="F266" s="232">
        <f t="shared" si="672"/>
        <v>5020</v>
      </c>
      <c r="G266" s="234">
        <v>25.6</v>
      </c>
      <c r="H266" s="234" t="s">
        <v>46</v>
      </c>
      <c r="I266" s="234"/>
      <c r="J266" s="252"/>
      <c r="K266" s="234"/>
      <c r="L266" s="234">
        <f>L265</f>
        <v>6</v>
      </c>
      <c r="M266" s="234">
        <f t="shared" si="658"/>
        <v>0</v>
      </c>
      <c r="N266" s="253">
        <f t="shared" si="659"/>
        <v>0</v>
      </c>
      <c r="O266" s="234"/>
      <c r="P266" s="234"/>
      <c r="Q266" s="234"/>
      <c r="R266" s="234"/>
      <c r="S266" s="260">
        <f t="shared" si="660"/>
        <v>0</v>
      </c>
      <c r="T266" s="260" t="e">
        <f t="shared" si="661"/>
        <v>#DIV/0!</v>
      </c>
      <c r="U266" s="260">
        <f t="shared" si="662"/>
        <v>0</v>
      </c>
      <c r="V266" s="260"/>
      <c r="W266" s="270"/>
      <c r="X266" s="266"/>
      <c r="Y266" s="260" t="e">
        <f t="shared" si="663"/>
        <v>#DIV/0!</v>
      </c>
      <c r="Z266" s="234" t="e">
        <f t="shared" si="664"/>
        <v>#DIV/0!</v>
      </c>
      <c r="AA266" s="260" t="e">
        <f t="shared" si="665"/>
        <v>#DIV/0!</v>
      </c>
      <c r="AB266" s="278" t="e">
        <f t="shared" si="666"/>
        <v>#DIV/0!</v>
      </c>
      <c r="AC266" s="260">
        <f t="shared" si="667"/>
        <v>0</v>
      </c>
      <c r="AD266" s="254" t="e">
        <f t="shared" si="668"/>
        <v>#DIV/0!</v>
      </c>
      <c r="AE266" s="279">
        <v>1</v>
      </c>
      <c r="AF266" s="280">
        <f t="shared" si="669"/>
        <v>0</v>
      </c>
      <c r="AG266" s="292">
        <f t="shared" si="673"/>
        <v>44124</v>
      </c>
      <c r="AH266" s="292">
        <f t="shared" si="674"/>
        <v>0</v>
      </c>
      <c r="AI266" s="292">
        <f t="shared" si="675"/>
        <v>44157.5935459962</v>
      </c>
      <c r="AJ266" s="292" t="str">
        <f ca="1" t="shared" si="676"/>
        <v>跟踪</v>
      </c>
      <c r="AK266" s="292">
        <f t="shared" si="677"/>
        <v>44160.5935459962</v>
      </c>
      <c r="AL266" s="296"/>
      <c r="AM266" s="300"/>
      <c r="AN266" s="218"/>
      <c r="AO266" s="218"/>
      <c r="AP266" s="218"/>
      <c r="AQ266" s="218"/>
      <c r="AR266" s="218"/>
      <c r="AS266" s="218"/>
      <c r="AT266" s="218"/>
      <c r="AU266" s="218"/>
      <c r="AV266" s="218"/>
      <c r="AW266" s="218"/>
      <c r="AX266" s="218"/>
      <c r="AY266" s="218"/>
      <c r="AZ266" s="218"/>
      <c r="BA266" s="218"/>
      <c r="BB266" s="218"/>
      <c r="BC266" s="218"/>
      <c r="BD266" s="218"/>
      <c r="BE266" s="218"/>
      <c r="BF266" s="218"/>
      <c r="BG266" s="218"/>
      <c r="BH266" s="218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217"/>
      <c r="BS266" s="217"/>
      <c r="BT266" s="217"/>
      <c r="BU266" s="217"/>
      <c r="BV266" s="217"/>
      <c r="BW266" s="217"/>
      <c r="BX266" s="217"/>
      <c r="BY266" s="217"/>
      <c r="BZ266" s="217"/>
      <c r="CA266" s="217"/>
      <c r="CB266" s="217"/>
      <c r="CC266" s="217"/>
      <c r="CD266" s="217"/>
      <c r="CE266" s="217"/>
      <c r="CF266" s="217"/>
      <c r="CG266" s="217"/>
      <c r="CH266" s="217"/>
      <c r="CI266" s="217"/>
      <c r="CJ266" s="217"/>
      <c r="CK266" s="217"/>
      <c r="CL266" s="217"/>
      <c r="CM266" s="217"/>
      <c r="CN266" s="217"/>
      <c r="CO266" s="217"/>
      <c r="CP266" s="217"/>
      <c r="CQ266" s="217"/>
      <c r="CR266" s="217"/>
      <c r="CS266" s="217"/>
      <c r="CT266" s="217"/>
      <c r="CU266" s="217"/>
      <c r="CV266" s="217"/>
      <c r="CW266" s="217"/>
      <c r="CX266" s="217"/>
      <c r="CY266" s="217"/>
      <c r="CZ266" s="193"/>
      <c r="DA266" s="193"/>
      <c r="DB266" s="193"/>
      <c r="DC266" s="193"/>
      <c r="DD266" s="193"/>
      <c r="DE266" s="193"/>
      <c r="DF266" s="193"/>
      <c r="DG266" s="193"/>
      <c r="DH266" s="193"/>
      <c r="DI266" s="193"/>
      <c r="DJ266" s="193"/>
      <c r="DK266" s="193"/>
      <c r="DL266" s="193"/>
      <c r="DM266" s="193"/>
      <c r="DN266" s="193"/>
      <c r="DO266" s="193"/>
      <c r="DP266" s="193"/>
      <c r="DQ266" s="193"/>
      <c r="DR266" s="193"/>
      <c r="DS266" s="193"/>
      <c r="DT266" s="193"/>
      <c r="DU266" s="193"/>
      <c r="DV266" s="193"/>
      <c r="DW266" s="193"/>
      <c r="DX266" s="193"/>
      <c r="DY266" s="193"/>
    </row>
    <row r="267" s="191" customFormat="1" customHeight="1" spans="1:129">
      <c r="A267" s="244"/>
      <c r="B267" s="237"/>
      <c r="C267" s="240"/>
      <c r="D267" s="239"/>
      <c r="E267" s="240"/>
      <c r="F267" s="238"/>
      <c r="G267" s="240"/>
      <c r="H267" s="240"/>
      <c r="I267" s="240"/>
      <c r="J267" s="256"/>
      <c r="K267" s="240"/>
      <c r="L267" s="240"/>
      <c r="M267" s="240"/>
      <c r="N267" s="257"/>
      <c r="O267" s="240"/>
      <c r="P267" s="240"/>
      <c r="Q267" s="240"/>
      <c r="R267" s="240"/>
      <c r="S267" s="267"/>
      <c r="T267" s="267"/>
      <c r="U267" s="267"/>
      <c r="V267" s="267"/>
      <c r="W267" s="272"/>
      <c r="X267" s="269"/>
      <c r="Y267" s="267"/>
      <c r="Z267" s="240"/>
      <c r="AA267" s="267"/>
      <c r="AB267" s="281"/>
      <c r="AC267" s="267"/>
      <c r="AD267" s="258"/>
      <c r="AE267" s="282"/>
      <c r="AF267" s="283"/>
      <c r="AG267" s="297"/>
      <c r="AH267" s="297"/>
      <c r="AI267" s="297"/>
      <c r="AJ267" s="297"/>
      <c r="AK267" s="297"/>
      <c r="AL267" s="298"/>
      <c r="AM267" s="301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218"/>
      <c r="BD267" s="218"/>
      <c r="BE267" s="218"/>
      <c r="BF267" s="218"/>
      <c r="BG267" s="218"/>
      <c r="BH267" s="218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217"/>
      <c r="BV267" s="217"/>
      <c r="BW267" s="217"/>
      <c r="BX267" s="217"/>
      <c r="BY267" s="217"/>
      <c r="BZ267" s="217"/>
      <c r="CA267" s="217"/>
      <c r="CB267" s="217"/>
      <c r="CC267" s="217"/>
      <c r="CD267" s="217"/>
      <c r="CE267" s="217"/>
      <c r="CF267" s="217"/>
      <c r="CG267" s="217"/>
      <c r="CH267" s="217"/>
      <c r="CI267" s="217"/>
      <c r="CJ267" s="217"/>
      <c r="CK267" s="217"/>
      <c r="CL267" s="217"/>
      <c r="CM267" s="217"/>
      <c r="CN267" s="217"/>
      <c r="CO267" s="217"/>
      <c r="CP267" s="217"/>
      <c r="CQ267" s="217"/>
      <c r="CR267" s="217"/>
      <c r="CS267" s="217"/>
      <c r="CT267" s="217"/>
      <c r="CU267" s="217"/>
      <c r="CV267" s="217"/>
      <c r="CW267" s="217"/>
      <c r="CX267" s="217"/>
      <c r="CY267" s="217"/>
      <c r="CZ267" s="193"/>
      <c r="DA267" s="193"/>
      <c r="DB267" s="193"/>
      <c r="DC267" s="193"/>
      <c r="DD267" s="193"/>
      <c r="DE267" s="193"/>
      <c r="DF267" s="193"/>
      <c r="DG267" s="193"/>
      <c r="DH267" s="193"/>
      <c r="DI267" s="193"/>
      <c r="DJ267" s="193"/>
      <c r="DK267" s="193"/>
      <c r="DL267" s="193"/>
      <c r="DM267" s="193"/>
      <c r="DN267" s="193"/>
      <c r="DO267" s="193"/>
      <c r="DP267" s="193"/>
      <c r="DQ267" s="193"/>
      <c r="DR267" s="193"/>
      <c r="DS267" s="193"/>
      <c r="DT267" s="193"/>
      <c r="DU267" s="193"/>
      <c r="DV267" s="193"/>
      <c r="DW267" s="193"/>
      <c r="DX267" s="193"/>
      <c r="DY267" s="193"/>
    </row>
    <row r="268" s="193" customFormat="1" customHeight="1" spans="1:103">
      <c r="A268" s="341">
        <v>368</v>
      </c>
      <c r="B268" s="235">
        <v>1033</v>
      </c>
      <c r="C268" s="234">
        <v>1</v>
      </c>
      <c r="D268" s="233">
        <v>700</v>
      </c>
      <c r="E268" s="234" t="s">
        <v>79</v>
      </c>
      <c r="F268" s="232">
        <v>5020</v>
      </c>
      <c r="G268" s="234"/>
      <c r="H268" s="234" t="s">
        <v>15</v>
      </c>
      <c r="I268" s="234">
        <v>150</v>
      </c>
      <c r="J268" s="252" t="s">
        <v>93</v>
      </c>
      <c r="K268" s="234">
        <v>230</v>
      </c>
      <c r="L268" s="234">
        <v>6</v>
      </c>
      <c r="M268" s="234">
        <f t="shared" ref="M268:M274" si="678">O268*K268*I268</f>
        <v>110400</v>
      </c>
      <c r="N268" s="253">
        <f t="shared" ref="N268:N274" si="679">M268/SUM($M$268:$M$274)</f>
        <v>0.155038759689922</v>
      </c>
      <c r="O268" s="234">
        <v>3.2</v>
      </c>
      <c r="P268" s="234"/>
      <c r="Q268" s="234"/>
      <c r="R268" s="234"/>
      <c r="S268" s="260">
        <f t="shared" ref="S268:S274" si="680">R268*Q268*P268/1000</f>
        <v>0</v>
      </c>
      <c r="T268" s="260">
        <f t="shared" ref="T268:T274" si="681">F268*N268*1000/L268/K268*9000/I268</f>
        <v>33838.8945062353</v>
      </c>
      <c r="U268" s="260">
        <f t="shared" ref="U268:U274" si="682">F268*N268</f>
        <v>778.294573643411</v>
      </c>
      <c r="V268" s="279"/>
      <c r="W268" s="270"/>
      <c r="X268" s="266">
        <v>16000</v>
      </c>
      <c r="Y268" s="260">
        <f t="shared" ref="Y268:Y274" si="683">T268-X268</f>
        <v>17838.8945062353</v>
      </c>
      <c r="Z268" s="234">
        <f t="shared" ref="Z268:Z274" si="684">Y268*I268/9000*L268*K268/1000</f>
        <v>410.294573643411</v>
      </c>
      <c r="AA268" s="260">
        <f t="shared" ref="AA268:AA274" si="685">65*1000/K268*9000/I268</f>
        <v>16956.5217391304</v>
      </c>
      <c r="AB268" s="278">
        <f t="shared" ref="AB268:AB274" si="686">Q268*R268*P268*N268/K268/L268*9000/I268</f>
        <v>0</v>
      </c>
      <c r="AC268" s="260">
        <f t="shared" ref="AC268:AC274" si="687">D268/2*O268*60*24/1000</f>
        <v>1612.8</v>
      </c>
      <c r="AD268" s="254">
        <f t="shared" ref="AD268:AD274" si="688">T268/AC268/0.83/AE268</f>
        <v>25.2788643459517</v>
      </c>
      <c r="AE268" s="279">
        <v>1</v>
      </c>
      <c r="AF268" s="280">
        <f t="shared" ref="AF268:AF274" si="689">IF(LEN(C268)&gt;0,AC268*I268/9000/1000*K268*L268,"")</f>
        <v>37.0944</v>
      </c>
      <c r="AG268" s="292">
        <v>44158</v>
      </c>
      <c r="AH268" s="294"/>
      <c r="AI268" s="294">
        <f>AD268+AG268</f>
        <v>44183.2788643459</v>
      </c>
      <c r="AJ268" s="295" t="str">
        <f ca="1">IF(NOW()-AG268-AD268&gt;=-2,"跟踪"," ")</f>
        <v> </v>
      </c>
      <c r="AK268" s="295">
        <f>AI268+3</f>
        <v>44186.2788643459</v>
      </c>
      <c r="AL268" s="296">
        <f>SUM(AF268:AF274)</f>
        <v>239.25888</v>
      </c>
      <c r="AM268" s="217"/>
      <c r="AN268" s="218"/>
      <c r="AO268" s="218"/>
      <c r="AP268" s="218"/>
      <c r="AQ268" s="218"/>
      <c r="AR268" s="218"/>
      <c r="AS268" s="218"/>
      <c r="AT268" s="218"/>
      <c r="AU268" s="218"/>
      <c r="AV268" s="218"/>
      <c r="AW268" s="218"/>
      <c r="AX268" s="218"/>
      <c r="AY268" s="218"/>
      <c r="AZ268" s="218"/>
      <c r="BA268" s="218"/>
      <c r="BB268" s="218"/>
      <c r="BC268" s="218"/>
      <c r="BD268" s="218"/>
      <c r="BE268" s="218"/>
      <c r="BF268" s="218"/>
      <c r="BG268" s="218"/>
      <c r="BH268" s="218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217"/>
      <c r="BS268" s="217"/>
      <c r="BT268" s="217"/>
      <c r="BU268" s="217"/>
      <c r="BV268" s="217"/>
      <c r="BW268" s="217"/>
      <c r="BX268" s="217"/>
      <c r="BY268" s="217"/>
      <c r="BZ268" s="217"/>
      <c r="CA268" s="217"/>
      <c r="CB268" s="217"/>
      <c r="CC268" s="217"/>
      <c r="CD268" s="217"/>
      <c r="CE268" s="217"/>
      <c r="CF268" s="217"/>
      <c r="CG268" s="217"/>
      <c r="CH268" s="217"/>
      <c r="CI268" s="217"/>
      <c r="CJ268" s="217"/>
      <c r="CK268" s="217"/>
      <c r="CL268" s="217"/>
      <c r="CM268" s="217"/>
      <c r="CN268" s="217"/>
      <c r="CO268" s="217"/>
      <c r="CP268" s="217"/>
      <c r="CQ268" s="217"/>
      <c r="CR268" s="217"/>
      <c r="CS268" s="217"/>
      <c r="CT268" s="217"/>
      <c r="CU268" s="217"/>
      <c r="CV268" s="217"/>
      <c r="CW268" s="217"/>
      <c r="CX268" s="217"/>
      <c r="CY268" s="217"/>
    </row>
    <row r="269" s="193" customFormat="1" customHeight="1" spans="1:103">
      <c r="A269" s="341">
        <v>368</v>
      </c>
      <c r="B269" s="235"/>
      <c r="C269" s="234">
        <v>1</v>
      </c>
      <c r="D269" s="233">
        <f t="shared" ref="D269:D274" si="690">D268</f>
        <v>700</v>
      </c>
      <c r="E269" s="234" t="str">
        <f t="shared" ref="E269:E274" si="691">E268</f>
        <v>YT-A991MS</v>
      </c>
      <c r="F269" s="232">
        <f t="shared" ref="F269:F274" si="692">F268</f>
        <v>5020</v>
      </c>
      <c r="G269" s="234"/>
      <c r="H269" s="234" t="s">
        <v>41</v>
      </c>
      <c r="I269" s="234">
        <v>150</v>
      </c>
      <c r="J269" s="252" t="s">
        <v>93</v>
      </c>
      <c r="K269" s="234">
        <v>230</v>
      </c>
      <c r="L269" s="234">
        <v>6</v>
      </c>
      <c r="M269" s="234">
        <f t="shared" si="678"/>
        <v>110400</v>
      </c>
      <c r="N269" s="253">
        <f t="shared" si="679"/>
        <v>0.155038759689922</v>
      </c>
      <c r="O269" s="234">
        <v>3.2</v>
      </c>
      <c r="P269" s="234"/>
      <c r="Q269" s="234"/>
      <c r="R269" s="234"/>
      <c r="S269" s="260">
        <f t="shared" si="680"/>
        <v>0</v>
      </c>
      <c r="T269" s="260">
        <f t="shared" si="681"/>
        <v>33838.8945062353</v>
      </c>
      <c r="U269" s="260">
        <f t="shared" si="682"/>
        <v>778.294573643411</v>
      </c>
      <c r="V269" s="279"/>
      <c r="W269" s="270"/>
      <c r="X269" s="266"/>
      <c r="Y269" s="260">
        <f t="shared" si="683"/>
        <v>33838.8945062353</v>
      </c>
      <c r="Z269" s="234">
        <f t="shared" si="684"/>
        <v>778.294573643411</v>
      </c>
      <c r="AA269" s="260">
        <f t="shared" si="685"/>
        <v>16956.5217391304</v>
      </c>
      <c r="AB269" s="278">
        <f t="shared" si="686"/>
        <v>0</v>
      </c>
      <c r="AC269" s="260">
        <f t="shared" si="687"/>
        <v>1612.8</v>
      </c>
      <c r="AD269" s="254">
        <f t="shared" si="688"/>
        <v>25.2788643459517</v>
      </c>
      <c r="AE269" s="279">
        <v>1</v>
      </c>
      <c r="AF269" s="280">
        <f t="shared" si="689"/>
        <v>37.0944</v>
      </c>
      <c r="AG269" s="292">
        <f t="shared" ref="AG269:AG274" si="693">AG268</f>
        <v>44158</v>
      </c>
      <c r="AH269" s="292">
        <f t="shared" ref="AH269:AH274" si="694">AH268</f>
        <v>0</v>
      </c>
      <c r="AI269" s="292">
        <f t="shared" ref="AI269:AI274" si="695">AI268</f>
        <v>44183.2788643459</v>
      </c>
      <c r="AJ269" s="292" t="str">
        <f ca="1" t="shared" ref="AJ269:AJ274" si="696">AJ268</f>
        <v> </v>
      </c>
      <c r="AK269" s="292">
        <f t="shared" ref="AK269:AK274" si="697">AK268</f>
        <v>44186.2788643459</v>
      </c>
      <c r="AL269" s="296"/>
      <c r="AM269" s="217"/>
      <c r="AN269" s="218"/>
      <c r="AO269" s="218"/>
      <c r="AP269" s="218"/>
      <c r="AQ269" s="218"/>
      <c r="AR269" s="218"/>
      <c r="AS269" s="218"/>
      <c r="AT269" s="218"/>
      <c r="AU269" s="218"/>
      <c r="AV269" s="218"/>
      <c r="AW269" s="218"/>
      <c r="AX269" s="218"/>
      <c r="AY269" s="218"/>
      <c r="AZ269" s="218"/>
      <c r="BA269" s="218"/>
      <c r="BB269" s="218"/>
      <c r="BC269" s="218"/>
      <c r="BD269" s="218"/>
      <c r="BE269" s="218"/>
      <c r="BF269" s="218"/>
      <c r="BG269" s="218"/>
      <c r="BH269" s="218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217"/>
      <c r="BS269" s="217"/>
      <c r="BT269" s="217"/>
      <c r="BU269" s="217"/>
      <c r="BV269" s="217"/>
      <c r="BW269" s="217"/>
      <c r="BX269" s="217"/>
      <c r="BY269" s="217"/>
      <c r="BZ269" s="217"/>
      <c r="CA269" s="217"/>
      <c r="CB269" s="217"/>
      <c r="CC269" s="217"/>
      <c r="CD269" s="217"/>
      <c r="CE269" s="217"/>
      <c r="CF269" s="217"/>
      <c r="CG269" s="217"/>
      <c r="CH269" s="217"/>
      <c r="CI269" s="217"/>
      <c r="CJ269" s="217"/>
      <c r="CK269" s="217"/>
      <c r="CL269" s="217"/>
      <c r="CM269" s="217"/>
      <c r="CN269" s="217"/>
      <c r="CO269" s="217"/>
      <c r="CP269" s="217"/>
      <c r="CQ269" s="217"/>
      <c r="CR269" s="217"/>
      <c r="CS269" s="217"/>
      <c r="CT269" s="217"/>
      <c r="CU269" s="217"/>
      <c r="CV269" s="217"/>
      <c r="CW269" s="217"/>
      <c r="CX269" s="217"/>
      <c r="CY269" s="217"/>
    </row>
    <row r="270" s="193" customFormat="1" customHeight="1" spans="1:103">
      <c r="A270" s="341">
        <v>368</v>
      </c>
      <c r="B270" s="235"/>
      <c r="C270" s="234">
        <v>1</v>
      </c>
      <c r="D270" s="233">
        <f t="shared" si="690"/>
        <v>700</v>
      </c>
      <c r="E270" s="234" t="str">
        <f t="shared" si="691"/>
        <v>YT-A991MS</v>
      </c>
      <c r="F270" s="232">
        <f t="shared" si="692"/>
        <v>5020</v>
      </c>
      <c r="G270" s="241" t="s">
        <v>49</v>
      </c>
      <c r="H270" s="234" t="s">
        <v>42</v>
      </c>
      <c r="I270" s="234">
        <v>30</v>
      </c>
      <c r="J270" s="252" t="s">
        <v>62</v>
      </c>
      <c r="K270" s="234">
        <v>460</v>
      </c>
      <c r="L270" s="234">
        <v>6</v>
      </c>
      <c r="M270" s="234">
        <f t="shared" si="678"/>
        <v>229080</v>
      </c>
      <c r="N270" s="253">
        <f t="shared" si="679"/>
        <v>0.321705426356589</v>
      </c>
      <c r="O270" s="234">
        <v>16.6</v>
      </c>
      <c r="P270" s="234"/>
      <c r="Q270" s="234"/>
      <c r="R270" s="234"/>
      <c r="S270" s="260">
        <f t="shared" si="680"/>
        <v>0</v>
      </c>
      <c r="T270" s="260">
        <f t="shared" si="681"/>
        <v>175539.265251095</v>
      </c>
      <c r="U270" s="260">
        <f t="shared" si="682"/>
        <v>1614.96124031008</v>
      </c>
      <c r="V270" s="279"/>
      <c r="W270" s="270"/>
      <c r="X270" s="266"/>
      <c r="Y270" s="260">
        <f t="shared" si="683"/>
        <v>175539.265251095</v>
      </c>
      <c r="Z270" s="234">
        <f t="shared" si="684"/>
        <v>1614.96124031008</v>
      </c>
      <c r="AA270" s="260">
        <f t="shared" si="685"/>
        <v>42391.3043478261</v>
      </c>
      <c r="AB270" s="278">
        <f t="shared" si="686"/>
        <v>0</v>
      </c>
      <c r="AC270" s="260">
        <f t="shared" si="687"/>
        <v>8366.4</v>
      </c>
      <c r="AD270" s="254">
        <f t="shared" si="688"/>
        <v>25.2788643459517</v>
      </c>
      <c r="AE270" s="279">
        <v>1</v>
      </c>
      <c r="AF270" s="280">
        <f t="shared" si="689"/>
        <v>76.97088</v>
      </c>
      <c r="AG270" s="292">
        <f t="shared" si="693"/>
        <v>44158</v>
      </c>
      <c r="AH270" s="292">
        <f t="shared" si="694"/>
        <v>0</v>
      </c>
      <c r="AI270" s="292">
        <f t="shared" si="695"/>
        <v>44183.2788643459</v>
      </c>
      <c r="AJ270" s="292" t="str">
        <f ca="1" t="shared" si="696"/>
        <v> </v>
      </c>
      <c r="AK270" s="292">
        <f t="shared" si="697"/>
        <v>44186.2788643459</v>
      </c>
      <c r="AL270" s="296"/>
      <c r="AM270" s="217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217"/>
      <c r="BS270" s="217"/>
      <c r="BT270" s="217"/>
      <c r="BU270" s="217"/>
      <c r="BV270" s="217"/>
      <c r="BW270" s="217"/>
      <c r="BX270" s="217"/>
      <c r="BY270" s="217"/>
      <c r="BZ270" s="217"/>
      <c r="CA270" s="217"/>
      <c r="CB270" s="217"/>
      <c r="CC270" s="217"/>
      <c r="CD270" s="217"/>
      <c r="CE270" s="217"/>
      <c r="CF270" s="217"/>
      <c r="CG270" s="217"/>
      <c r="CH270" s="217"/>
      <c r="CI270" s="217"/>
      <c r="CJ270" s="217"/>
      <c r="CK270" s="217"/>
      <c r="CL270" s="217"/>
      <c r="CM270" s="217"/>
      <c r="CN270" s="217"/>
      <c r="CO270" s="217"/>
      <c r="CP270" s="217"/>
      <c r="CQ270" s="217"/>
      <c r="CR270" s="217"/>
      <c r="CS270" s="217"/>
      <c r="CT270" s="217"/>
      <c r="CU270" s="217"/>
      <c r="CV270" s="217"/>
      <c r="CW270" s="217"/>
      <c r="CX270" s="217"/>
      <c r="CY270" s="217"/>
    </row>
    <row r="271" s="193" customFormat="1" customHeight="1" spans="1:103">
      <c r="A271" s="341">
        <v>368</v>
      </c>
      <c r="B271" s="235"/>
      <c r="C271" s="234">
        <v>1</v>
      </c>
      <c r="D271" s="233">
        <f t="shared" si="690"/>
        <v>700</v>
      </c>
      <c r="E271" s="234" t="str">
        <f t="shared" si="691"/>
        <v>YT-A991MS</v>
      </c>
      <c r="F271" s="232">
        <f t="shared" si="692"/>
        <v>5020</v>
      </c>
      <c r="G271" s="242"/>
      <c r="H271" s="234" t="s">
        <v>43</v>
      </c>
      <c r="I271" s="234">
        <v>75</v>
      </c>
      <c r="J271" s="252" t="s">
        <v>110</v>
      </c>
      <c r="K271" s="234">
        <v>460</v>
      </c>
      <c r="L271" s="234">
        <v>6</v>
      </c>
      <c r="M271" s="234">
        <f t="shared" si="678"/>
        <v>262200</v>
      </c>
      <c r="N271" s="253">
        <f t="shared" si="679"/>
        <v>0.368217054263566</v>
      </c>
      <c r="O271" s="234">
        <v>7.6</v>
      </c>
      <c r="P271" s="234"/>
      <c r="Q271" s="234"/>
      <c r="R271" s="234"/>
      <c r="S271" s="260">
        <f t="shared" si="680"/>
        <v>0</v>
      </c>
      <c r="T271" s="260">
        <f t="shared" si="681"/>
        <v>80367.3744523087</v>
      </c>
      <c r="U271" s="260">
        <f t="shared" si="682"/>
        <v>1848.4496124031</v>
      </c>
      <c r="V271" s="279"/>
      <c r="W271" s="346"/>
      <c r="X271" s="266">
        <v>30000</v>
      </c>
      <c r="Y271" s="260">
        <f t="shared" si="683"/>
        <v>50367.3744523087</v>
      </c>
      <c r="Z271" s="234">
        <f t="shared" si="684"/>
        <v>1158.4496124031</v>
      </c>
      <c r="AA271" s="260">
        <f t="shared" si="685"/>
        <v>16956.5217391304</v>
      </c>
      <c r="AB271" s="278">
        <f t="shared" si="686"/>
        <v>0</v>
      </c>
      <c r="AC271" s="260">
        <f t="shared" si="687"/>
        <v>3830.4</v>
      </c>
      <c r="AD271" s="254">
        <f t="shared" si="688"/>
        <v>25.2788643459517</v>
      </c>
      <c r="AE271" s="279">
        <v>1</v>
      </c>
      <c r="AF271" s="280">
        <f t="shared" si="689"/>
        <v>88.0992</v>
      </c>
      <c r="AG271" s="292">
        <f t="shared" si="693"/>
        <v>44158</v>
      </c>
      <c r="AH271" s="292">
        <f t="shared" si="694"/>
        <v>0</v>
      </c>
      <c r="AI271" s="292">
        <f t="shared" si="695"/>
        <v>44183.2788643459</v>
      </c>
      <c r="AJ271" s="292" t="str">
        <f ca="1" t="shared" si="696"/>
        <v> </v>
      </c>
      <c r="AK271" s="292">
        <f t="shared" si="697"/>
        <v>44186.2788643459</v>
      </c>
      <c r="AL271" s="296"/>
      <c r="AM271" s="217"/>
      <c r="AN271" s="218"/>
      <c r="AO271" s="218"/>
      <c r="AP271" s="218"/>
      <c r="AQ271" s="218"/>
      <c r="AR271" s="218"/>
      <c r="AS271" s="218"/>
      <c r="AT271" s="218"/>
      <c r="AU271" s="218"/>
      <c r="AV271" s="218"/>
      <c r="AW271" s="218"/>
      <c r="AX271" s="218"/>
      <c r="AY271" s="218"/>
      <c r="AZ271" s="218"/>
      <c r="BA271" s="218"/>
      <c r="BB271" s="218"/>
      <c r="BC271" s="218"/>
      <c r="BD271" s="218"/>
      <c r="BE271" s="218"/>
      <c r="BF271" s="218"/>
      <c r="BG271" s="218"/>
      <c r="BH271" s="218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217"/>
      <c r="BS271" s="217"/>
      <c r="BT271" s="217"/>
      <c r="BU271" s="217"/>
      <c r="BV271" s="217"/>
      <c r="BW271" s="217"/>
      <c r="BX271" s="217"/>
      <c r="BY271" s="217"/>
      <c r="BZ271" s="217"/>
      <c r="CA271" s="217"/>
      <c r="CB271" s="217"/>
      <c r="CC271" s="217"/>
      <c r="CD271" s="217"/>
      <c r="CE271" s="217"/>
      <c r="CF271" s="217"/>
      <c r="CG271" s="217"/>
      <c r="CH271" s="217"/>
      <c r="CI271" s="217"/>
      <c r="CJ271" s="217"/>
      <c r="CK271" s="217"/>
      <c r="CL271" s="217"/>
      <c r="CM271" s="217"/>
      <c r="CN271" s="217"/>
      <c r="CO271" s="217"/>
      <c r="CP271" s="217"/>
      <c r="CQ271" s="217"/>
      <c r="CR271" s="217"/>
      <c r="CS271" s="217"/>
      <c r="CT271" s="217"/>
      <c r="CU271" s="217"/>
      <c r="CV271" s="217"/>
      <c r="CW271" s="217"/>
      <c r="CX271" s="217"/>
      <c r="CY271" s="217"/>
    </row>
    <row r="272" s="193" customFormat="1" customHeight="1" spans="1:103">
      <c r="A272" s="341">
        <v>368</v>
      </c>
      <c r="B272" s="235"/>
      <c r="C272" s="234">
        <v>1</v>
      </c>
      <c r="D272" s="233">
        <f t="shared" si="690"/>
        <v>700</v>
      </c>
      <c r="E272" s="234" t="str">
        <f t="shared" si="691"/>
        <v>YT-A991MS</v>
      </c>
      <c r="F272" s="232">
        <f t="shared" si="692"/>
        <v>5020</v>
      </c>
      <c r="G272" s="234" t="e">
        <f>[1]问量!$F$294</f>
        <v>#REF!</v>
      </c>
      <c r="H272" s="234" t="s">
        <v>44</v>
      </c>
      <c r="I272" s="234"/>
      <c r="J272" s="252"/>
      <c r="K272" s="234"/>
      <c r="L272" s="234">
        <v>6</v>
      </c>
      <c r="M272" s="234">
        <f t="shared" si="678"/>
        <v>0</v>
      </c>
      <c r="N272" s="253">
        <f t="shared" si="679"/>
        <v>0</v>
      </c>
      <c r="O272" s="234"/>
      <c r="P272" s="234"/>
      <c r="Q272" s="234"/>
      <c r="R272" s="234"/>
      <c r="S272" s="260">
        <f t="shared" si="680"/>
        <v>0</v>
      </c>
      <c r="T272" s="260" t="e">
        <f t="shared" si="681"/>
        <v>#DIV/0!</v>
      </c>
      <c r="U272" s="260">
        <f t="shared" si="682"/>
        <v>0</v>
      </c>
      <c r="V272" s="279"/>
      <c r="W272" s="270"/>
      <c r="X272" s="266"/>
      <c r="Y272" s="260" t="e">
        <f t="shared" si="683"/>
        <v>#DIV/0!</v>
      </c>
      <c r="Z272" s="234" t="e">
        <f t="shared" si="684"/>
        <v>#DIV/0!</v>
      </c>
      <c r="AA272" s="260" t="e">
        <f t="shared" si="685"/>
        <v>#DIV/0!</v>
      </c>
      <c r="AB272" s="278" t="e">
        <f t="shared" si="686"/>
        <v>#DIV/0!</v>
      </c>
      <c r="AC272" s="260">
        <f t="shared" si="687"/>
        <v>0</v>
      </c>
      <c r="AD272" s="254" t="e">
        <f t="shared" si="688"/>
        <v>#DIV/0!</v>
      </c>
      <c r="AE272" s="279">
        <v>1</v>
      </c>
      <c r="AF272" s="280">
        <f t="shared" si="689"/>
        <v>0</v>
      </c>
      <c r="AG272" s="292">
        <f t="shared" si="693"/>
        <v>44158</v>
      </c>
      <c r="AH272" s="292">
        <f t="shared" si="694"/>
        <v>0</v>
      </c>
      <c r="AI272" s="292">
        <f t="shared" si="695"/>
        <v>44183.2788643459</v>
      </c>
      <c r="AJ272" s="292" t="str">
        <f ca="1" t="shared" si="696"/>
        <v> </v>
      </c>
      <c r="AK272" s="292">
        <f t="shared" si="697"/>
        <v>44186.2788643459</v>
      </c>
      <c r="AL272" s="296"/>
      <c r="AM272" s="217"/>
      <c r="AN272" s="218"/>
      <c r="AO272" s="218"/>
      <c r="AP272" s="218"/>
      <c r="AQ272" s="218"/>
      <c r="AR272" s="218"/>
      <c r="AS272" s="218"/>
      <c r="AT272" s="218"/>
      <c r="AU272" s="218"/>
      <c r="AV272" s="218"/>
      <c r="AW272" s="218"/>
      <c r="AX272" s="218"/>
      <c r="AY272" s="218"/>
      <c r="AZ272" s="218"/>
      <c r="BA272" s="218"/>
      <c r="BB272" s="218"/>
      <c r="BC272" s="218"/>
      <c r="BD272" s="218"/>
      <c r="BE272" s="218"/>
      <c r="BF272" s="218"/>
      <c r="BG272" s="218"/>
      <c r="BH272" s="218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217"/>
      <c r="BS272" s="217"/>
      <c r="BT272" s="217"/>
      <c r="BU272" s="217"/>
      <c r="BV272" s="217"/>
      <c r="BW272" s="217"/>
      <c r="BX272" s="217"/>
      <c r="BY272" s="217"/>
      <c r="BZ272" s="217"/>
      <c r="CA272" s="217"/>
      <c r="CB272" s="217"/>
      <c r="CC272" s="217"/>
      <c r="CD272" s="217"/>
      <c r="CE272" s="217"/>
      <c r="CF272" s="217"/>
      <c r="CG272" s="217"/>
      <c r="CH272" s="217"/>
      <c r="CI272" s="217"/>
      <c r="CJ272" s="217"/>
      <c r="CK272" s="217"/>
      <c r="CL272" s="217"/>
      <c r="CM272" s="217"/>
      <c r="CN272" s="217"/>
      <c r="CO272" s="217"/>
      <c r="CP272" s="217"/>
      <c r="CQ272" s="217"/>
      <c r="CR272" s="217"/>
      <c r="CS272" s="217"/>
      <c r="CT272" s="217"/>
      <c r="CU272" s="217"/>
      <c r="CV272" s="217"/>
      <c r="CW272" s="217"/>
      <c r="CX272" s="217"/>
      <c r="CY272" s="217"/>
    </row>
    <row r="273" s="193" customFormat="1" customHeight="1" spans="1:103">
      <c r="A273" s="341">
        <v>368</v>
      </c>
      <c r="B273" s="235"/>
      <c r="C273" s="234">
        <v>1</v>
      </c>
      <c r="D273" s="233">
        <f t="shared" si="690"/>
        <v>700</v>
      </c>
      <c r="E273" s="234" t="str">
        <f t="shared" si="691"/>
        <v>YT-A991MS</v>
      </c>
      <c r="F273" s="232">
        <f t="shared" si="692"/>
        <v>5020</v>
      </c>
      <c r="G273" s="234"/>
      <c r="H273" s="234" t="s">
        <v>45</v>
      </c>
      <c r="I273" s="234"/>
      <c r="J273" s="252"/>
      <c r="K273" s="234"/>
      <c r="L273" s="234">
        <v>6</v>
      </c>
      <c r="M273" s="234">
        <f t="shared" si="678"/>
        <v>0</v>
      </c>
      <c r="N273" s="253">
        <f t="shared" si="679"/>
        <v>0</v>
      </c>
      <c r="O273" s="234"/>
      <c r="P273" s="234"/>
      <c r="Q273" s="234"/>
      <c r="R273" s="234"/>
      <c r="S273" s="260">
        <f t="shared" si="680"/>
        <v>0</v>
      </c>
      <c r="T273" s="260" t="e">
        <f t="shared" si="681"/>
        <v>#DIV/0!</v>
      </c>
      <c r="U273" s="260">
        <f t="shared" si="682"/>
        <v>0</v>
      </c>
      <c r="V273" s="260"/>
      <c r="W273" s="270"/>
      <c r="X273" s="266"/>
      <c r="Y273" s="260" t="e">
        <f t="shared" si="683"/>
        <v>#DIV/0!</v>
      </c>
      <c r="Z273" s="234" t="e">
        <f t="shared" si="684"/>
        <v>#DIV/0!</v>
      </c>
      <c r="AA273" s="260" t="e">
        <f t="shared" si="685"/>
        <v>#DIV/0!</v>
      </c>
      <c r="AB273" s="278" t="e">
        <f t="shared" si="686"/>
        <v>#DIV/0!</v>
      </c>
      <c r="AC273" s="260">
        <f t="shared" si="687"/>
        <v>0</v>
      </c>
      <c r="AD273" s="254" t="e">
        <f t="shared" si="688"/>
        <v>#DIV/0!</v>
      </c>
      <c r="AE273" s="279">
        <v>1</v>
      </c>
      <c r="AF273" s="280">
        <f t="shared" si="689"/>
        <v>0</v>
      </c>
      <c r="AG273" s="292">
        <f t="shared" si="693"/>
        <v>44158</v>
      </c>
      <c r="AH273" s="292">
        <f t="shared" si="694"/>
        <v>0</v>
      </c>
      <c r="AI273" s="292">
        <f t="shared" si="695"/>
        <v>44183.2788643459</v>
      </c>
      <c r="AJ273" s="292" t="str">
        <f ca="1" t="shared" si="696"/>
        <v> </v>
      </c>
      <c r="AK273" s="292">
        <f t="shared" si="697"/>
        <v>44186.2788643459</v>
      </c>
      <c r="AL273" s="296"/>
      <c r="AM273" s="217"/>
      <c r="AN273" s="218"/>
      <c r="AO273" s="218"/>
      <c r="AP273" s="218"/>
      <c r="AQ273" s="218"/>
      <c r="AR273" s="218"/>
      <c r="AS273" s="218"/>
      <c r="AT273" s="218"/>
      <c r="AU273" s="218"/>
      <c r="AV273" s="218"/>
      <c r="AW273" s="218"/>
      <c r="AX273" s="218"/>
      <c r="AY273" s="218"/>
      <c r="AZ273" s="218"/>
      <c r="BA273" s="218"/>
      <c r="BB273" s="218"/>
      <c r="BC273" s="218"/>
      <c r="BD273" s="218"/>
      <c r="BE273" s="218"/>
      <c r="BF273" s="218"/>
      <c r="BG273" s="218"/>
      <c r="BH273" s="218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217"/>
      <c r="BS273" s="217"/>
      <c r="BT273" s="217"/>
      <c r="BU273" s="217"/>
      <c r="BV273" s="217"/>
      <c r="BW273" s="217"/>
      <c r="BX273" s="217"/>
      <c r="BY273" s="217"/>
      <c r="BZ273" s="217"/>
      <c r="CA273" s="217"/>
      <c r="CB273" s="217"/>
      <c r="CC273" s="217"/>
      <c r="CD273" s="217"/>
      <c r="CE273" s="217"/>
      <c r="CF273" s="217"/>
      <c r="CG273" s="217"/>
      <c r="CH273" s="217"/>
      <c r="CI273" s="217"/>
      <c r="CJ273" s="217"/>
      <c r="CK273" s="217"/>
      <c r="CL273" s="217"/>
      <c r="CM273" s="217"/>
      <c r="CN273" s="217"/>
      <c r="CO273" s="217"/>
      <c r="CP273" s="217"/>
      <c r="CQ273" s="217"/>
      <c r="CR273" s="217"/>
      <c r="CS273" s="217"/>
      <c r="CT273" s="217"/>
      <c r="CU273" s="217"/>
      <c r="CV273" s="217"/>
      <c r="CW273" s="217"/>
      <c r="CX273" s="217"/>
      <c r="CY273" s="217"/>
    </row>
    <row r="274" s="193" customFormat="1" customHeight="1" spans="1:103">
      <c r="A274" s="341">
        <v>368</v>
      </c>
      <c r="B274" s="235"/>
      <c r="C274" s="234">
        <v>1</v>
      </c>
      <c r="D274" s="233">
        <f t="shared" si="690"/>
        <v>700</v>
      </c>
      <c r="E274" s="234" t="str">
        <f t="shared" si="691"/>
        <v>YT-A991MS</v>
      </c>
      <c r="F274" s="232">
        <f t="shared" si="692"/>
        <v>5020</v>
      </c>
      <c r="G274" s="234">
        <v>7.5</v>
      </c>
      <c r="H274" s="234" t="s">
        <v>46</v>
      </c>
      <c r="I274" s="234"/>
      <c r="J274" s="252"/>
      <c r="K274" s="234"/>
      <c r="L274" s="234">
        <v>6</v>
      </c>
      <c r="M274" s="234">
        <f t="shared" si="678"/>
        <v>0</v>
      </c>
      <c r="N274" s="253">
        <f t="shared" si="679"/>
        <v>0</v>
      </c>
      <c r="O274" s="234"/>
      <c r="P274" s="234"/>
      <c r="Q274" s="234"/>
      <c r="R274" s="234"/>
      <c r="S274" s="260">
        <f t="shared" si="680"/>
        <v>0</v>
      </c>
      <c r="T274" s="260" t="e">
        <f t="shared" si="681"/>
        <v>#DIV/0!</v>
      </c>
      <c r="U274" s="260">
        <f t="shared" si="682"/>
        <v>0</v>
      </c>
      <c r="V274" s="260"/>
      <c r="W274" s="270"/>
      <c r="X274" s="266"/>
      <c r="Y274" s="260" t="e">
        <f t="shared" si="683"/>
        <v>#DIV/0!</v>
      </c>
      <c r="Z274" s="234" t="e">
        <f t="shared" si="684"/>
        <v>#DIV/0!</v>
      </c>
      <c r="AA274" s="260" t="e">
        <f t="shared" si="685"/>
        <v>#DIV/0!</v>
      </c>
      <c r="AB274" s="278" t="e">
        <f t="shared" si="686"/>
        <v>#DIV/0!</v>
      </c>
      <c r="AC274" s="260">
        <f t="shared" si="687"/>
        <v>0</v>
      </c>
      <c r="AD274" s="254" t="e">
        <f t="shared" si="688"/>
        <v>#DIV/0!</v>
      </c>
      <c r="AE274" s="279">
        <v>1</v>
      </c>
      <c r="AF274" s="280">
        <f t="shared" si="689"/>
        <v>0</v>
      </c>
      <c r="AG274" s="292">
        <f t="shared" si="693"/>
        <v>44158</v>
      </c>
      <c r="AH274" s="292">
        <f t="shared" si="694"/>
        <v>0</v>
      </c>
      <c r="AI274" s="292">
        <f t="shared" si="695"/>
        <v>44183.2788643459</v>
      </c>
      <c r="AJ274" s="292" t="str">
        <f ca="1" t="shared" si="696"/>
        <v> </v>
      </c>
      <c r="AK274" s="292">
        <f t="shared" si="697"/>
        <v>44186.2788643459</v>
      </c>
      <c r="AL274" s="296"/>
      <c r="AM274" s="217"/>
      <c r="AN274" s="218"/>
      <c r="AO274" s="218"/>
      <c r="AP274" s="218"/>
      <c r="AQ274" s="218"/>
      <c r="AR274" s="218"/>
      <c r="AS274" s="218"/>
      <c r="AT274" s="218"/>
      <c r="AU274" s="218"/>
      <c r="AV274" s="218"/>
      <c r="AW274" s="218"/>
      <c r="AX274" s="218"/>
      <c r="AY274" s="218"/>
      <c r="AZ274" s="218"/>
      <c r="BA274" s="218"/>
      <c r="BB274" s="218"/>
      <c r="BC274" s="218"/>
      <c r="BD274" s="218"/>
      <c r="BE274" s="218"/>
      <c r="BF274" s="218"/>
      <c r="BG274" s="218"/>
      <c r="BH274" s="218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217"/>
      <c r="BS274" s="217"/>
      <c r="BT274" s="217"/>
      <c r="BU274" s="217"/>
      <c r="BV274" s="217"/>
      <c r="BW274" s="217"/>
      <c r="BX274" s="217"/>
      <c r="BY274" s="217"/>
      <c r="BZ274" s="217"/>
      <c r="CA274" s="217"/>
      <c r="CB274" s="217"/>
      <c r="CC274" s="217"/>
      <c r="CD274" s="217"/>
      <c r="CE274" s="217"/>
      <c r="CF274" s="217"/>
      <c r="CG274" s="217"/>
      <c r="CH274" s="217"/>
      <c r="CI274" s="217"/>
      <c r="CJ274" s="217"/>
      <c r="CK274" s="217"/>
      <c r="CL274" s="217"/>
      <c r="CM274" s="217"/>
      <c r="CN274" s="217"/>
      <c r="CO274" s="217"/>
      <c r="CP274" s="217"/>
      <c r="CQ274" s="217"/>
      <c r="CR274" s="217"/>
      <c r="CS274" s="217"/>
      <c r="CT274" s="217"/>
      <c r="CU274" s="217"/>
      <c r="CV274" s="217"/>
      <c r="CW274" s="217"/>
      <c r="CX274" s="217"/>
      <c r="CY274" s="217"/>
    </row>
    <row r="275" s="191" customFormat="1" customHeight="1" spans="1:129">
      <c r="A275" s="244"/>
      <c r="B275" s="237"/>
      <c r="C275" s="240"/>
      <c r="D275" s="239"/>
      <c r="E275" s="240"/>
      <c r="F275" s="238"/>
      <c r="G275" s="240"/>
      <c r="H275" s="240"/>
      <c r="I275" s="240"/>
      <c r="J275" s="256"/>
      <c r="K275" s="240"/>
      <c r="L275" s="240"/>
      <c r="M275" s="240"/>
      <c r="N275" s="257"/>
      <c r="O275" s="240"/>
      <c r="P275" s="240"/>
      <c r="Q275" s="240"/>
      <c r="R275" s="240"/>
      <c r="S275" s="267"/>
      <c r="T275" s="267"/>
      <c r="U275" s="267"/>
      <c r="V275" s="267"/>
      <c r="W275" s="272"/>
      <c r="X275" s="269"/>
      <c r="Y275" s="267"/>
      <c r="Z275" s="240"/>
      <c r="AA275" s="267"/>
      <c r="AB275" s="281"/>
      <c r="AC275" s="267"/>
      <c r="AD275" s="258"/>
      <c r="AE275" s="282"/>
      <c r="AF275" s="283"/>
      <c r="AG275" s="297"/>
      <c r="AH275" s="297"/>
      <c r="AI275" s="297"/>
      <c r="AJ275" s="297"/>
      <c r="AK275" s="297"/>
      <c r="AL275" s="298"/>
      <c r="AM275" s="301"/>
      <c r="AN275" s="218"/>
      <c r="AO275" s="218"/>
      <c r="AP275" s="218"/>
      <c r="AQ275" s="218"/>
      <c r="AR275" s="218"/>
      <c r="AS275" s="218"/>
      <c r="AT275" s="218"/>
      <c r="AU275" s="218"/>
      <c r="AV275" s="218"/>
      <c r="AW275" s="218"/>
      <c r="AX275" s="218"/>
      <c r="AY275" s="218"/>
      <c r="AZ275" s="218"/>
      <c r="BA275" s="218"/>
      <c r="BB275" s="218"/>
      <c r="BC275" s="218"/>
      <c r="BD275" s="218"/>
      <c r="BE275" s="218"/>
      <c r="BF275" s="218"/>
      <c r="BG275" s="218"/>
      <c r="BH275" s="218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217"/>
      <c r="BS275" s="217"/>
      <c r="BT275" s="217"/>
      <c r="BU275" s="217"/>
      <c r="BV275" s="217"/>
      <c r="BW275" s="217"/>
      <c r="BX275" s="217"/>
      <c r="BY275" s="217"/>
      <c r="BZ275" s="217"/>
      <c r="CA275" s="217"/>
      <c r="CB275" s="217"/>
      <c r="CC275" s="217"/>
      <c r="CD275" s="217"/>
      <c r="CE275" s="217"/>
      <c r="CF275" s="217"/>
      <c r="CG275" s="217"/>
      <c r="CH275" s="217"/>
      <c r="CI275" s="217"/>
      <c r="CJ275" s="217"/>
      <c r="CK275" s="217"/>
      <c r="CL275" s="217"/>
      <c r="CM275" s="217"/>
      <c r="CN275" s="217"/>
      <c r="CO275" s="217"/>
      <c r="CP275" s="217"/>
      <c r="CQ275" s="217"/>
      <c r="CR275" s="217"/>
      <c r="CS275" s="217"/>
      <c r="CT275" s="217"/>
      <c r="CU275" s="217"/>
      <c r="CV275" s="217"/>
      <c r="CW275" s="217"/>
      <c r="CX275" s="217"/>
      <c r="CY275" s="217"/>
      <c r="CZ275" s="193"/>
      <c r="DA275" s="193"/>
      <c r="DB275" s="193"/>
      <c r="DC275" s="193"/>
      <c r="DD275" s="193"/>
      <c r="DE275" s="193"/>
      <c r="DF275" s="193"/>
      <c r="DG275" s="193"/>
      <c r="DH275" s="193"/>
      <c r="DI275" s="193"/>
      <c r="DJ275" s="193"/>
      <c r="DK275" s="193"/>
      <c r="DL275" s="193"/>
      <c r="DM275" s="193"/>
      <c r="DN275" s="193"/>
      <c r="DO275" s="193"/>
      <c r="DP275" s="193"/>
      <c r="DQ275" s="193"/>
      <c r="DR275" s="193"/>
      <c r="DS275" s="193"/>
      <c r="DT275" s="193"/>
      <c r="DU275" s="193"/>
      <c r="DV275" s="193"/>
      <c r="DW275" s="193"/>
      <c r="DX275" s="193"/>
      <c r="DY275" s="193"/>
    </row>
    <row r="276" s="190" customFormat="1" customHeight="1" spans="1:129">
      <c r="A276" s="243">
        <v>365</v>
      </c>
      <c r="B276" s="235">
        <v>1034</v>
      </c>
      <c r="C276" s="234">
        <v>1</v>
      </c>
      <c r="D276" s="233">
        <v>700</v>
      </c>
      <c r="E276" s="234" t="s">
        <v>111</v>
      </c>
      <c r="F276" s="232">
        <v>5020</v>
      </c>
      <c r="G276" s="234"/>
      <c r="H276" s="234" t="s">
        <v>15</v>
      </c>
      <c r="I276" s="234">
        <v>75</v>
      </c>
      <c r="J276" s="259" t="s">
        <v>112</v>
      </c>
      <c r="K276" s="234">
        <v>476</v>
      </c>
      <c r="L276" s="234">
        <v>6</v>
      </c>
      <c r="M276" s="234">
        <f t="shared" ref="M276:M282" si="698">O276*K276*I276</f>
        <v>160650</v>
      </c>
      <c r="N276" s="253">
        <f t="shared" ref="N276:N282" si="699">M276/SUM($M$276:$M$282)</f>
        <v>0.234619395203337</v>
      </c>
      <c r="O276" s="234">
        <v>4.5</v>
      </c>
      <c r="P276" s="234"/>
      <c r="Q276" s="234"/>
      <c r="R276" s="234"/>
      <c r="S276" s="260">
        <f t="shared" ref="S276:S283" si="700">R276*Q276*P276/1000</f>
        <v>0</v>
      </c>
      <c r="T276" s="260">
        <f t="shared" ref="T276:T282" si="701">F276*N276*1000/L276/K276*9000/I276</f>
        <v>49486.9480638971</v>
      </c>
      <c r="U276" s="260">
        <f t="shared" ref="U276:U282" si="702">F276*N276</f>
        <v>1177.78936392075</v>
      </c>
      <c r="V276" s="260"/>
      <c r="W276" s="270"/>
      <c r="X276" s="266"/>
      <c r="Y276" s="260">
        <f t="shared" ref="Y276:Y282" si="703">T276-X276</f>
        <v>49486.9480638971</v>
      </c>
      <c r="Z276" s="234">
        <f t="shared" ref="Z276:Z282" si="704">Y276*I276/9000*L276*K276/1000</f>
        <v>1177.78936392075</v>
      </c>
      <c r="AA276" s="260">
        <f t="shared" ref="AA276:AA282" si="705">65*1000/K276*9000/I276</f>
        <v>16386.5546218487</v>
      </c>
      <c r="AB276" s="278">
        <f t="shared" ref="AB276:AB282" si="706">Q276*R276*P276*N276/K276/L276*9000/I276</f>
        <v>0</v>
      </c>
      <c r="AC276" s="260">
        <f t="shared" ref="AC276:AC282" si="707">D276/2*O276*60*24/1000</f>
        <v>2268</v>
      </c>
      <c r="AD276" s="254">
        <f t="shared" ref="AD276:AD282" si="708">T276/AC276/0.83/AE276</f>
        <v>26.2887253054</v>
      </c>
      <c r="AE276" s="279">
        <v>1</v>
      </c>
      <c r="AF276" s="280">
        <f t="shared" ref="AF276:AF282" si="709">IF(LEN(C276)&gt;0,AC276*I276/9000/1000*K276*L276,"")</f>
        <v>53.9784</v>
      </c>
      <c r="AG276" s="292">
        <v>44171</v>
      </c>
      <c r="AH276" s="294"/>
      <c r="AI276" s="294">
        <f>AD276+AG276</f>
        <v>44197.2887253054</v>
      </c>
      <c r="AJ276" s="295" t="str">
        <f ca="1">IF(NOW()-AG276-AD276&gt;=-2,"跟踪"," ")</f>
        <v> </v>
      </c>
      <c r="AK276" s="295">
        <v>43732</v>
      </c>
      <c r="AL276" s="296">
        <f>SUM(AF276:AF282)</f>
        <v>230.067936</v>
      </c>
      <c r="AM276" s="300"/>
      <c r="AN276" s="218"/>
      <c r="AO276" s="218"/>
      <c r="AP276" s="218"/>
      <c r="AQ276" s="218"/>
      <c r="AR276" s="218"/>
      <c r="AS276" s="218"/>
      <c r="AT276" s="218"/>
      <c r="AU276" s="218"/>
      <c r="AV276" s="218"/>
      <c r="AW276" s="218"/>
      <c r="AX276" s="218"/>
      <c r="AY276" s="218"/>
      <c r="AZ276" s="218"/>
      <c r="BA276" s="218"/>
      <c r="BB276" s="218"/>
      <c r="BC276" s="218"/>
      <c r="BD276" s="218"/>
      <c r="BE276" s="218"/>
      <c r="BF276" s="218"/>
      <c r="BG276" s="218"/>
      <c r="BH276" s="218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217"/>
      <c r="BS276" s="217"/>
      <c r="BT276" s="217"/>
      <c r="BU276" s="217"/>
      <c r="BV276" s="217"/>
      <c r="BW276" s="217"/>
      <c r="BX276" s="217"/>
      <c r="BY276" s="217"/>
      <c r="BZ276" s="217"/>
      <c r="CA276" s="217"/>
      <c r="CB276" s="217"/>
      <c r="CC276" s="217"/>
      <c r="CD276" s="217"/>
      <c r="CE276" s="217"/>
      <c r="CF276" s="217"/>
      <c r="CG276" s="217"/>
      <c r="CH276" s="217"/>
      <c r="CI276" s="217"/>
      <c r="CJ276" s="217"/>
      <c r="CK276" s="217"/>
      <c r="CL276" s="217"/>
      <c r="CM276" s="217"/>
      <c r="CN276" s="217"/>
      <c r="CO276" s="217"/>
      <c r="CP276" s="217"/>
      <c r="CQ276" s="217"/>
      <c r="CR276" s="217"/>
      <c r="CS276" s="217"/>
      <c r="CT276" s="217"/>
      <c r="CU276" s="217"/>
      <c r="CV276" s="217"/>
      <c r="CW276" s="217"/>
      <c r="CX276" s="217"/>
      <c r="CY276" s="217"/>
      <c r="CZ276" s="193"/>
      <c r="DA276" s="193"/>
      <c r="DB276" s="193"/>
      <c r="DC276" s="193"/>
      <c r="DD276" s="193"/>
      <c r="DE276" s="193"/>
      <c r="DF276" s="193"/>
      <c r="DG276" s="193"/>
      <c r="DH276" s="193"/>
      <c r="DI276" s="193"/>
      <c r="DJ276" s="193"/>
      <c r="DK276" s="193"/>
      <c r="DL276" s="193"/>
      <c r="DM276" s="193"/>
      <c r="DN276" s="193"/>
      <c r="DO276" s="193"/>
      <c r="DP276" s="193"/>
      <c r="DQ276" s="193"/>
      <c r="DR276" s="193"/>
      <c r="DS276" s="193"/>
      <c r="DT276" s="193"/>
      <c r="DU276" s="193"/>
      <c r="DV276" s="193"/>
      <c r="DW276" s="193"/>
      <c r="DX276" s="193"/>
      <c r="DY276" s="193"/>
    </row>
    <row r="277" s="190" customFormat="1" customHeight="1" spans="1:129">
      <c r="A277" s="243">
        <v>365</v>
      </c>
      <c r="B277" s="235"/>
      <c r="C277" s="234">
        <v>1</v>
      </c>
      <c r="D277" s="233">
        <f t="shared" ref="D277:D282" si="710">D276</f>
        <v>700</v>
      </c>
      <c r="E277" s="234" t="str">
        <f t="shared" ref="E277:E282" si="711">E276</f>
        <v>YT-J045MS</v>
      </c>
      <c r="F277" s="232">
        <f t="shared" ref="F277:F282" si="712">F276</f>
        <v>5020</v>
      </c>
      <c r="G277" s="234"/>
      <c r="H277" s="234" t="s">
        <v>41</v>
      </c>
      <c r="I277" s="234">
        <v>75</v>
      </c>
      <c r="J277" s="259" t="s">
        <v>112</v>
      </c>
      <c r="K277" s="234"/>
      <c r="L277" s="234">
        <v>6</v>
      </c>
      <c r="M277" s="234">
        <f t="shared" si="698"/>
        <v>0</v>
      </c>
      <c r="N277" s="253">
        <f t="shared" si="699"/>
        <v>0</v>
      </c>
      <c r="O277" s="234">
        <v>4.5</v>
      </c>
      <c r="P277" s="260"/>
      <c r="Q277" s="260"/>
      <c r="R277" s="260"/>
      <c r="S277" s="260">
        <f t="shared" si="700"/>
        <v>0</v>
      </c>
      <c r="T277" s="260" t="e">
        <f t="shared" si="701"/>
        <v>#DIV/0!</v>
      </c>
      <c r="U277" s="260">
        <f t="shared" si="702"/>
        <v>0</v>
      </c>
      <c r="V277" s="260"/>
      <c r="W277" s="270"/>
      <c r="X277" s="266"/>
      <c r="Y277" s="260" t="e">
        <f t="shared" si="703"/>
        <v>#DIV/0!</v>
      </c>
      <c r="Z277" s="234" t="e">
        <f t="shared" si="704"/>
        <v>#DIV/0!</v>
      </c>
      <c r="AA277" s="260" t="e">
        <f t="shared" si="705"/>
        <v>#DIV/0!</v>
      </c>
      <c r="AB277" s="278" t="e">
        <f t="shared" si="706"/>
        <v>#DIV/0!</v>
      </c>
      <c r="AC277" s="260">
        <f t="shared" si="707"/>
        <v>2268</v>
      </c>
      <c r="AD277" s="254" t="e">
        <f t="shared" si="708"/>
        <v>#DIV/0!</v>
      </c>
      <c r="AE277" s="279">
        <v>1</v>
      </c>
      <c r="AF277" s="280">
        <f t="shared" si="709"/>
        <v>0</v>
      </c>
      <c r="AG277" s="292">
        <f t="shared" ref="AG277:AG282" si="713">AG276</f>
        <v>44171</v>
      </c>
      <c r="AH277" s="292">
        <f t="shared" ref="AH277:AH282" si="714">AH276</f>
        <v>0</v>
      </c>
      <c r="AI277" s="292">
        <f t="shared" ref="AI277:AI282" si="715">AI276</f>
        <v>44197.2887253054</v>
      </c>
      <c r="AJ277" s="292" t="str">
        <f ca="1" t="shared" ref="AJ277:AJ282" si="716">AJ276</f>
        <v> </v>
      </c>
      <c r="AK277" s="292">
        <f t="shared" ref="AK277:AK282" si="717">AK276</f>
        <v>43732</v>
      </c>
      <c r="AL277" s="296"/>
      <c r="AM277" s="300"/>
      <c r="AN277" s="218"/>
      <c r="AO277" s="218"/>
      <c r="AP277" s="218"/>
      <c r="AQ277" s="218"/>
      <c r="AR277" s="218"/>
      <c r="AS277" s="218"/>
      <c r="AT277" s="218"/>
      <c r="AU277" s="218"/>
      <c r="AV277" s="218"/>
      <c r="AW277" s="218"/>
      <c r="AX277" s="218"/>
      <c r="AY277" s="218"/>
      <c r="AZ277" s="218"/>
      <c r="BA277" s="218"/>
      <c r="BB277" s="218"/>
      <c r="BC277" s="218"/>
      <c r="BD277" s="218"/>
      <c r="BE277" s="218"/>
      <c r="BF277" s="218"/>
      <c r="BG277" s="218"/>
      <c r="BH277" s="218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217"/>
      <c r="BS277" s="217"/>
      <c r="BT277" s="217"/>
      <c r="BU277" s="217"/>
      <c r="BV277" s="217"/>
      <c r="BW277" s="217"/>
      <c r="BX277" s="217"/>
      <c r="BY277" s="217"/>
      <c r="BZ277" s="217"/>
      <c r="CA277" s="217"/>
      <c r="CB277" s="217"/>
      <c r="CC277" s="217"/>
      <c r="CD277" s="217"/>
      <c r="CE277" s="217"/>
      <c r="CF277" s="217"/>
      <c r="CG277" s="217"/>
      <c r="CH277" s="217"/>
      <c r="CI277" s="217"/>
      <c r="CJ277" s="217"/>
      <c r="CK277" s="217"/>
      <c r="CL277" s="217"/>
      <c r="CM277" s="217"/>
      <c r="CN277" s="217"/>
      <c r="CO277" s="217"/>
      <c r="CP277" s="217"/>
      <c r="CQ277" s="217"/>
      <c r="CR277" s="217"/>
      <c r="CS277" s="217"/>
      <c r="CT277" s="217"/>
      <c r="CU277" s="217"/>
      <c r="CV277" s="217"/>
      <c r="CW277" s="217"/>
      <c r="CX277" s="217"/>
      <c r="CY277" s="217"/>
      <c r="CZ277" s="193"/>
      <c r="DA277" s="193"/>
      <c r="DB277" s="193"/>
      <c r="DC277" s="193"/>
      <c r="DD277" s="193"/>
      <c r="DE277" s="193"/>
      <c r="DF277" s="193"/>
      <c r="DG277" s="193"/>
      <c r="DH277" s="193"/>
      <c r="DI277" s="193"/>
      <c r="DJ277" s="193"/>
      <c r="DK277" s="193"/>
      <c r="DL277" s="193"/>
      <c r="DM277" s="193"/>
      <c r="DN277" s="193"/>
      <c r="DO277" s="193"/>
      <c r="DP277" s="193"/>
      <c r="DQ277" s="193"/>
      <c r="DR277" s="193"/>
      <c r="DS277" s="193"/>
      <c r="DT277" s="193"/>
      <c r="DU277" s="193"/>
      <c r="DV277" s="193"/>
      <c r="DW277" s="193"/>
      <c r="DX277" s="193"/>
      <c r="DY277" s="193"/>
    </row>
    <row r="278" s="190" customFormat="1" customHeight="1" spans="1:129">
      <c r="A278" s="243">
        <v>365</v>
      </c>
      <c r="B278" s="235"/>
      <c r="C278" s="234">
        <v>1</v>
      </c>
      <c r="D278" s="233">
        <f t="shared" si="710"/>
        <v>700</v>
      </c>
      <c r="E278" s="234" t="str">
        <f t="shared" si="711"/>
        <v>YT-J045MS</v>
      </c>
      <c r="F278" s="232">
        <f t="shared" si="712"/>
        <v>5020</v>
      </c>
      <c r="G278" s="241" t="s">
        <v>49</v>
      </c>
      <c r="H278" s="234" t="s">
        <v>42</v>
      </c>
      <c r="I278" s="234">
        <v>30</v>
      </c>
      <c r="J278" s="259" t="s">
        <v>50</v>
      </c>
      <c r="K278" s="234">
        <v>238</v>
      </c>
      <c r="L278" s="234">
        <v>6</v>
      </c>
      <c r="M278" s="234">
        <f t="shared" si="698"/>
        <v>119238</v>
      </c>
      <c r="N278" s="253">
        <f t="shared" si="699"/>
        <v>0.174139728884254</v>
      </c>
      <c r="O278" s="234">
        <v>16.7</v>
      </c>
      <c r="P278" s="234"/>
      <c r="Q278" s="234"/>
      <c r="R278" s="234"/>
      <c r="S278" s="260">
        <f t="shared" si="700"/>
        <v>0</v>
      </c>
      <c r="T278" s="260">
        <f t="shared" si="701"/>
        <v>183651.562814907</v>
      </c>
      <c r="U278" s="260">
        <f t="shared" si="702"/>
        <v>874.181438998957</v>
      </c>
      <c r="V278" s="260"/>
      <c r="W278" s="270"/>
      <c r="X278" s="266"/>
      <c r="Y278" s="260">
        <f t="shared" si="703"/>
        <v>183651.562814907</v>
      </c>
      <c r="Z278" s="234">
        <f t="shared" si="704"/>
        <v>874.181438998957</v>
      </c>
      <c r="AA278" s="260">
        <f t="shared" si="705"/>
        <v>81932.7731092437</v>
      </c>
      <c r="AB278" s="278">
        <f t="shared" si="706"/>
        <v>0</v>
      </c>
      <c r="AC278" s="260">
        <f t="shared" si="707"/>
        <v>8416.8</v>
      </c>
      <c r="AD278" s="254">
        <f t="shared" si="708"/>
        <v>26.2887253054</v>
      </c>
      <c r="AE278" s="279">
        <v>1</v>
      </c>
      <c r="AF278" s="280">
        <f t="shared" si="709"/>
        <v>40.063968</v>
      </c>
      <c r="AG278" s="292">
        <f t="shared" si="713"/>
        <v>44171</v>
      </c>
      <c r="AH278" s="292">
        <f t="shared" si="714"/>
        <v>0</v>
      </c>
      <c r="AI278" s="292">
        <f t="shared" si="715"/>
        <v>44197.2887253054</v>
      </c>
      <c r="AJ278" s="292" t="str">
        <f ca="1" t="shared" si="716"/>
        <v> </v>
      </c>
      <c r="AK278" s="292">
        <f t="shared" si="717"/>
        <v>43732</v>
      </c>
      <c r="AL278" s="296"/>
      <c r="AM278" s="300"/>
      <c r="AN278" s="218"/>
      <c r="AO278" s="218"/>
      <c r="AP278" s="218"/>
      <c r="AQ278" s="218"/>
      <c r="AR278" s="218"/>
      <c r="AS278" s="218"/>
      <c r="AT278" s="218"/>
      <c r="AU278" s="218"/>
      <c r="AV278" s="218"/>
      <c r="AW278" s="218"/>
      <c r="AX278" s="218"/>
      <c r="AY278" s="218"/>
      <c r="AZ278" s="218"/>
      <c r="BA278" s="218"/>
      <c r="BB278" s="218"/>
      <c r="BC278" s="218"/>
      <c r="BD278" s="218"/>
      <c r="BE278" s="218"/>
      <c r="BF278" s="218"/>
      <c r="BG278" s="218"/>
      <c r="BH278" s="218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217"/>
      <c r="BS278" s="217"/>
      <c r="BT278" s="217"/>
      <c r="BU278" s="217"/>
      <c r="BV278" s="217"/>
      <c r="BW278" s="217"/>
      <c r="BX278" s="217"/>
      <c r="BY278" s="217"/>
      <c r="BZ278" s="217"/>
      <c r="CA278" s="217"/>
      <c r="CB278" s="217"/>
      <c r="CC278" s="217"/>
      <c r="CD278" s="217"/>
      <c r="CE278" s="217"/>
      <c r="CF278" s="217"/>
      <c r="CG278" s="217"/>
      <c r="CH278" s="217"/>
      <c r="CI278" s="217"/>
      <c r="CJ278" s="217"/>
      <c r="CK278" s="217"/>
      <c r="CL278" s="217"/>
      <c r="CM278" s="217"/>
      <c r="CN278" s="217"/>
      <c r="CO278" s="217"/>
      <c r="CP278" s="217"/>
      <c r="CQ278" s="217"/>
      <c r="CR278" s="217"/>
      <c r="CS278" s="217"/>
      <c r="CT278" s="217"/>
      <c r="CU278" s="217"/>
      <c r="CV278" s="217"/>
      <c r="CW278" s="217"/>
      <c r="CX278" s="217"/>
      <c r="CY278" s="217"/>
      <c r="CZ278" s="193"/>
      <c r="DA278" s="193"/>
      <c r="DB278" s="193"/>
      <c r="DC278" s="193"/>
      <c r="DD278" s="193"/>
      <c r="DE278" s="193"/>
      <c r="DF278" s="193"/>
      <c r="DG278" s="193"/>
      <c r="DH278" s="193"/>
      <c r="DI278" s="193"/>
      <c r="DJ278" s="193"/>
      <c r="DK278" s="193"/>
      <c r="DL278" s="193"/>
      <c r="DM278" s="193"/>
      <c r="DN278" s="193"/>
      <c r="DO278" s="193"/>
      <c r="DP278" s="193"/>
      <c r="DQ278" s="193"/>
      <c r="DR278" s="193"/>
      <c r="DS278" s="193"/>
      <c r="DT278" s="193"/>
      <c r="DU278" s="193"/>
      <c r="DV278" s="193"/>
      <c r="DW278" s="193"/>
      <c r="DX278" s="193"/>
      <c r="DY278" s="193"/>
    </row>
    <row r="279" s="190" customFormat="1" customHeight="1" spans="1:129">
      <c r="A279" s="243">
        <v>365</v>
      </c>
      <c r="B279" s="235"/>
      <c r="C279" s="234">
        <v>1</v>
      </c>
      <c r="D279" s="233">
        <f t="shared" si="710"/>
        <v>700</v>
      </c>
      <c r="E279" s="234" t="str">
        <f t="shared" si="711"/>
        <v>YT-J045MS</v>
      </c>
      <c r="F279" s="232">
        <f t="shared" si="712"/>
        <v>5020</v>
      </c>
      <c r="G279" s="242"/>
      <c r="H279" s="234" t="s">
        <v>43</v>
      </c>
      <c r="I279" s="234">
        <v>30</v>
      </c>
      <c r="J279" s="259" t="s">
        <v>50</v>
      </c>
      <c r="K279" s="234">
        <v>238</v>
      </c>
      <c r="L279" s="234">
        <v>6</v>
      </c>
      <c r="M279" s="234">
        <f t="shared" si="698"/>
        <v>119238</v>
      </c>
      <c r="N279" s="253">
        <f t="shared" si="699"/>
        <v>0.174139728884254</v>
      </c>
      <c r="O279" s="234">
        <v>16.7</v>
      </c>
      <c r="P279" s="234"/>
      <c r="Q279" s="234"/>
      <c r="R279" s="234"/>
      <c r="S279" s="260">
        <f t="shared" si="700"/>
        <v>0</v>
      </c>
      <c r="T279" s="260">
        <f t="shared" si="701"/>
        <v>183651.562814907</v>
      </c>
      <c r="U279" s="260">
        <f t="shared" si="702"/>
        <v>874.181438998957</v>
      </c>
      <c r="V279" s="260"/>
      <c r="W279" s="270"/>
      <c r="X279" s="266"/>
      <c r="Y279" s="260">
        <f t="shared" si="703"/>
        <v>183651.562814907</v>
      </c>
      <c r="Z279" s="234">
        <f t="shared" si="704"/>
        <v>874.181438998957</v>
      </c>
      <c r="AA279" s="260">
        <f t="shared" si="705"/>
        <v>81932.7731092437</v>
      </c>
      <c r="AB279" s="278">
        <f t="shared" si="706"/>
        <v>0</v>
      </c>
      <c r="AC279" s="260">
        <f t="shared" si="707"/>
        <v>8416.8</v>
      </c>
      <c r="AD279" s="254">
        <f t="shared" si="708"/>
        <v>26.2887253054</v>
      </c>
      <c r="AE279" s="279">
        <v>1</v>
      </c>
      <c r="AF279" s="280">
        <f t="shared" si="709"/>
        <v>40.063968</v>
      </c>
      <c r="AG279" s="292">
        <f t="shared" si="713"/>
        <v>44171</v>
      </c>
      <c r="AH279" s="292">
        <f t="shared" si="714"/>
        <v>0</v>
      </c>
      <c r="AI279" s="292">
        <f t="shared" si="715"/>
        <v>44197.2887253054</v>
      </c>
      <c r="AJ279" s="292" t="str">
        <f ca="1" t="shared" si="716"/>
        <v> </v>
      </c>
      <c r="AK279" s="292">
        <f t="shared" si="717"/>
        <v>43732</v>
      </c>
      <c r="AL279" s="296"/>
      <c r="AM279" s="300"/>
      <c r="AN279" s="218"/>
      <c r="AO279" s="218"/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217"/>
      <c r="BZ279" s="217"/>
      <c r="CA279" s="217"/>
      <c r="CB279" s="217"/>
      <c r="CC279" s="217"/>
      <c r="CD279" s="217"/>
      <c r="CE279" s="217"/>
      <c r="CF279" s="217"/>
      <c r="CG279" s="217"/>
      <c r="CH279" s="217"/>
      <c r="CI279" s="217"/>
      <c r="CJ279" s="217"/>
      <c r="CK279" s="217"/>
      <c r="CL279" s="217"/>
      <c r="CM279" s="217"/>
      <c r="CN279" s="217"/>
      <c r="CO279" s="217"/>
      <c r="CP279" s="217"/>
      <c r="CQ279" s="217"/>
      <c r="CR279" s="217"/>
      <c r="CS279" s="217"/>
      <c r="CT279" s="217"/>
      <c r="CU279" s="217"/>
      <c r="CV279" s="217"/>
      <c r="CW279" s="217"/>
      <c r="CX279" s="217"/>
      <c r="CY279" s="217"/>
      <c r="CZ279" s="193"/>
      <c r="DA279" s="193"/>
      <c r="DB279" s="193"/>
      <c r="DC279" s="193"/>
      <c r="DD279" s="193"/>
      <c r="DE279" s="193"/>
      <c r="DF279" s="193"/>
      <c r="DG279" s="193"/>
      <c r="DH279" s="193"/>
      <c r="DI279" s="193"/>
      <c r="DJ279" s="193"/>
      <c r="DK279" s="193"/>
      <c r="DL279" s="193"/>
      <c r="DM279" s="193"/>
      <c r="DN279" s="193"/>
      <c r="DO279" s="193"/>
      <c r="DP279" s="193"/>
      <c r="DQ279" s="193"/>
      <c r="DR279" s="193"/>
      <c r="DS279" s="193"/>
      <c r="DT279" s="193"/>
      <c r="DU279" s="193"/>
      <c r="DV279" s="193"/>
      <c r="DW279" s="193"/>
      <c r="DX279" s="193"/>
      <c r="DY279" s="193"/>
    </row>
    <row r="280" s="190" customFormat="1" customHeight="1" spans="1:129">
      <c r="A280" s="243">
        <v>365</v>
      </c>
      <c r="B280" s="235"/>
      <c r="C280" s="234">
        <v>1</v>
      </c>
      <c r="D280" s="233">
        <f t="shared" si="710"/>
        <v>700</v>
      </c>
      <c r="E280" s="234" t="str">
        <f t="shared" si="711"/>
        <v>YT-J045MS</v>
      </c>
      <c r="F280" s="232">
        <f t="shared" si="712"/>
        <v>5020</v>
      </c>
      <c r="G280" s="234" t="e">
        <f>[1]问量!$F$291</f>
        <v>#REF!</v>
      </c>
      <c r="H280" s="234" t="s">
        <v>44</v>
      </c>
      <c r="I280" s="234">
        <v>75</v>
      </c>
      <c r="J280" s="259" t="s">
        <v>65</v>
      </c>
      <c r="K280" s="234">
        <v>476</v>
      </c>
      <c r="L280" s="234">
        <v>6</v>
      </c>
      <c r="M280" s="234">
        <f t="shared" si="698"/>
        <v>142800</v>
      </c>
      <c r="N280" s="253">
        <f t="shared" si="699"/>
        <v>0.208550573514077</v>
      </c>
      <c r="O280" s="234">
        <v>4</v>
      </c>
      <c r="P280" s="234"/>
      <c r="Q280" s="234"/>
      <c r="R280" s="234"/>
      <c r="S280" s="260">
        <f t="shared" si="700"/>
        <v>0</v>
      </c>
      <c r="T280" s="260">
        <f t="shared" si="701"/>
        <v>43988.3982790196</v>
      </c>
      <c r="U280" s="260">
        <f t="shared" si="702"/>
        <v>1046.92387904067</v>
      </c>
      <c r="V280" s="260"/>
      <c r="W280" s="270"/>
      <c r="X280" s="266"/>
      <c r="Y280" s="260">
        <f t="shared" si="703"/>
        <v>43988.3982790196</v>
      </c>
      <c r="Z280" s="234">
        <f t="shared" si="704"/>
        <v>1046.92387904067</v>
      </c>
      <c r="AA280" s="260">
        <f t="shared" si="705"/>
        <v>16386.5546218487</v>
      </c>
      <c r="AB280" s="278">
        <f t="shared" si="706"/>
        <v>0</v>
      </c>
      <c r="AC280" s="260">
        <f t="shared" si="707"/>
        <v>2016</v>
      </c>
      <c r="AD280" s="254">
        <f t="shared" si="708"/>
        <v>26.2887253054</v>
      </c>
      <c r="AE280" s="279">
        <v>1</v>
      </c>
      <c r="AF280" s="280">
        <f t="shared" si="709"/>
        <v>47.9808</v>
      </c>
      <c r="AG280" s="292">
        <f t="shared" si="713"/>
        <v>44171</v>
      </c>
      <c r="AH280" s="292">
        <f t="shared" si="714"/>
        <v>0</v>
      </c>
      <c r="AI280" s="292">
        <f t="shared" si="715"/>
        <v>44197.2887253054</v>
      </c>
      <c r="AJ280" s="292" t="str">
        <f ca="1" t="shared" si="716"/>
        <v> </v>
      </c>
      <c r="AK280" s="292">
        <f t="shared" si="717"/>
        <v>43732</v>
      </c>
      <c r="AL280" s="296"/>
      <c r="AM280" s="300"/>
      <c r="AN280" s="218"/>
      <c r="AO280" s="218"/>
      <c r="AP280" s="218"/>
      <c r="AQ280" s="218"/>
      <c r="AR280" s="218"/>
      <c r="AS280" s="218"/>
      <c r="AT280" s="218"/>
      <c r="AU280" s="218"/>
      <c r="AV280" s="218"/>
      <c r="AW280" s="218"/>
      <c r="AX280" s="218"/>
      <c r="AY280" s="218"/>
      <c r="AZ280" s="218"/>
      <c r="BA280" s="218"/>
      <c r="BB280" s="218"/>
      <c r="BC280" s="218"/>
      <c r="BD280" s="218"/>
      <c r="BE280" s="218"/>
      <c r="BF280" s="218"/>
      <c r="BG280" s="218"/>
      <c r="BH280" s="218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217"/>
      <c r="BS280" s="217"/>
      <c r="BT280" s="217"/>
      <c r="BU280" s="217"/>
      <c r="BV280" s="217"/>
      <c r="BW280" s="217"/>
      <c r="BX280" s="217"/>
      <c r="BY280" s="217"/>
      <c r="BZ280" s="217"/>
      <c r="CA280" s="217"/>
      <c r="CB280" s="217"/>
      <c r="CC280" s="217"/>
      <c r="CD280" s="217"/>
      <c r="CE280" s="217"/>
      <c r="CF280" s="217"/>
      <c r="CG280" s="217"/>
      <c r="CH280" s="217"/>
      <c r="CI280" s="217"/>
      <c r="CJ280" s="217"/>
      <c r="CK280" s="217"/>
      <c r="CL280" s="217"/>
      <c r="CM280" s="217"/>
      <c r="CN280" s="217"/>
      <c r="CO280" s="217"/>
      <c r="CP280" s="217"/>
      <c r="CQ280" s="217"/>
      <c r="CR280" s="217"/>
      <c r="CS280" s="217"/>
      <c r="CT280" s="217"/>
      <c r="CU280" s="217"/>
      <c r="CV280" s="217"/>
      <c r="CW280" s="217"/>
      <c r="CX280" s="217"/>
      <c r="CY280" s="217"/>
      <c r="CZ280" s="193"/>
      <c r="DA280" s="193"/>
      <c r="DB280" s="193"/>
      <c r="DC280" s="193"/>
      <c r="DD280" s="193"/>
      <c r="DE280" s="193"/>
      <c r="DF280" s="193"/>
      <c r="DG280" s="193"/>
      <c r="DH280" s="193"/>
      <c r="DI280" s="193"/>
      <c r="DJ280" s="193"/>
      <c r="DK280" s="193"/>
      <c r="DL280" s="193"/>
      <c r="DM280" s="193"/>
      <c r="DN280" s="193"/>
      <c r="DO280" s="193"/>
      <c r="DP280" s="193"/>
      <c r="DQ280" s="193"/>
      <c r="DR280" s="193"/>
      <c r="DS280" s="193"/>
      <c r="DT280" s="193"/>
      <c r="DU280" s="193"/>
      <c r="DV280" s="193"/>
      <c r="DW280" s="193"/>
      <c r="DX280" s="193"/>
      <c r="DY280" s="193"/>
    </row>
    <row r="281" s="190" customFormat="1" customHeight="1" spans="1:129">
      <c r="A281" s="243">
        <v>365</v>
      </c>
      <c r="B281" s="235"/>
      <c r="C281" s="234">
        <v>1</v>
      </c>
      <c r="D281" s="233">
        <f t="shared" si="710"/>
        <v>700</v>
      </c>
      <c r="E281" s="234" t="str">
        <f t="shared" si="711"/>
        <v>YT-J045MS</v>
      </c>
      <c r="F281" s="232">
        <f t="shared" si="712"/>
        <v>5020</v>
      </c>
      <c r="G281" s="234"/>
      <c r="H281" s="234" t="s">
        <v>45</v>
      </c>
      <c r="I281" s="234">
        <v>75</v>
      </c>
      <c r="J281" s="259" t="s">
        <v>65</v>
      </c>
      <c r="K281" s="234">
        <v>476</v>
      </c>
      <c r="L281" s="234">
        <f>L280</f>
        <v>6</v>
      </c>
      <c r="M281" s="234">
        <f t="shared" si="698"/>
        <v>142800</v>
      </c>
      <c r="N281" s="253">
        <f t="shared" si="699"/>
        <v>0.208550573514077</v>
      </c>
      <c r="O281" s="234">
        <v>4</v>
      </c>
      <c r="P281" s="234"/>
      <c r="Q281" s="234"/>
      <c r="R281" s="234"/>
      <c r="S281" s="260">
        <f t="shared" si="700"/>
        <v>0</v>
      </c>
      <c r="T281" s="260">
        <f t="shared" si="701"/>
        <v>43988.3982790196</v>
      </c>
      <c r="U281" s="260">
        <f t="shared" si="702"/>
        <v>1046.92387904067</v>
      </c>
      <c r="V281" s="260"/>
      <c r="W281" s="270"/>
      <c r="X281" s="266"/>
      <c r="Y281" s="260">
        <f t="shared" si="703"/>
        <v>43988.3982790196</v>
      </c>
      <c r="Z281" s="234">
        <f t="shared" si="704"/>
        <v>1046.92387904067</v>
      </c>
      <c r="AA281" s="260">
        <f t="shared" si="705"/>
        <v>16386.5546218487</v>
      </c>
      <c r="AB281" s="278">
        <f t="shared" si="706"/>
        <v>0</v>
      </c>
      <c r="AC281" s="260">
        <f t="shared" si="707"/>
        <v>2016</v>
      </c>
      <c r="AD281" s="254">
        <f t="shared" si="708"/>
        <v>26.2887253054</v>
      </c>
      <c r="AE281" s="279">
        <v>1</v>
      </c>
      <c r="AF281" s="280">
        <f t="shared" si="709"/>
        <v>47.9808</v>
      </c>
      <c r="AG281" s="292">
        <f t="shared" si="713"/>
        <v>44171</v>
      </c>
      <c r="AH281" s="292">
        <f t="shared" si="714"/>
        <v>0</v>
      </c>
      <c r="AI281" s="292">
        <f t="shared" si="715"/>
        <v>44197.2887253054</v>
      </c>
      <c r="AJ281" s="292" t="str">
        <f ca="1" t="shared" si="716"/>
        <v> </v>
      </c>
      <c r="AK281" s="292">
        <f t="shared" si="717"/>
        <v>43732</v>
      </c>
      <c r="AL281" s="296"/>
      <c r="AM281" s="300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218"/>
      <c r="BD281" s="218"/>
      <c r="BE281" s="218"/>
      <c r="BF281" s="218"/>
      <c r="BG281" s="218"/>
      <c r="BH281" s="218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217"/>
      <c r="BV281" s="217"/>
      <c r="BW281" s="217"/>
      <c r="BX281" s="217"/>
      <c r="BY281" s="217"/>
      <c r="BZ281" s="217"/>
      <c r="CA281" s="217"/>
      <c r="CB281" s="217"/>
      <c r="CC281" s="217"/>
      <c r="CD281" s="217"/>
      <c r="CE281" s="217"/>
      <c r="CF281" s="217"/>
      <c r="CG281" s="217"/>
      <c r="CH281" s="217"/>
      <c r="CI281" s="217"/>
      <c r="CJ281" s="217"/>
      <c r="CK281" s="217"/>
      <c r="CL281" s="217"/>
      <c r="CM281" s="217"/>
      <c r="CN281" s="217"/>
      <c r="CO281" s="217"/>
      <c r="CP281" s="217"/>
      <c r="CQ281" s="217"/>
      <c r="CR281" s="217"/>
      <c r="CS281" s="217"/>
      <c r="CT281" s="217"/>
      <c r="CU281" s="217"/>
      <c r="CV281" s="217"/>
      <c r="CW281" s="217"/>
      <c r="CX281" s="217"/>
      <c r="CY281" s="217"/>
      <c r="CZ281" s="193"/>
      <c r="DA281" s="193"/>
      <c r="DB281" s="193"/>
      <c r="DC281" s="193"/>
      <c r="DD281" s="193"/>
      <c r="DE281" s="193"/>
      <c r="DF281" s="193"/>
      <c r="DG281" s="193"/>
      <c r="DH281" s="193"/>
      <c r="DI281" s="193"/>
      <c r="DJ281" s="193"/>
      <c r="DK281" s="193"/>
      <c r="DL281" s="193"/>
      <c r="DM281" s="193"/>
      <c r="DN281" s="193"/>
      <c r="DO281" s="193"/>
      <c r="DP281" s="193"/>
      <c r="DQ281" s="193"/>
      <c r="DR281" s="193"/>
      <c r="DS281" s="193"/>
      <c r="DT281" s="193"/>
      <c r="DU281" s="193"/>
      <c r="DV281" s="193"/>
      <c r="DW281" s="193"/>
      <c r="DX281" s="193"/>
      <c r="DY281" s="193"/>
    </row>
    <row r="282" s="190" customFormat="1" customHeight="1" spans="1:129">
      <c r="A282" s="243">
        <v>365</v>
      </c>
      <c r="B282" s="235"/>
      <c r="C282" s="234">
        <v>1</v>
      </c>
      <c r="D282" s="233">
        <f t="shared" si="710"/>
        <v>700</v>
      </c>
      <c r="E282" s="234" t="str">
        <f t="shared" si="711"/>
        <v>YT-J045MS</v>
      </c>
      <c r="F282" s="232">
        <f t="shared" si="712"/>
        <v>5020</v>
      </c>
      <c r="G282" s="234" t="s">
        <v>113</v>
      </c>
      <c r="H282" s="234" t="s">
        <v>46</v>
      </c>
      <c r="I282" s="234"/>
      <c r="J282" s="252"/>
      <c r="K282" s="234"/>
      <c r="L282" s="234">
        <f>L281</f>
        <v>6</v>
      </c>
      <c r="M282" s="234">
        <f t="shared" si="698"/>
        <v>0</v>
      </c>
      <c r="N282" s="253">
        <f t="shared" si="699"/>
        <v>0</v>
      </c>
      <c r="O282" s="234"/>
      <c r="P282" s="234"/>
      <c r="Q282" s="234"/>
      <c r="R282" s="234"/>
      <c r="S282" s="260">
        <f t="shared" si="700"/>
        <v>0</v>
      </c>
      <c r="T282" s="260" t="e">
        <f t="shared" si="701"/>
        <v>#DIV/0!</v>
      </c>
      <c r="U282" s="260">
        <f t="shared" si="702"/>
        <v>0</v>
      </c>
      <c r="V282" s="260"/>
      <c r="W282" s="270"/>
      <c r="X282" s="273"/>
      <c r="Y282" s="260" t="e">
        <f t="shared" si="703"/>
        <v>#DIV/0!</v>
      </c>
      <c r="Z282" s="234" t="e">
        <f t="shared" si="704"/>
        <v>#DIV/0!</v>
      </c>
      <c r="AA282" s="260" t="e">
        <f t="shared" si="705"/>
        <v>#DIV/0!</v>
      </c>
      <c r="AB282" s="278" t="e">
        <f t="shared" si="706"/>
        <v>#DIV/0!</v>
      </c>
      <c r="AC282" s="260">
        <f t="shared" si="707"/>
        <v>0</v>
      </c>
      <c r="AD282" s="254" t="e">
        <f t="shared" si="708"/>
        <v>#DIV/0!</v>
      </c>
      <c r="AE282" s="279">
        <v>1</v>
      </c>
      <c r="AF282" s="280">
        <f t="shared" si="709"/>
        <v>0</v>
      </c>
      <c r="AG282" s="292">
        <f t="shared" si="713"/>
        <v>44171</v>
      </c>
      <c r="AH282" s="292">
        <f t="shared" si="714"/>
        <v>0</v>
      </c>
      <c r="AI282" s="292">
        <f t="shared" si="715"/>
        <v>44197.2887253054</v>
      </c>
      <c r="AJ282" s="292" t="str">
        <f ca="1" t="shared" si="716"/>
        <v> </v>
      </c>
      <c r="AK282" s="292">
        <f t="shared" si="717"/>
        <v>43732</v>
      </c>
      <c r="AL282" s="296"/>
      <c r="AM282" s="300"/>
      <c r="AN282" s="218"/>
      <c r="AO282" s="218"/>
      <c r="AP282" s="218"/>
      <c r="AQ282" s="218"/>
      <c r="AR282" s="218"/>
      <c r="AS282" s="218"/>
      <c r="AT282" s="218"/>
      <c r="AU282" s="218"/>
      <c r="AV282" s="218"/>
      <c r="AW282" s="218"/>
      <c r="AX282" s="218"/>
      <c r="AY282" s="218"/>
      <c r="AZ282" s="218"/>
      <c r="BA282" s="218"/>
      <c r="BB282" s="218"/>
      <c r="BC282" s="218"/>
      <c r="BD282" s="218"/>
      <c r="BE282" s="218"/>
      <c r="BF282" s="218"/>
      <c r="BG282" s="218"/>
      <c r="BH282" s="218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217"/>
      <c r="BS282" s="217"/>
      <c r="BT282" s="217"/>
      <c r="BU282" s="217"/>
      <c r="BV282" s="217"/>
      <c r="BW282" s="217"/>
      <c r="BX282" s="217"/>
      <c r="BY282" s="217"/>
      <c r="BZ282" s="217"/>
      <c r="CA282" s="217"/>
      <c r="CB282" s="217"/>
      <c r="CC282" s="217"/>
      <c r="CD282" s="217"/>
      <c r="CE282" s="217"/>
      <c r="CF282" s="217"/>
      <c r="CG282" s="217"/>
      <c r="CH282" s="217"/>
      <c r="CI282" s="217"/>
      <c r="CJ282" s="217"/>
      <c r="CK282" s="217"/>
      <c r="CL282" s="217"/>
      <c r="CM282" s="217"/>
      <c r="CN282" s="217"/>
      <c r="CO282" s="217"/>
      <c r="CP282" s="217"/>
      <c r="CQ282" s="217"/>
      <c r="CR282" s="217"/>
      <c r="CS282" s="217"/>
      <c r="CT282" s="217"/>
      <c r="CU282" s="217"/>
      <c r="CV282" s="217"/>
      <c r="CW282" s="217"/>
      <c r="CX282" s="217"/>
      <c r="CY282" s="217"/>
      <c r="CZ282" s="193"/>
      <c r="DA282" s="193"/>
      <c r="DB282" s="193"/>
      <c r="DC282" s="193"/>
      <c r="DD282" s="193"/>
      <c r="DE282" s="193"/>
      <c r="DF282" s="193"/>
      <c r="DG282" s="193"/>
      <c r="DH282" s="193"/>
      <c r="DI282" s="193"/>
      <c r="DJ282" s="193"/>
      <c r="DK282" s="193"/>
      <c r="DL282" s="193"/>
      <c r="DM282" s="193"/>
      <c r="DN282" s="193"/>
      <c r="DO282" s="193"/>
      <c r="DP282" s="193"/>
      <c r="DQ282" s="193"/>
      <c r="DR282" s="193"/>
      <c r="DS282" s="193"/>
      <c r="DT282" s="193"/>
      <c r="DU282" s="193"/>
      <c r="DV282" s="193"/>
      <c r="DW282" s="193"/>
      <c r="DX282" s="193"/>
      <c r="DY282" s="193"/>
    </row>
    <row r="283" s="191" customFormat="1" customHeight="1" spans="1:129">
      <c r="A283" s="244"/>
      <c r="B283" s="237"/>
      <c r="C283" s="240"/>
      <c r="D283" s="239"/>
      <c r="E283" s="240"/>
      <c r="F283" s="238"/>
      <c r="G283" s="240"/>
      <c r="H283" s="240"/>
      <c r="I283" s="240"/>
      <c r="J283" s="256"/>
      <c r="K283" s="240"/>
      <c r="L283" s="240"/>
      <c r="M283" s="240"/>
      <c r="N283" s="257"/>
      <c r="O283" s="240"/>
      <c r="P283" s="240"/>
      <c r="Q283" s="240"/>
      <c r="R283" s="240"/>
      <c r="S283" s="267"/>
      <c r="T283" s="267"/>
      <c r="U283" s="267"/>
      <c r="V283" s="267"/>
      <c r="W283" s="272"/>
      <c r="X283" s="274"/>
      <c r="Y283" s="267"/>
      <c r="Z283" s="240"/>
      <c r="AA283" s="267"/>
      <c r="AB283" s="281"/>
      <c r="AC283" s="267"/>
      <c r="AD283" s="258"/>
      <c r="AE283" s="282"/>
      <c r="AF283" s="283"/>
      <c r="AG283" s="297"/>
      <c r="AH283" s="297"/>
      <c r="AI283" s="297"/>
      <c r="AJ283" s="297"/>
      <c r="AK283" s="297"/>
      <c r="AL283" s="298"/>
      <c r="AM283" s="301"/>
      <c r="AN283" s="218"/>
      <c r="AO283" s="218"/>
      <c r="AP283" s="218"/>
      <c r="AQ283" s="218"/>
      <c r="AR283" s="218"/>
      <c r="AS283" s="218"/>
      <c r="AT283" s="218"/>
      <c r="AU283" s="218"/>
      <c r="AV283" s="218"/>
      <c r="AW283" s="218"/>
      <c r="AX283" s="218"/>
      <c r="AY283" s="218"/>
      <c r="AZ283" s="218"/>
      <c r="BA283" s="218"/>
      <c r="BB283" s="218"/>
      <c r="BC283" s="218"/>
      <c r="BD283" s="218"/>
      <c r="BE283" s="218"/>
      <c r="BF283" s="218"/>
      <c r="BG283" s="218"/>
      <c r="BH283" s="218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217"/>
      <c r="BS283" s="217"/>
      <c r="BT283" s="217"/>
      <c r="BU283" s="217"/>
      <c r="BV283" s="217"/>
      <c r="BW283" s="217"/>
      <c r="BX283" s="217"/>
      <c r="BY283" s="217"/>
      <c r="BZ283" s="217"/>
      <c r="CA283" s="217"/>
      <c r="CB283" s="217"/>
      <c r="CC283" s="217"/>
      <c r="CD283" s="217"/>
      <c r="CE283" s="217"/>
      <c r="CF283" s="217"/>
      <c r="CG283" s="217"/>
      <c r="CH283" s="217"/>
      <c r="CI283" s="217"/>
      <c r="CJ283" s="217"/>
      <c r="CK283" s="217"/>
      <c r="CL283" s="217"/>
      <c r="CM283" s="217"/>
      <c r="CN283" s="217"/>
      <c r="CO283" s="217"/>
      <c r="CP283" s="217"/>
      <c r="CQ283" s="217"/>
      <c r="CR283" s="217"/>
      <c r="CS283" s="217"/>
      <c r="CT283" s="217"/>
      <c r="CU283" s="217"/>
      <c r="CV283" s="217"/>
      <c r="CW283" s="217"/>
      <c r="CX283" s="217"/>
      <c r="CY283" s="217"/>
      <c r="CZ283" s="193"/>
      <c r="DA283" s="193"/>
      <c r="DB283" s="193"/>
      <c r="DC283" s="193"/>
      <c r="DD283" s="193"/>
      <c r="DE283" s="193"/>
      <c r="DF283" s="193"/>
      <c r="DG283" s="193"/>
      <c r="DH283" s="193"/>
      <c r="DI283" s="193"/>
      <c r="DJ283" s="193"/>
      <c r="DK283" s="193"/>
      <c r="DL283" s="193"/>
      <c r="DM283" s="193"/>
      <c r="DN283" s="193"/>
      <c r="DO283" s="193"/>
      <c r="DP283" s="193"/>
      <c r="DQ283" s="193"/>
      <c r="DR283" s="193"/>
      <c r="DS283" s="193"/>
      <c r="DT283" s="193"/>
      <c r="DU283" s="193"/>
      <c r="DV283" s="193"/>
      <c r="DW283" s="193"/>
      <c r="DX283" s="193"/>
      <c r="DY283" s="193"/>
    </row>
    <row r="284" customHeight="1" spans="1:129">
      <c r="A284" s="230">
        <v>341</v>
      </c>
      <c r="B284" s="235">
        <v>1035</v>
      </c>
      <c r="C284" s="234">
        <v>1</v>
      </c>
      <c r="D284" s="233">
        <v>420</v>
      </c>
      <c r="E284" s="234" t="s">
        <v>114</v>
      </c>
      <c r="F284" s="232">
        <v>3020</v>
      </c>
      <c r="G284" s="234"/>
      <c r="H284" s="234" t="s">
        <v>15</v>
      </c>
      <c r="I284" s="234">
        <v>75</v>
      </c>
      <c r="J284" s="252" t="s">
        <v>63</v>
      </c>
      <c r="K284" s="234">
        <v>550</v>
      </c>
      <c r="L284" s="234">
        <v>6</v>
      </c>
      <c r="M284" s="234">
        <f t="shared" ref="M284:M290" si="718">O284*K284*I284</f>
        <v>173250</v>
      </c>
      <c r="N284" s="253">
        <f t="shared" ref="N284:N290" si="719">M284/SUM($M$284:$M$290)</f>
        <v>0.196078431372549</v>
      </c>
      <c r="O284" s="234">
        <v>4.2</v>
      </c>
      <c r="P284" s="234"/>
      <c r="Q284" s="234"/>
      <c r="R284" s="234"/>
      <c r="S284" s="260">
        <f t="shared" ref="S284:S290" si="720">R284*Q284*P284/1000</f>
        <v>0</v>
      </c>
      <c r="T284" s="260">
        <f t="shared" ref="T284:T290" si="721">F284*N284*1000/L284/K284*9000/I284</f>
        <v>21532.9768270945</v>
      </c>
      <c r="U284" s="260">
        <f t="shared" ref="U284:U292" si="722">F284*N284</f>
        <v>592.156862745098</v>
      </c>
      <c r="V284" s="260"/>
      <c r="W284" s="270"/>
      <c r="X284" s="266">
        <v>21700</v>
      </c>
      <c r="Y284" s="260">
        <f t="shared" ref="Y284:Y292" si="723">T284-X284</f>
        <v>-167.023172905501</v>
      </c>
      <c r="Z284" s="234">
        <f t="shared" ref="Z284:Z292" si="724">Y284*I284/9000*L284*K284/1000</f>
        <v>-4.59313725490128</v>
      </c>
      <c r="AA284" s="260">
        <f t="shared" ref="AA284:AA290" si="725">65*1000/K284*9000/I284</f>
        <v>14181.8181818182</v>
      </c>
      <c r="AB284" s="278">
        <f t="shared" ref="AB284:AB292" si="726">Q284*R284*P284*N284/K284/L284*9000/I284</f>
        <v>0</v>
      </c>
      <c r="AC284" s="260">
        <f t="shared" ref="AC284:AC292" si="727">D284/2*O284*60*24/1000</f>
        <v>1270.08</v>
      </c>
      <c r="AD284" s="254">
        <f t="shared" ref="AD284:AD295" si="728">T284/AC284/0.83/AE284</f>
        <v>20.4265444498084</v>
      </c>
      <c r="AE284" s="279">
        <v>1</v>
      </c>
      <c r="AF284" s="280">
        <f t="shared" ref="AF284:AF292" si="729">IF(LEN(C284)&gt;0,AC284*I284/9000/1000*K284*L284,"")</f>
        <v>34.9272</v>
      </c>
      <c r="AG284" s="292">
        <v>44146</v>
      </c>
      <c r="AH284" s="294"/>
      <c r="AI284" s="294">
        <f>AD284+AG284</f>
        <v>44166.4265444498</v>
      </c>
      <c r="AJ284" s="295" t="str">
        <f ca="1">IF(NOW()-AG284-AD284&gt;=-2,"跟踪"," ")</f>
        <v>跟踪</v>
      </c>
      <c r="AK284" s="295">
        <f>AI284+3</f>
        <v>44169.4265444498</v>
      </c>
      <c r="AL284" s="296">
        <f>SUM(AF284:AF290)</f>
        <v>178.12872</v>
      </c>
      <c r="CZ284" s="193"/>
      <c r="DA284" s="193"/>
      <c r="DB284" s="193"/>
      <c r="DC284" s="193"/>
      <c r="DD284" s="193"/>
      <c r="DE284" s="193"/>
      <c r="DF284" s="193"/>
      <c r="DG284" s="193"/>
      <c r="DH284" s="193"/>
      <c r="DI284" s="193"/>
      <c r="DJ284" s="193"/>
      <c r="DK284" s="193"/>
      <c r="DL284" s="193"/>
      <c r="DM284" s="193"/>
      <c r="DN284" s="193"/>
      <c r="DO284" s="193"/>
      <c r="DP284" s="193"/>
      <c r="DQ284" s="193"/>
      <c r="DR284" s="193"/>
      <c r="DS284" s="193"/>
      <c r="DT284" s="193"/>
      <c r="DU284" s="193"/>
      <c r="DV284" s="193"/>
      <c r="DW284" s="193"/>
      <c r="DX284" s="193"/>
      <c r="DY284" s="193"/>
    </row>
    <row r="285" customHeight="1" spans="1:129">
      <c r="A285" s="230">
        <v>341</v>
      </c>
      <c r="B285" s="235"/>
      <c r="C285" s="234">
        <v>1</v>
      </c>
      <c r="D285" s="233">
        <f t="shared" ref="D285:D290" si="730">D284</f>
        <v>420</v>
      </c>
      <c r="E285" s="234" t="str">
        <f t="shared" ref="E285:E290" si="731">E284</f>
        <v>yt-13507-26e</v>
      </c>
      <c r="F285" s="232">
        <f t="shared" ref="F285:F290" si="732">F284</f>
        <v>3020</v>
      </c>
      <c r="G285" s="234"/>
      <c r="H285" s="234" t="s">
        <v>41</v>
      </c>
      <c r="I285" s="234">
        <v>75</v>
      </c>
      <c r="J285" s="252" t="s">
        <v>63</v>
      </c>
      <c r="K285" s="234">
        <v>275</v>
      </c>
      <c r="L285" s="234">
        <f>L284</f>
        <v>6</v>
      </c>
      <c r="M285" s="234">
        <f t="shared" si="718"/>
        <v>86625</v>
      </c>
      <c r="N285" s="253">
        <f t="shared" si="719"/>
        <v>0.0980392156862745</v>
      </c>
      <c r="O285" s="234">
        <v>4.2</v>
      </c>
      <c r="P285" s="260"/>
      <c r="Q285" s="260"/>
      <c r="R285" s="260"/>
      <c r="S285" s="260">
        <f t="shared" si="720"/>
        <v>0</v>
      </c>
      <c r="T285" s="260">
        <f t="shared" si="721"/>
        <v>21532.9768270945</v>
      </c>
      <c r="U285" s="260">
        <f t="shared" si="722"/>
        <v>296.078431372549</v>
      </c>
      <c r="V285" s="260"/>
      <c r="W285" s="270"/>
      <c r="X285" s="266">
        <v>21700</v>
      </c>
      <c r="Y285" s="260">
        <f t="shared" si="723"/>
        <v>-167.023172905501</v>
      </c>
      <c r="Z285" s="234">
        <f t="shared" si="724"/>
        <v>-2.29656862745064</v>
      </c>
      <c r="AA285" s="260">
        <f t="shared" si="725"/>
        <v>28363.6363636364</v>
      </c>
      <c r="AB285" s="278">
        <f t="shared" si="726"/>
        <v>0</v>
      </c>
      <c r="AC285" s="260">
        <f t="shared" si="727"/>
        <v>1270.08</v>
      </c>
      <c r="AD285" s="254">
        <f t="shared" si="728"/>
        <v>20.4265444498084</v>
      </c>
      <c r="AE285" s="279">
        <v>1</v>
      </c>
      <c r="AF285" s="280">
        <f t="shared" si="729"/>
        <v>17.4636</v>
      </c>
      <c r="AG285" s="292">
        <f t="shared" ref="AG285:AG290" si="733">AG284</f>
        <v>44146</v>
      </c>
      <c r="AH285" s="292">
        <f t="shared" ref="AH285:AH290" si="734">AH284</f>
        <v>0</v>
      </c>
      <c r="AI285" s="292">
        <f t="shared" ref="AI285:AI290" si="735">AI284</f>
        <v>44166.4265444498</v>
      </c>
      <c r="AJ285" s="292" t="str">
        <f ca="1" t="shared" ref="AJ285:AJ290" si="736">AJ284</f>
        <v>跟踪</v>
      </c>
      <c r="AK285" s="292">
        <f t="shared" ref="AK285:AK290" si="737">AK284</f>
        <v>44169.4265444498</v>
      </c>
      <c r="AL285" s="296"/>
      <c r="CZ285" s="193"/>
      <c r="DA285" s="193"/>
      <c r="DB285" s="193"/>
      <c r="DC285" s="193"/>
      <c r="DD285" s="193"/>
      <c r="DE285" s="193"/>
      <c r="DF285" s="193"/>
      <c r="DG285" s="193"/>
      <c r="DH285" s="193"/>
      <c r="DI285" s="193"/>
      <c r="DJ285" s="193"/>
      <c r="DK285" s="193"/>
      <c r="DL285" s="193"/>
      <c r="DM285" s="193"/>
      <c r="DN285" s="193"/>
      <c r="DO285" s="193"/>
      <c r="DP285" s="193"/>
      <c r="DQ285" s="193"/>
      <c r="DR285" s="193"/>
      <c r="DS285" s="193"/>
      <c r="DT285" s="193"/>
      <c r="DU285" s="193"/>
      <c r="DV285" s="193"/>
      <c r="DW285" s="193"/>
      <c r="DX285" s="193"/>
      <c r="DY285" s="193"/>
    </row>
    <row r="286" customHeight="1" spans="1:129">
      <c r="A286" s="230">
        <v>341</v>
      </c>
      <c r="B286" s="235"/>
      <c r="C286" s="234">
        <v>1</v>
      </c>
      <c r="D286" s="233">
        <f t="shared" si="730"/>
        <v>420</v>
      </c>
      <c r="E286" s="234" t="str">
        <f t="shared" si="731"/>
        <v>yt-13507-26e</v>
      </c>
      <c r="F286" s="232">
        <f t="shared" si="732"/>
        <v>3020</v>
      </c>
      <c r="G286" s="241" t="s">
        <v>49</v>
      </c>
      <c r="H286" s="234" t="s">
        <v>42</v>
      </c>
      <c r="I286" s="234">
        <v>75</v>
      </c>
      <c r="J286" s="252" t="s">
        <v>63</v>
      </c>
      <c r="K286" s="234">
        <v>275</v>
      </c>
      <c r="L286" s="234">
        <f>L285</f>
        <v>6</v>
      </c>
      <c r="M286" s="234">
        <f t="shared" si="718"/>
        <v>86625</v>
      </c>
      <c r="N286" s="253">
        <f t="shared" si="719"/>
        <v>0.0980392156862745</v>
      </c>
      <c r="O286" s="234">
        <v>4.2</v>
      </c>
      <c r="P286" s="234"/>
      <c r="Q286" s="234"/>
      <c r="R286" s="234"/>
      <c r="S286" s="260">
        <f t="shared" si="720"/>
        <v>0</v>
      </c>
      <c r="T286" s="260">
        <f t="shared" si="721"/>
        <v>21532.9768270945</v>
      </c>
      <c r="U286" s="260">
        <f t="shared" si="722"/>
        <v>296.078431372549</v>
      </c>
      <c r="V286" s="260"/>
      <c r="W286" s="270"/>
      <c r="X286" s="266">
        <v>21700</v>
      </c>
      <c r="Y286" s="260">
        <f t="shared" si="723"/>
        <v>-167.023172905501</v>
      </c>
      <c r="Z286" s="234">
        <f t="shared" si="724"/>
        <v>-2.29656862745064</v>
      </c>
      <c r="AA286" s="260">
        <f t="shared" si="725"/>
        <v>28363.6363636364</v>
      </c>
      <c r="AB286" s="278">
        <f t="shared" si="726"/>
        <v>0</v>
      </c>
      <c r="AC286" s="260">
        <f t="shared" si="727"/>
        <v>1270.08</v>
      </c>
      <c r="AD286" s="254">
        <f t="shared" si="728"/>
        <v>20.4265444498084</v>
      </c>
      <c r="AE286" s="279">
        <v>1</v>
      </c>
      <c r="AF286" s="280">
        <f t="shared" si="729"/>
        <v>17.4636</v>
      </c>
      <c r="AG286" s="292">
        <f t="shared" si="733"/>
        <v>44146</v>
      </c>
      <c r="AH286" s="292">
        <f t="shared" si="734"/>
        <v>0</v>
      </c>
      <c r="AI286" s="292">
        <f t="shared" si="735"/>
        <v>44166.4265444498</v>
      </c>
      <c r="AJ286" s="292" t="str">
        <f ca="1" t="shared" si="736"/>
        <v>跟踪</v>
      </c>
      <c r="AK286" s="292">
        <f t="shared" si="737"/>
        <v>44169.4265444498</v>
      </c>
      <c r="AL286" s="296"/>
      <c r="CZ286" s="193"/>
      <c r="DA286" s="193"/>
      <c r="DB286" s="193"/>
      <c r="DC286" s="193"/>
      <c r="DD286" s="193"/>
      <c r="DE286" s="193"/>
      <c r="DF286" s="193"/>
      <c r="DG286" s="193"/>
      <c r="DH286" s="193"/>
      <c r="DI286" s="193"/>
      <c r="DJ286" s="193"/>
      <c r="DK286" s="193"/>
      <c r="DL286" s="193"/>
      <c r="DM286" s="193"/>
      <c r="DN286" s="193"/>
      <c r="DO286" s="193"/>
      <c r="DP286" s="193"/>
      <c r="DQ286" s="193"/>
      <c r="DR286" s="193"/>
      <c r="DS286" s="193"/>
      <c r="DT286" s="193"/>
      <c r="DU286" s="193"/>
      <c r="DV286" s="193"/>
      <c r="DW286" s="193"/>
      <c r="DX286" s="193"/>
      <c r="DY286" s="193"/>
    </row>
    <row r="287" customHeight="1" spans="1:129">
      <c r="A287" s="230">
        <v>341</v>
      </c>
      <c r="B287" s="235"/>
      <c r="C287" s="234">
        <v>1</v>
      </c>
      <c r="D287" s="233">
        <f t="shared" si="730"/>
        <v>420</v>
      </c>
      <c r="E287" s="234" t="str">
        <f t="shared" si="731"/>
        <v>yt-13507-26e</v>
      </c>
      <c r="F287" s="232">
        <f t="shared" si="732"/>
        <v>3020</v>
      </c>
      <c r="G287" s="242"/>
      <c r="H287" s="234" t="s">
        <v>43</v>
      </c>
      <c r="I287" s="234">
        <v>75</v>
      </c>
      <c r="J287" s="252" t="s">
        <v>63</v>
      </c>
      <c r="K287" s="234">
        <v>550</v>
      </c>
      <c r="L287" s="234">
        <f>L286</f>
        <v>6</v>
      </c>
      <c r="M287" s="234">
        <f t="shared" si="718"/>
        <v>165000</v>
      </c>
      <c r="N287" s="253">
        <f t="shared" si="719"/>
        <v>0.186741363211951</v>
      </c>
      <c r="O287" s="234">
        <v>4</v>
      </c>
      <c r="P287" s="234"/>
      <c r="Q287" s="234"/>
      <c r="R287" s="234"/>
      <c r="S287" s="260">
        <f t="shared" si="720"/>
        <v>0</v>
      </c>
      <c r="T287" s="260">
        <f t="shared" si="721"/>
        <v>20507.5969781852</v>
      </c>
      <c r="U287" s="260">
        <f t="shared" si="722"/>
        <v>563.958916900093</v>
      </c>
      <c r="V287" s="260"/>
      <c r="W287" s="270"/>
      <c r="X287" s="266">
        <v>20700</v>
      </c>
      <c r="Y287" s="260">
        <f t="shared" si="723"/>
        <v>-192.4030218148</v>
      </c>
      <c r="Z287" s="234">
        <f t="shared" si="724"/>
        <v>-5.291083099907</v>
      </c>
      <c r="AA287" s="260">
        <f t="shared" si="725"/>
        <v>14181.8181818182</v>
      </c>
      <c r="AB287" s="278">
        <f t="shared" si="726"/>
        <v>0</v>
      </c>
      <c r="AC287" s="260">
        <f t="shared" si="727"/>
        <v>1209.6</v>
      </c>
      <c r="AD287" s="254">
        <f t="shared" si="728"/>
        <v>20.4265444498084</v>
      </c>
      <c r="AE287" s="279">
        <v>1</v>
      </c>
      <c r="AF287" s="280">
        <f t="shared" si="729"/>
        <v>33.264</v>
      </c>
      <c r="AG287" s="292">
        <f t="shared" si="733"/>
        <v>44146</v>
      </c>
      <c r="AH287" s="292">
        <f t="shared" si="734"/>
        <v>0</v>
      </c>
      <c r="AI287" s="292">
        <f t="shared" si="735"/>
        <v>44166.4265444498</v>
      </c>
      <c r="AJ287" s="292" t="str">
        <f ca="1" t="shared" si="736"/>
        <v>跟踪</v>
      </c>
      <c r="AK287" s="292">
        <f t="shared" si="737"/>
        <v>44169.4265444498</v>
      </c>
      <c r="AL287" s="296"/>
      <c r="CZ287" s="193"/>
      <c r="DA287" s="193"/>
      <c r="DB287" s="193"/>
      <c r="DC287" s="193"/>
      <c r="DD287" s="193"/>
      <c r="DE287" s="193"/>
      <c r="DF287" s="193"/>
      <c r="DG287" s="193"/>
      <c r="DH287" s="193"/>
      <c r="DI287" s="193"/>
      <c r="DJ287" s="193"/>
      <c r="DK287" s="193"/>
      <c r="DL287" s="193"/>
      <c r="DM287" s="193"/>
      <c r="DN287" s="193"/>
      <c r="DO287" s="193"/>
      <c r="DP287" s="193"/>
      <c r="DQ287" s="193"/>
      <c r="DR287" s="193"/>
      <c r="DS287" s="193"/>
      <c r="DT287" s="193"/>
      <c r="DU287" s="193"/>
      <c r="DV287" s="193"/>
      <c r="DW287" s="193"/>
      <c r="DX287" s="193"/>
      <c r="DY287" s="193"/>
    </row>
    <row r="288" customHeight="1" spans="1:129">
      <c r="A288" s="230">
        <v>341</v>
      </c>
      <c r="B288" s="235"/>
      <c r="C288" s="234">
        <v>1</v>
      </c>
      <c r="D288" s="233">
        <f t="shared" si="730"/>
        <v>420</v>
      </c>
      <c r="E288" s="234" t="str">
        <f t="shared" si="731"/>
        <v>yt-13507-26e</v>
      </c>
      <c r="F288" s="232">
        <f t="shared" si="732"/>
        <v>3020</v>
      </c>
      <c r="G288" s="234" t="e">
        <f>[1]问量!$F$269</f>
        <v>#REF!</v>
      </c>
      <c r="H288" s="234" t="s">
        <v>44</v>
      </c>
      <c r="I288" s="234">
        <v>30</v>
      </c>
      <c r="J288" s="252" t="s">
        <v>62</v>
      </c>
      <c r="K288" s="234">
        <v>550</v>
      </c>
      <c r="L288" s="234">
        <f>L287</f>
        <v>6</v>
      </c>
      <c r="M288" s="234">
        <f t="shared" si="718"/>
        <v>227700</v>
      </c>
      <c r="N288" s="253">
        <f t="shared" si="719"/>
        <v>0.257703081232493</v>
      </c>
      <c r="O288" s="234">
        <v>13.8</v>
      </c>
      <c r="P288" s="234"/>
      <c r="Q288" s="234"/>
      <c r="R288" s="234"/>
      <c r="S288" s="260">
        <f t="shared" si="720"/>
        <v>0</v>
      </c>
      <c r="T288" s="260">
        <f t="shared" si="721"/>
        <v>70751.209574739</v>
      </c>
      <c r="U288" s="260">
        <f t="shared" si="722"/>
        <v>778.263305322129</v>
      </c>
      <c r="V288" s="260"/>
      <c r="W288" s="270"/>
      <c r="X288" s="266"/>
      <c r="Y288" s="260">
        <f t="shared" si="723"/>
        <v>70751.209574739</v>
      </c>
      <c r="Z288" s="234">
        <f t="shared" si="724"/>
        <v>778.263305322129</v>
      </c>
      <c r="AA288" s="260">
        <f t="shared" si="725"/>
        <v>35454.5454545455</v>
      </c>
      <c r="AB288" s="278">
        <f t="shared" si="726"/>
        <v>0</v>
      </c>
      <c r="AC288" s="260">
        <f t="shared" si="727"/>
        <v>4173.12</v>
      </c>
      <c r="AD288" s="254">
        <f t="shared" si="728"/>
        <v>20.4265444498084</v>
      </c>
      <c r="AE288" s="279">
        <v>1</v>
      </c>
      <c r="AF288" s="280">
        <f t="shared" si="729"/>
        <v>45.90432</v>
      </c>
      <c r="AG288" s="292">
        <f t="shared" si="733"/>
        <v>44146</v>
      </c>
      <c r="AH288" s="292">
        <f t="shared" si="734"/>
        <v>0</v>
      </c>
      <c r="AI288" s="292">
        <f t="shared" si="735"/>
        <v>44166.4265444498</v>
      </c>
      <c r="AJ288" s="292" t="str">
        <f ca="1" t="shared" si="736"/>
        <v>跟踪</v>
      </c>
      <c r="AK288" s="292">
        <f t="shared" si="737"/>
        <v>44169.4265444498</v>
      </c>
      <c r="AL288" s="296"/>
      <c r="CZ288" s="193"/>
      <c r="DA288" s="193"/>
      <c r="DB288" s="193"/>
      <c r="DC288" s="193"/>
      <c r="DD288" s="193"/>
      <c r="DE288" s="193"/>
      <c r="DF288" s="193"/>
      <c r="DG288" s="193"/>
      <c r="DH288" s="193"/>
      <c r="DI288" s="193"/>
      <c r="DJ288" s="193"/>
      <c r="DK288" s="193"/>
      <c r="DL288" s="193"/>
      <c r="DM288" s="193"/>
      <c r="DN288" s="193"/>
      <c r="DO288" s="193"/>
      <c r="DP288" s="193"/>
      <c r="DQ288" s="193"/>
      <c r="DR288" s="193"/>
      <c r="DS288" s="193"/>
      <c r="DT288" s="193"/>
      <c r="DU288" s="193"/>
      <c r="DV288" s="193"/>
      <c r="DW288" s="193"/>
      <c r="DX288" s="193"/>
      <c r="DY288" s="193"/>
    </row>
    <row r="289" customHeight="1" spans="1:129">
      <c r="A289" s="230">
        <v>341</v>
      </c>
      <c r="B289" s="235"/>
      <c r="C289" s="234">
        <v>1</v>
      </c>
      <c r="D289" s="233">
        <f t="shared" si="730"/>
        <v>420</v>
      </c>
      <c r="E289" s="234" t="str">
        <f t="shared" si="731"/>
        <v>yt-13507-26e</v>
      </c>
      <c r="F289" s="232">
        <f t="shared" si="732"/>
        <v>3020</v>
      </c>
      <c r="G289" s="234"/>
      <c r="H289" s="234" t="s">
        <v>45</v>
      </c>
      <c r="I289" s="234">
        <v>75</v>
      </c>
      <c r="J289" s="252" t="s">
        <v>63</v>
      </c>
      <c r="K289" s="234">
        <v>550</v>
      </c>
      <c r="L289" s="234">
        <v>6</v>
      </c>
      <c r="M289" s="234">
        <f t="shared" si="718"/>
        <v>144375</v>
      </c>
      <c r="N289" s="253">
        <f t="shared" si="719"/>
        <v>0.163398692810458</v>
      </c>
      <c r="O289" s="234">
        <v>3.5</v>
      </c>
      <c r="P289" s="234"/>
      <c r="Q289" s="234"/>
      <c r="R289" s="234"/>
      <c r="S289" s="260">
        <f t="shared" si="720"/>
        <v>0</v>
      </c>
      <c r="T289" s="260">
        <f t="shared" si="721"/>
        <v>17944.1473559121</v>
      </c>
      <c r="U289" s="260">
        <f t="shared" si="722"/>
        <v>493.464052287582</v>
      </c>
      <c r="V289" s="260"/>
      <c r="W289" s="270"/>
      <c r="X289" s="266">
        <v>18100</v>
      </c>
      <c r="Y289" s="260">
        <f t="shared" si="723"/>
        <v>-155.8526440879</v>
      </c>
      <c r="Z289" s="234">
        <f t="shared" si="724"/>
        <v>-4.28594771241724</v>
      </c>
      <c r="AA289" s="260">
        <f t="shared" si="725"/>
        <v>14181.8181818182</v>
      </c>
      <c r="AB289" s="278">
        <f t="shared" si="726"/>
        <v>0</v>
      </c>
      <c r="AC289" s="260">
        <f t="shared" si="727"/>
        <v>1058.4</v>
      </c>
      <c r="AD289" s="254">
        <f t="shared" si="728"/>
        <v>20.4265444498084</v>
      </c>
      <c r="AE289" s="279">
        <v>1</v>
      </c>
      <c r="AF289" s="280">
        <f t="shared" si="729"/>
        <v>29.106</v>
      </c>
      <c r="AG289" s="292">
        <f t="shared" si="733"/>
        <v>44146</v>
      </c>
      <c r="AH289" s="292">
        <f t="shared" si="734"/>
        <v>0</v>
      </c>
      <c r="AI289" s="292">
        <f t="shared" si="735"/>
        <v>44166.4265444498</v>
      </c>
      <c r="AJ289" s="292" t="str">
        <f ca="1" t="shared" si="736"/>
        <v>跟踪</v>
      </c>
      <c r="AK289" s="292">
        <f t="shared" si="737"/>
        <v>44169.4265444498</v>
      </c>
      <c r="AL289" s="296"/>
      <c r="CZ289" s="193"/>
      <c r="DA289" s="193"/>
      <c r="DB289" s="193"/>
      <c r="DC289" s="193"/>
      <c r="DD289" s="193"/>
      <c r="DE289" s="193"/>
      <c r="DF289" s="193"/>
      <c r="DG289" s="193"/>
      <c r="DH289" s="193"/>
      <c r="DI289" s="193"/>
      <c r="DJ289" s="193"/>
      <c r="DK289" s="193"/>
      <c r="DL289" s="193"/>
      <c r="DM289" s="193"/>
      <c r="DN289" s="193"/>
      <c r="DO289" s="193"/>
      <c r="DP289" s="193"/>
      <c r="DQ289" s="193"/>
      <c r="DR289" s="193"/>
      <c r="DS289" s="193"/>
      <c r="DT289" s="193"/>
      <c r="DU289" s="193"/>
      <c r="DV289" s="193"/>
      <c r="DW289" s="193"/>
      <c r="DX289" s="193"/>
      <c r="DY289" s="193"/>
    </row>
    <row r="290" customHeight="1" spans="1:129">
      <c r="A290" s="230">
        <v>341</v>
      </c>
      <c r="B290" s="235"/>
      <c r="C290" s="234">
        <v>1</v>
      </c>
      <c r="D290" s="233">
        <f t="shared" si="730"/>
        <v>420</v>
      </c>
      <c r="E290" s="234" t="str">
        <f t="shared" si="731"/>
        <v>yt-13507-26e</v>
      </c>
      <c r="F290" s="232">
        <f t="shared" si="732"/>
        <v>3020</v>
      </c>
      <c r="G290" s="234"/>
      <c r="H290" s="234" t="s">
        <v>46</v>
      </c>
      <c r="I290" s="234"/>
      <c r="J290" s="252"/>
      <c r="K290" s="234"/>
      <c r="L290" s="234">
        <v>6</v>
      </c>
      <c r="M290" s="234">
        <f t="shared" si="718"/>
        <v>0</v>
      </c>
      <c r="N290" s="253">
        <f t="shared" si="719"/>
        <v>0</v>
      </c>
      <c r="O290" s="234"/>
      <c r="P290" s="234"/>
      <c r="Q290" s="234"/>
      <c r="R290" s="234"/>
      <c r="S290" s="260">
        <f t="shared" si="720"/>
        <v>0</v>
      </c>
      <c r="T290" s="260" t="e">
        <f t="shared" si="721"/>
        <v>#DIV/0!</v>
      </c>
      <c r="U290" s="260">
        <f t="shared" si="722"/>
        <v>0</v>
      </c>
      <c r="V290" s="260"/>
      <c r="W290" s="270"/>
      <c r="X290" s="266"/>
      <c r="Y290" s="260" t="e">
        <f t="shared" si="723"/>
        <v>#DIV/0!</v>
      </c>
      <c r="Z290" s="234" t="e">
        <f t="shared" si="724"/>
        <v>#DIV/0!</v>
      </c>
      <c r="AA290" s="260" t="e">
        <f t="shared" si="725"/>
        <v>#DIV/0!</v>
      </c>
      <c r="AB290" s="278" t="e">
        <f t="shared" si="726"/>
        <v>#DIV/0!</v>
      </c>
      <c r="AC290" s="260">
        <f t="shared" si="727"/>
        <v>0</v>
      </c>
      <c r="AD290" s="254" t="e">
        <f t="shared" si="728"/>
        <v>#DIV/0!</v>
      </c>
      <c r="AE290" s="279">
        <v>1</v>
      </c>
      <c r="AF290" s="280">
        <f t="shared" si="729"/>
        <v>0</v>
      </c>
      <c r="AG290" s="292">
        <f t="shared" si="733"/>
        <v>44146</v>
      </c>
      <c r="AH290" s="292">
        <f t="shared" si="734"/>
        <v>0</v>
      </c>
      <c r="AI290" s="292">
        <f t="shared" si="735"/>
        <v>44166.4265444498</v>
      </c>
      <c r="AJ290" s="292" t="str">
        <f ca="1" t="shared" si="736"/>
        <v>跟踪</v>
      </c>
      <c r="AK290" s="292">
        <f t="shared" si="737"/>
        <v>44169.4265444498</v>
      </c>
      <c r="AL290" s="296"/>
      <c r="CZ290" s="193"/>
      <c r="DA290" s="193"/>
      <c r="DB290" s="193"/>
      <c r="DC290" s="193"/>
      <c r="DD290" s="193"/>
      <c r="DE290" s="193"/>
      <c r="DF290" s="193"/>
      <c r="DG290" s="193"/>
      <c r="DH290" s="193"/>
      <c r="DI290" s="193"/>
      <c r="DJ290" s="193"/>
      <c r="DK290" s="193"/>
      <c r="DL290" s="193"/>
      <c r="DM290" s="193"/>
      <c r="DN290" s="193"/>
      <c r="DO290" s="193"/>
      <c r="DP290" s="193"/>
      <c r="DQ290" s="193"/>
      <c r="DR290" s="193"/>
      <c r="DS290" s="193"/>
      <c r="DT290" s="193"/>
      <c r="DU290" s="193"/>
      <c r="DV290" s="193"/>
      <c r="DW290" s="193"/>
      <c r="DX290" s="193"/>
      <c r="DY290" s="193"/>
    </row>
    <row r="291" s="192" customFormat="1" customHeight="1" spans="1:129">
      <c r="A291" s="244"/>
      <c r="B291" s="237"/>
      <c r="C291" s="240"/>
      <c r="D291" s="239"/>
      <c r="E291" s="240"/>
      <c r="F291" s="238"/>
      <c r="G291" s="240"/>
      <c r="H291" s="240"/>
      <c r="I291" s="240"/>
      <c r="J291" s="256"/>
      <c r="K291" s="240"/>
      <c r="L291" s="240"/>
      <c r="M291" s="240"/>
      <c r="N291" s="257"/>
      <c r="O291" s="240"/>
      <c r="P291" s="240"/>
      <c r="Q291" s="240"/>
      <c r="R291" s="240"/>
      <c r="S291" s="267"/>
      <c r="T291" s="267"/>
      <c r="U291" s="267"/>
      <c r="V291" s="267"/>
      <c r="W291" s="272"/>
      <c r="X291" s="269"/>
      <c r="Y291" s="267"/>
      <c r="Z291" s="240"/>
      <c r="AA291" s="267"/>
      <c r="AB291" s="281"/>
      <c r="AC291" s="267"/>
      <c r="AD291" s="258"/>
      <c r="AE291" s="282"/>
      <c r="AF291" s="283"/>
      <c r="AG291" s="297"/>
      <c r="AH291" s="297"/>
      <c r="AI291" s="297"/>
      <c r="AJ291" s="297"/>
      <c r="AK291" s="297"/>
      <c r="AL291" s="298"/>
      <c r="AM291" s="301"/>
      <c r="AN291" s="218"/>
      <c r="AO291" s="218"/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217"/>
      <c r="BS291" s="217"/>
      <c r="BT291" s="217"/>
      <c r="BU291" s="217"/>
      <c r="BV291" s="217"/>
      <c r="BW291" s="217"/>
      <c r="BX291" s="217"/>
      <c r="BY291" s="217"/>
      <c r="BZ291" s="217"/>
      <c r="CA291" s="217"/>
      <c r="CB291" s="217"/>
      <c r="CC291" s="217"/>
      <c r="CD291" s="217"/>
      <c r="CE291" s="217"/>
      <c r="CF291" s="217"/>
      <c r="CG291" s="217"/>
      <c r="CH291" s="217"/>
      <c r="CI291" s="217"/>
      <c r="CJ291" s="217"/>
      <c r="CK291" s="217"/>
      <c r="CL291" s="217"/>
      <c r="CM291" s="217"/>
      <c r="CN291" s="217"/>
      <c r="CO291" s="217"/>
      <c r="CP291" s="217"/>
      <c r="CQ291" s="217"/>
      <c r="CR291" s="217"/>
      <c r="CS291" s="217"/>
      <c r="CT291" s="217"/>
      <c r="CU291" s="217"/>
      <c r="CV291" s="217"/>
      <c r="CW291" s="217"/>
      <c r="CX291" s="217"/>
      <c r="CY291" s="217"/>
      <c r="CZ291" s="306"/>
      <c r="DA291" s="306"/>
      <c r="DB291" s="306"/>
      <c r="DC291" s="306"/>
      <c r="DD291" s="306"/>
      <c r="DE291" s="306"/>
      <c r="DF291" s="306"/>
      <c r="DG291" s="306"/>
      <c r="DH291" s="306"/>
      <c r="DI291" s="306"/>
      <c r="DJ291" s="306"/>
      <c r="DK291" s="306"/>
      <c r="DL291" s="306"/>
      <c r="DM291" s="306"/>
      <c r="DN291" s="306"/>
      <c r="DO291" s="306"/>
      <c r="DP291" s="306"/>
      <c r="DQ291" s="306"/>
      <c r="DR291" s="306"/>
      <c r="DS291" s="306"/>
      <c r="DT291" s="306"/>
      <c r="DU291" s="306"/>
      <c r="DV291" s="306"/>
      <c r="DW291" s="306"/>
      <c r="DX291" s="306"/>
      <c r="DY291" s="306"/>
    </row>
    <row r="292" s="190" customFormat="1" customHeight="1" spans="1:129">
      <c r="A292" s="243">
        <v>340</v>
      </c>
      <c r="B292" s="235">
        <v>1036</v>
      </c>
      <c r="C292" s="234">
        <v>1</v>
      </c>
      <c r="D292" s="233">
        <v>450</v>
      </c>
      <c r="E292" s="234" t="s">
        <v>115</v>
      </c>
      <c r="F292" s="232">
        <v>3020</v>
      </c>
      <c r="G292" s="234"/>
      <c r="H292" s="234" t="s">
        <v>15</v>
      </c>
      <c r="I292" s="234">
        <v>100</v>
      </c>
      <c r="J292" s="252" t="s">
        <v>116</v>
      </c>
      <c r="K292" s="234">
        <v>275</v>
      </c>
      <c r="L292" s="234">
        <v>6</v>
      </c>
      <c r="M292" s="234">
        <f t="shared" ref="M292:M299" si="738">O292*K292*I292</f>
        <v>107250</v>
      </c>
      <c r="N292" s="253">
        <f t="shared" ref="N292:N298" si="739">M292/SUM($M$292:$M$298)</f>
        <v>0.171503957783641</v>
      </c>
      <c r="O292" s="234">
        <v>3.9</v>
      </c>
      <c r="P292" s="234"/>
      <c r="Q292" s="234"/>
      <c r="R292" s="234"/>
      <c r="S292" s="260">
        <f t="shared" ref="S292:S298" si="740">R292*Q292*P292/1000</f>
        <v>0</v>
      </c>
      <c r="T292" s="260">
        <f t="shared" ref="T292:T298" si="741">F292*N292*1000/L292/K292*9000/I292</f>
        <v>28251.3792276325</v>
      </c>
      <c r="U292" s="260">
        <f t="shared" ref="U292:U298" si="742">F292*N292</f>
        <v>517.941952506596</v>
      </c>
      <c r="V292" s="260"/>
      <c r="W292" s="270"/>
      <c r="X292" s="266"/>
      <c r="Y292" s="260">
        <f t="shared" ref="Y292:Y298" si="743">T292-X292</f>
        <v>28251.3792276325</v>
      </c>
      <c r="Z292" s="234">
        <f t="shared" ref="Z292:Z298" si="744">Y292*I292/9000*L292*K292/1000</f>
        <v>517.941952506596</v>
      </c>
      <c r="AA292" s="260">
        <f t="shared" ref="AA292:AA298" si="745">65*1000/K292*9000/I292</f>
        <v>21272.7272727273</v>
      </c>
      <c r="AB292" s="278">
        <f t="shared" ref="AB292:AB298" si="746">Q292*R292*P292*N292/K292/L292*9000/I292</f>
        <v>0</v>
      </c>
      <c r="AC292" s="260">
        <f t="shared" ref="AC292:AC298" si="747">D292/2*O292*60*24/1000</f>
        <v>1263.6</v>
      </c>
      <c r="AD292" s="254">
        <f t="shared" ref="AD292:AD298" si="748">T292/AC292/0.83/AE292</f>
        <v>26.937168643837</v>
      </c>
      <c r="AE292" s="279">
        <v>1</v>
      </c>
      <c r="AF292" s="280">
        <f t="shared" ref="AF292:AF298" si="749">IF(LEN(C292)&gt;0,AC292*I292/9000/1000*K292*L292,"")</f>
        <v>23.166</v>
      </c>
      <c r="AG292" s="292">
        <v>44165</v>
      </c>
      <c r="AH292" s="294"/>
      <c r="AI292" s="294">
        <f>AD292+AG292</f>
        <v>44191.9371686438</v>
      </c>
      <c r="AJ292" s="295" t="str">
        <f ca="1">IF(NOW()-AG292-AD292&gt;=-2,"跟踪"," ")</f>
        <v> </v>
      </c>
      <c r="AK292" s="295">
        <f>AI292+3</f>
        <v>44194.9371686438</v>
      </c>
      <c r="AL292" s="296">
        <f>SUM(AF292:AF298)</f>
        <v>135.0756</v>
      </c>
      <c r="AM292" s="300"/>
      <c r="AN292" s="218"/>
      <c r="AO292" s="218"/>
      <c r="AP292" s="218"/>
      <c r="AQ292" s="218"/>
      <c r="AR292" s="218"/>
      <c r="AS292" s="218"/>
      <c r="AT292" s="218"/>
      <c r="AU292" s="218"/>
      <c r="AV292" s="218"/>
      <c r="AW292" s="218"/>
      <c r="AX292" s="218"/>
      <c r="AY292" s="218"/>
      <c r="AZ292" s="218"/>
      <c r="BA292" s="218"/>
      <c r="BB292" s="218"/>
      <c r="BC292" s="218"/>
      <c r="BD292" s="218"/>
      <c r="BE292" s="218"/>
      <c r="BF292" s="218"/>
      <c r="BG292" s="218"/>
      <c r="BH292" s="218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217"/>
      <c r="BS292" s="217"/>
      <c r="BT292" s="217"/>
      <c r="BU292" s="217"/>
      <c r="BV292" s="217"/>
      <c r="BW292" s="217"/>
      <c r="BX292" s="217"/>
      <c r="BY292" s="217"/>
      <c r="BZ292" s="217"/>
      <c r="CA292" s="217"/>
      <c r="CB292" s="217"/>
      <c r="CC292" s="217"/>
      <c r="CD292" s="217"/>
      <c r="CE292" s="217"/>
      <c r="CF292" s="217"/>
      <c r="CG292" s="217"/>
      <c r="CH292" s="217"/>
      <c r="CI292" s="217"/>
      <c r="CJ292" s="217"/>
      <c r="CK292" s="217"/>
      <c r="CL292" s="217"/>
      <c r="CM292" s="217"/>
      <c r="CN292" s="217"/>
      <c r="CO292" s="217"/>
      <c r="CP292" s="217"/>
      <c r="CQ292" s="217"/>
      <c r="CR292" s="217"/>
      <c r="CS292" s="217"/>
      <c r="CT292" s="217"/>
      <c r="CU292" s="217"/>
      <c r="CV292" s="217"/>
      <c r="CW292" s="217"/>
      <c r="CX292" s="217"/>
      <c r="CY292" s="217"/>
      <c r="CZ292" s="193"/>
      <c r="DA292" s="193"/>
      <c r="DB292" s="193"/>
      <c r="DC292" s="193"/>
      <c r="DD292" s="193"/>
      <c r="DE292" s="193"/>
      <c r="DF292" s="193"/>
      <c r="DG292" s="193"/>
      <c r="DH292" s="193"/>
      <c r="DI292" s="193"/>
      <c r="DJ292" s="193"/>
      <c r="DK292" s="193"/>
      <c r="DL292" s="193"/>
      <c r="DM292" s="193"/>
      <c r="DN292" s="193"/>
      <c r="DO292" s="193"/>
      <c r="DP292" s="193"/>
      <c r="DQ292" s="193"/>
      <c r="DR292" s="193"/>
      <c r="DS292" s="193"/>
      <c r="DT292" s="193"/>
      <c r="DU292" s="193"/>
      <c r="DV292" s="193"/>
      <c r="DW292" s="193"/>
      <c r="DX292" s="193"/>
      <c r="DY292" s="193"/>
    </row>
    <row r="293" s="190" customFormat="1" customHeight="1" spans="1:129">
      <c r="A293" s="243">
        <v>340</v>
      </c>
      <c r="B293" s="235"/>
      <c r="C293" s="234">
        <v>1</v>
      </c>
      <c r="D293" s="233">
        <f t="shared" ref="D293:D298" si="750">D292</f>
        <v>450</v>
      </c>
      <c r="E293" s="234" t="str">
        <f t="shared" ref="E293:E298" si="751">E292</f>
        <v>YD-14776-26E-F</v>
      </c>
      <c r="F293" s="232">
        <f t="shared" ref="F293:F298" si="752">F292</f>
        <v>3020</v>
      </c>
      <c r="G293" s="234"/>
      <c r="H293" s="234" t="s">
        <v>41</v>
      </c>
      <c r="I293" s="234">
        <v>100</v>
      </c>
      <c r="J293" s="252" t="s">
        <v>116</v>
      </c>
      <c r="K293" s="234">
        <v>275</v>
      </c>
      <c r="L293" s="234">
        <f t="shared" ref="L293:L298" si="753">L292</f>
        <v>6</v>
      </c>
      <c r="M293" s="234">
        <f t="shared" si="738"/>
        <v>107250</v>
      </c>
      <c r="N293" s="253">
        <f t="shared" si="739"/>
        <v>0.171503957783641</v>
      </c>
      <c r="O293" s="234">
        <v>3.9</v>
      </c>
      <c r="P293" s="234"/>
      <c r="Q293" s="234"/>
      <c r="R293" s="234"/>
      <c r="S293" s="260">
        <f t="shared" si="740"/>
        <v>0</v>
      </c>
      <c r="T293" s="260">
        <f t="shared" si="741"/>
        <v>28251.3792276325</v>
      </c>
      <c r="U293" s="260">
        <f t="shared" si="742"/>
        <v>517.941952506596</v>
      </c>
      <c r="V293" s="260"/>
      <c r="W293" s="270"/>
      <c r="X293" s="266"/>
      <c r="Y293" s="260">
        <f t="shared" si="743"/>
        <v>28251.3792276325</v>
      </c>
      <c r="Z293" s="234">
        <f t="shared" si="744"/>
        <v>517.941952506596</v>
      </c>
      <c r="AA293" s="260">
        <f t="shared" si="745"/>
        <v>21272.7272727273</v>
      </c>
      <c r="AB293" s="278">
        <f t="shared" si="746"/>
        <v>0</v>
      </c>
      <c r="AC293" s="260">
        <f t="shared" si="747"/>
        <v>1263.6</v>
      </c>
      <c r="AD293" s="254">
        <f t="shared" si="748"/>
        <v>26.937168643837</v>
      </c>
      <c r="AE293" s="279">
        <v>1</v>
      </c>
      <c r="AF293" s="280">
        <f t="shared" si="749"/>
        <v>23.166</v>
      </c>
      <c r="AG293" s="292">
        <f t="shared" ref="AG293:AG298" si="754">AG292</f>
        <v>44165</v>
      </c>
      <c r="AH293" s="292">
        <f t="shared" ref="AH293:AH298" si="755">AH292</f>
        <v>0</v>
      </c>
      <c r="AI293" s="292">
        <f t="shared" ref="AI293:AI298" si="756">AI292</f>
        <v>44191.9371686438</v>
      </c>
      <c r="AJ293" s="292" t="str">
        <f ca="1" t="shared" ref="AJ293:AJ298" si="757">AJ292</f>
        <v> </v>
      </c>
      <c r="AK293" s="292">
        <f t="shared" ref="AK293:AK298" si="758">AK292</f>
        <v>44194.9371686438</v>
      </c>
      <c r="AL293" s="296"/>
      <c r="AM293" s="300"/>
      <c r="AN293" s="218"/>
      <c r="AO293" s="218"/>
      <c r="AP293" s="218"/>
      <c r="AQ293" s="218"/>
      <c r="AR293" s="218"/>
      <c r="AS293" s="218"/>
      <c r="AT293" s="218"/>
      <c r="AU293" s="218"/>
      <c r="AV293" s="218"/>
      <c r="AW293" s="218"/>
      <c r="AX293" s="218"/>
      <c r="AY293" s="218"/>
      <c r="AZ293" s="218"/>
      <c r="BA293" s="218"/>
      <c r="BB293" s="218"/>
      <c r="BC293" s="218"/>
      <c r="BD293" s="218"/>
      <c r="BE293" s="218"/>
      <c r="BF293" s="218"/>
      <c r="BG293" s="218"/>
      <c r="BH293" s="218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217"/>
      <c r="BZ293" s="217"/>
      <c r="CA293" s="217"/>
      <c r="CB293" s="217"/>
      <c r="CC293" s="217"/>
      <c r="CD293" s="217"/>
      <c r="CE293" s="217"/>
      <c r="CF293" s="217"/>
      <c r="CG293" s="217"/>
      <c r="CH293" s="217"/>
      <c r="CI293" s="217"/>
      <c r="CJ293" s="217"/>
      <c r="CK293" s="217"/>
      <c r="CL293" s="217"/>
      <c r="CM293" s="217"/>
      <c r="CN293" s="217"/>
      <c r="CO293" s="217"/>
      <c r="CP293" s="217"/>
      <c r="CQ293" s="217"/>
      <c r="CR293" s="217"/>
      <c r="CS293" s="217"/>
      <c r="CT293" s="217"/>
      <c r="CU293" s="217"/>
      <c r="CV293" s="217"/>
      <c r="CW293" s="217"/>
      <c r="CX293" s="217"/>
      <c r="CY293" s="217"/>
      <c r="CZ293" s="193"/>
      <c r="DA293" s="193"/>
      <c r="DB293" s="193"/>
      <c r="DC293" s="193"/>
      <c r="DD293" s="193"/>
      <c r="DE293" s="193"/>
      <c r="DF293" s="193"/>
      <c r="DG293" s="193"/>
      <c r="DH293" s="193"/>
      <c r="DI293" s="193"/>
      <c r="DJ293" s="193"/>
      <c r="DK293" s="193"/>
      <c r="DL293" s="193"/>
      <c r="DM293" s="193"/>
      <c r="DN293" s="193"/>
      <c r="DO293" s="193"/>
      <c r="DP293" s="193"/>
      <c r="DQ293" s="193"/>
      <c r="DR293" s="193"/>
      <c r="DS293" s="193"/>
      <c r="DT293" s="193"/>
      <c r="DU293" s="193"/>
      <c r="DV293" s="193"/>
      <c r="DW293" s="193"/>
      <c r="DX293" s="193"/>
      <c r="DY293" s="193"/>
    </row>
    <row r="294" s="190" customFormat="1" customHeight="1" spans="1:129">
      <c r="A294" s="243">
        <v>340</v>
      </c>
      <c r="B294" s="235"/>
      <c r="C294" s="234">
        <v>1</v>
      </c>
      <c r="D294" s="233">
        <f t="shared" si="750"/>
        <v>450</v>
      </c>
      <c r="E294" s="234" t="str">
        <f t="shared" si="751"/>
        <v>YD-14776-26E-F</v>
      </c>
      <c r="F294" s="232">
        <f t="shared" si="752"/>
        <v>3020</v>
      </c>
      <c r="G294" s="241" t="s">
        <v>49</v>
      </c>
      <c r="H294" s="234" t="s">
        <v>42</v>
      </c>
      <c r="I294" s="234">
        <v>30</v>
      </c>
      <c r="J294" s="252" t="s">
        <v>62</v>
      </c>
      <c r="K294" s="234">
        <v>550</v>
      </c>
      <c r="L294" s="234">
        <f t="shared" si="753"/>
        <v>6</v>
      </c>
      <c r="M294" s="234">
        <f t="shared" si="738"/>
        <v>196350</v>
      </c>
      <c r="N294" s="253">
        <f t="shared" si="739"/>
        <v>0.313984168865435</v>
      </c>
      <c r="O294" s="234">
        <v>11.9</v>
      </c>
      <c r="P294" s="234"/>
      <c r="Q294" s="234"/>
      <c r="R294" s="234"/>
      <c r="S294" s="260">
        <f t="shared" si="740"/>
        <v>0</v>
      </c>
      <c r="T294" s="260">
        <f t="shared" si="741"/>
        <v>86202.9263612377</v>
      </c>
      <c r="U294" s="260">
        <f t="shared" si="742"/>
        <v>948.232189973615</v>
      </c>
      <c r="V294" s="260"/>
      <c r="W294" s="270"/>
      <c r="X294" s="266"/>
      <c r="Y294" s="260">
        <f t="shared" si="743"/>
        <v>86202.9263612377</v>
      </c>
      <c r="Z294" s="234">
        <f t="shared" si="744"/>
        <v>948.232189973615</v>
      </c>
      <c r="AA294" s="260">
        <f t="shared" si="745"/>
        <v>35454.5454545455</v>
      </c>
      <c r="AB294" s="278">
        <f t="shared" si="746"/>
        <v>0</v>
      </c>
      <c r="AC294" s="260">
        <f t="shared" si="747"/>
        <v>3855.6</v>
      </c>
      <c r="AD294" s="254">
        <f t="shared" si="748"/>
        <v>26.937168643837</v>
      </c>
      <c r="AE294" s="279">
        <v>1</v>
      </c>
      <c r="AF294" s="280">
        <f t="shared" si="749"/>
        <v>42.4116</v>
      </c>
      <c r="AG294" s="292">
        <f t="shared" si="754"/>
        <v>44165</v>
      </c>
      <c r="AH294" s="292">
        <f t="shared" si="755"/>
        <v>0</v>
      </c>
      <c r="AI294" s="292">
        <f t="shared" si="756"/>
        <v>44191.9371686438</v>
      </c>
      <c r="AJ294" s="292" t="str">
        <f ca="1" t="shared" si="757"/>
        <v> </v>
      </c>
      <c r="AK294" s="292">
        <f t="shared" si="758"/>
        <v>44194.9371686438</v>
      </c>
      <c r="AL294" s="296"/>
      <c r="AM294" s="300"/>
      <c r="AN294" s="218"/>
      <c r="AO294" s="218"/>
      <c r="AP294" s="218"/>
      <c r="AQ294" s="218"/>
      <c r="AR294" s="218"/>
      <c r="AS294" s="218"/>
      <c r="AT294" s="218"/>
      <c r="AU294" s="218"/>
      <c r="AV294" s="218"/>
      <c r="AW294" s="218"/>
      <c r="AX294" s="218"/>
      <c r="AY294" s="218"/>
      <c r="AZ294" s="218"/>
      <c r="BA294" s="218"/>
      <c r="BB294" s="218"/>
      <c r="BC294" s="218"/>
      <c r="BD294" s="218"/>
      <c r="BE294" s="218"/>
      <c r="BF294" s="218"/>
      <c r="BG294" s="218"/>
      <c r="BH294" s="218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217"/>
      <c r="BS294" s="217"/>
      <c r="BT294" s="217"/>
      <c r="BU294" s="217"/>
      <c r="BV294" s="217"/>
      <c r="BW294" s="217"/>
      <c r="BX294" s="217"/>
      <c r="BY294" s="217"/>
      <c r="BZ294" s="217"/>
      <c r="CA294" s="217"/>
      <c r="CB294" s="217"/>
      <c r="CC294" s="217"/>
      <c r="CD294" s="217"/>
      <c r="CE294" s="217"/>
      <c r="CF294" s="217"/>
      <c r="CG294" s="217"/>
      <c r="CH294" s="217"/>
      <c r="CI294" s="217"/>
      <c r="CJ294" s="217"/>
      <c r="CK294" s="217"/>
      <c r="CL294" s="217"/>
      <c r="CM294" s="217"/>
      <c r="CN294" s="217"/>
      <c r="CO294" s="217"/>
      <c r="CP294" s="217"/>
      <c r="CQ294" s="217"/>
      <c r="CR294" s="217"/>
      <c r="CS294" s="217"/>
      <c r="CT294" s="217"/>
      <c r="CU294" s="217"/>
      <c r="CV294" s="217"/>
      <c r="CW294" s="217"/>
      <c r="CX294" s="217"/>
      <c r="CY294" s="217"/>
      <c r="CZ294" s="193"/>
      <c r="DA294" s="193"/>
      <c r="DB294" s="193"/>
      <c r="DC294" s="193"/>
      <c r="DD294" s="193"/>
      <c r="DE294" s="193"/>
      <c r="DF294" s="193"/>
      <c r="DG294" s="193"/>
      <c r="DH294" s="193"/>
      <c r="DI294" s="193"/>
      <c r="DJ294" s="193"/>
      <c r="DK294" s="193"/>
      <c r="DL294" s="193"/>
      <c r="DM294" s="193"/>
      <c r="DN294" s="193"/>
      <c r="DO294" s="193"/>
      <c r="DP294" s="193"/>
      <c r="DQ294" s="193"/>
      <c r="DR294" s="193"/>
      <c r="DS294" s="193"/>
      <c r="DT294" s="193"/>
      <c r="DU294" s="193"/>
      <c r="DV294" s="193"/>
      <c r="DW294" s="193"/>
      <c r="DX294" s="193"/>
      <c r="DY294" s="193"/>
    </row>
    <row r="295" s="190" customFormat="1" customHeight="1" spans="1:129">
      <c r="A295" s="243">
        <v>340</v>
      </c>
      <c r="B295" s="235"/>
      <c r="C295" s="234">
        <v>1</v>
      </c>
      <c r="D295" s="233">
        <f t="shared" si="750"/>
        <v>450</v>
      </c>
      <c r="E295" s="234" t="str">
        <f t="shared" si="751"/>
        <v>YD-14776-26E-F</v>
      </c>
      <c r="F295" s="232">
        <f t="shared" si="752"/>
        <v>3020</v>
      </c>
      <c r="G295" s="242"/>
      <c r="H295" s="234" t="s">
        <v>43</v>
      </c>
      <c r="I295" s="234">
        <v>100</v>
      </c>
      <c r="J295" s="252" t="s">
        <v>116</v>
      </c>
      <c r="K295" s="234">
        <v>275</v>
      </c>
      <c r="L295" s="234">
        <f t="shared" si="753"/>
        <v>6</v>
      </c>
      <c r="M295" s="234">
        <f t="shared" si="738"/>
        <v>107250</v>
      </c>
      <c r="N295" s="253">
        <f t="shared" si="739"/>
        <v>0.171503957783641</v>
      </c>
      <c r="O295" s="234">
        <v>3.9</v>
      </c>
      <c r="P295" s="234"/>
      <c r="Q295" s="234"/>
      <c r="R295" s="234"/>
      <c r="S295" s="260">
        <f t="shared" si="740"/>
        <v>0</v>
      </c>
      <c r="T295" s="260">
        <f t="shared" si="741"/>
        <v>28251.3792276325</v>
      </c>
      <c r="U295" s="260">
        <f t="shared" si="742"/>
        <v>517.941952506596</v>
      </c>
      <c r="V295" s="260"/>
      <c r="W295" s="270"/>
      <c r="X295" s="266"/>
      <c r="Y295" s="260">
        <f t="shared" si="743"/>
        <v>28251.3792276325</v>
      </c>
      <c r="Z295" s="234">
        <f t="shared" si="744"/>
        <v>517.941952506596</v>
      </c>
      <c r="AA295" s="260">
        <f t="shared" si="745"/>
        <v>21272.7272727273</v>
      </c>
      <c r="AB295" s="278">
        <f t="shared" si="746"/>
        <v>0</v>
      </c>
      <c r="AC295" s="260">
        <f t="shared" si="747"/>
        <v>1263.6</v>
      </c>
      <c r="AD295" s="254">
        <f t="shared" si="748"/>
        <v>26.937168643837</v>
      </c>
      <c r="AE295" s="279">
        <v>1</v>
      </c>
      <c r="AF295" s="280">
        <f t="shared" si="749"/>
        <v>23.166</v>
      </c>
      <c r="AG295" s="292">
        <f t="shared" si="754"/>
        <v>44165</v>
      </c>
      <c r="AH295" s="292">
        <f t="shared" si="755"/>
        <v>0</v>
      </c>
      <c r="AI295" s="292">
        <f t="shared" si="756"/>
        <v>44191.9371686438</v>
      </c>
      <c r="AJ295" s="292" t="str">
        <f ca="1" t="shared" si="757"/>
        <v> </v>
      </c>
      <c r="AK295" s="292">
        <f t="shared" si="758"/>
        <v>44194.9371686438</v>
      </c>
      <c r="AL295" s="296"/>
      <c r="AM295" s="300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218"/>
      <c r="BD295" s="218"/>
      <c r="BE295" s="218"/>
      <c r="BF295" s="218"/>
      <c r="BG295" s="218"/>
      <c r="BH295" s="218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217"/>
      <c r="BV295" s="217"/>
      <c r="BW295" s="217"/>
      <c r="BX295" s="217"/>
      <c r="BY295" s="217"/>
      <c r="BZ295" s="217"/>
      <c r="CA295" s="217"/>
      <c r="CB295" s="217"/>
      <c r="CC295" s="217"/>
      <c r="CD295" s="217"/>
      <c r="CE295" s="217"/>
      <c r="CF295" s="217"/>
      <c r="CG295" s="217"/>
      <c r="CH295" s="217"/>
      <c r="CI295" s="217"/>
      <c r="CJ295" s="217"/>
      <c r="CK295" s="217"/>
      <c r="CL295" s="217"/>
      <c r="CM295" s="217"/>
      <c r="CN295" s="217"/>
      <c r="CO295" s="217"/>
      <c r="CP295" s="217"/>
      <c r="CQ295" s="217"/>
      <c r="CR295" s="217"/>
      <c r="CS295" s="217"/>
      <c r="CT295" s="217"/>
      <c r="CU295" s="217"/>
      <c r="CV295" s="217"/>
      <c r="CW295" s="217"/>
      <c r="CX295" s="217"/>
      <c r="CY295" s="217"/>
      <c r="CZ295" s="193"/>
      <c r="DA295" s="193"/>
      <c r="DB295" s="193"/>
      <c r="DC295" s="193"/>
      <c r="DD295" s="193"/>
      <c r="DE295" s="193"/>
      <c r="DF295" s="193"/>
      <c r="DG295" s="193"/>
      <c r="DH295" s="193"/>
      <c r="DI295" s="193"/>
      <c r="DJ295" s="193"/>
      <c r="DK295" s="193"/>
      <c r="DL295" s="193"/>
      <c r="DM295" s="193"/>
      <c r="DN295" s="193"/>
      <c r="DO295" s="193"/>
      <c r="DP295" s="193"/>
      <c r="DQ295" s="193"/>
      <c r="DR295" s="193"/>
      <c r="DS295" s="193"/>
      <c r="DT295" s="193"/>
      <c r="DU295" s="193"/>
      <c r="DV295" s="193"/>
      <c r="DW295" s="193"/>
      <c r="DX295" s="193"/>
      <c r="DY295" s="193"/>
    </row>
    <row r="296" s="190" customFormat="1" customHeight="1" spans="1:129">
      <c r="A296" s="243">
        <v>340</v>
      </c>
      <c r="B296" s="235"/>
      <c r="C296" s="234">
        <v>1</v>
      </c>
      <c r="D296" s="233">
        <f t="shared" si="750"/>
        <v>450</v>
      </c>
      <c r="E296" s="234" t="str">
        <f t="shared" si="751"/>
        <v>YD-14776-26E-F</v>
      </c>
      <c r="F296" s="232">
        <f t="shared" si="752"/>
        <v>3020</v>
      </c>
      <c r="G296" s="234" t="e">
        <f>[1]问量!$F$268</f>
        <v>#REF!</v>
      </c>
      <c r="H296" s="234" t="s">
        <v>44</v>
      </c>
      <c r="I296" s="234">
        <v>100</v>
      </c>
      <c r="J296" s="252" t="s">
        <v>116</v>
      </c>
      <c r="K296" s="234">
        <v>275</v>
      </c>
      <c r="L296" s="234">
        <f t="shared" si="753"/>
        <v>6</v>
      </c>
      <c r="M296" s="234">
        <f t="shared" si="738"/>
        <v>107250</v>
      </c>
      <c r="N296" s="253">
        <f t="shared" si="739"/>
        <v>0.171503957783641</v>
      </c>
      <c r="O296" s="234">
        <v>3.9</v>
      </c>
      <c r="P296" s="234"/>
      <c r="Q296" s="234"/>
      <c r="R296" s="234"/>
      <c r="S296" s="260">
        <f t="shared" si="740"/>
        <v>0</v>
      </c>
      <c r="T296" s="260">
        <f t="shared" si="741"/>
        <v>28251.3792276325</v>
      </c>
      <c r="U296" s="260">
        <f t="shared" si="742"/>
        <v>517.941952506596</v>
      </c>
      <c r="V296" s="260"/>
      <c r="W296" s="270"/>
      <c r="X296" s="266"/>
      <c r="Y296" s="260">
        <f t="shared" si="743"/>
        <v>28251.3792276325</v>
      </c>
      <c r="Z296" s="234">
        <f t="shared" si="744"/>
        <v>517.941952506596</v>
      </c>
      <c r="AA296" s="260">
        <f t="shared" si="745"/>
        <v>21272.7272727273</v>
      </c>
      <c r="AB296" s="278">
        <f t="shared" si="746"/>
        <v>0</v>
      </c>
      <c r="AC296" s="260">
        <f t="shared" si="747"/>
        <v>1263.6</v>
      </c>
      <c r="AD296" s="254">
        <f t="shared" si="748"/>
        <v>26.937168643837</v>
      </c>
      <c r="AE296" s="279">
        <v>1</v>
      </c>
      <c r="AF296" s="280">
        <f t="shared" si="749"/>
        <v>23.166</v>
      </c>
      <c r="AG296" s="292">
        <f t="shared" si="754"/>
        <v>44165</v>
      </c>
      <c r="AH296" s="292">
        <f t="shared" si="755"/>
        <v>0</v>
      </c>
      <c r="AI296" s="292">
        <f t="shared" si="756"/>
        <v>44191.9371686438</v>
      </c>
      <c r="AJ296" s="292" t="str">
        <f ca="1" t="shared" si="757"/>
        <v> </v>
      </c>
      <c r="AK296" s="292">
        <f t="shared" si="758"/>
        <v>44194.9371686438</v>
      </c>
      <c r="AL296" s="296"/>
      <c r="AM296" s="300"/>
      <c r="AN296" s="218"/>
      <c r="AO296" s="218"/>
      <c r="AP296" s="218"/>
      <c r="AQ296" s="218"/>
      <c r="AR296" s="218"/>
      <c r="AS296" s="218"/>
      <c r="AT296" s="218"/>
      <c r="AU296" s="218"/>
      <c r="AV296" s="218"/>
      <c r="AW296" s="218"/>
      <c r="AX296" s="218"/>
      <c r="AY296" s="218"/>
      <c r="AZ296" s="218"/>
      <c r="BA296" s="218"/>
      <c r="BB296" s="218"/>
      <c r="BC296" s="218"/>
      <c r="BD296" s="218"/>
      <c r="BE296" s="218"/>
      <c r="BF296" s="218"/>
      <c r="BG296" s="218"/>
      <c r="BH296" s="218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217"/>
      <c r="BS296" s="217"/>
      <c r="BT296" s="217"/>
      <c r="BU296" s="217"/>
      <c r="BV296" s="217"/>
      <c r="BW296" s="217"/>
      <c r="BX296" s="217"/>
      <c r="BY296" s="217"/>
      <c r="BZ296" s="217"/>
      <c r="CA296" s="217"/>
      <c r="CB296" s="217"/>
      <c r="CC296" s="217"/>
      <c r="CD296" s="217"/>
      <c r="CE296" s="217"/>
      <c r="CF296" s="217"/>
      <c r="CG296" s="217"/>
      <c r="CH296" s="217"/>
      <c r="CI296" s="217"/>
      <c r="CJ296" s="217"/>
      <c r="CK296" s="217"/>
      <c r="CL296" s="217"/>
      <c r="CM296" s="217"/>
      <c r="CN296" s="217"/>
      <c r="CO296" s="217"/>
      <c r="CP296" s="217"/>
      <c r="CQ296" s="217"/>
      <c r="CR296" s="217"/>
      <c r="CS296" s="217"/>
      <c r="CT296" s="217"/>
      <c r="CU296" s="217"/>
      <c r="CV296" s="217"/>
      <c r="CW296" s="217"/>
      <c r="CX296" s="217"/>
      <c r="CY296" s="217"/>
      <c r="CZ296" s="193"/>
      <c r="DA296" s="193"/>
      <c r="DB296" s="193"/>
      <c r="DC296" s="193"/>
      <c r="DD296" s="193"/>
      <c r="DE296" s="193"/>
      <c r="DF296" s="193"/>
      <c r="DG296" s="193"/>
      <c r="DH296" s="193"/>
      <c r="DI296" s="193"/>
      <c r="DJ296" s="193"/>
      <c r="DK296" s="193"/>
      <c r="DL296" s="193"/>
      <c r="DM296" s="193"/>
      <c r="DN296" s="193"/>
      <c r="DO296" s="193"/>
      <c r="DP296" s="193"/>
      <c r="DQ296" s="193"/>
      <c r="DR296" s="193"/>
      <c r="DS296" s="193"/>
      <c r="DT296" s="193"/>
      <c r="DU296" s="193"/>
      <c r="DV296" s="193"/>
      <c r="DW296" s="193"/>
      <c r="DX296" s="193"/>
      <c r="DY296" s="193"/>
    </row>
    <row r="297" s="190" customFormat="1" customHeight="1" spans="1:129">
      <c r="A297" s="243">
        <v>340</v>
      </c>
      <c r="B297" s="235"/>
      <c r="C297" s="234">
        <v>1</v>
      </c>
      <c r="D297" s="233">
        <f t="shared" si="750"/>
        <v>450</v>
      </c>
      <c r="E297" s="234" t="str">
        <f t="shared" si="751"/>
        <v>YD-14776-26E-F</v>
      </c>
      <c r="F297" s="232">
        <f t="shared" si="752"/>
        <v>3020</v>
      </c>
      <c r="G297" s="234"/>
      <c r="H297" s="234" t="s">
        <v>45</v>
      </c>
      <c r="I297" s="234"/>
      <c r="J297" s="252"/>
      <c r="K297" s="234"/>
      <c r="L297" s="234">
        <f t="shared" si="753"/>
        <v>6</v>
      </c>
      <c r="M297" s="234">
        <f t="shared" si="738"/>
        <v>0</v>
      </c>
      <c r="N297" s="253">
        <f t="shared" si="739"/>
        <v>0</v>
      </c>
      <c r="O297" s="234"/>
      <c r="P297" s="234"/>
      <c r="Q297" s="234"/>
      <c r="R297" s="234"/>
      <c r="S297" s="260">
        <f t="shared" si="740"/>
        <v>0</v>
      </c>
      <c r="T297" s="260" t="e">
        <f t="shared" si="741"/>
        <v>#DIV/0!</v>
      </c>
      <c r="U297" s="260">
        <f t="shared" si="742"/>
        <v>0</v>
      </c>
      <c r="V297" s="260"/>
      <c r="W297" s="270"/>
      <c r="X297" s="266"/>
      <c r="Y297" s="260" t="e">
        <f t="shared" si="743"/>
        <v>#DIV/0!</v>
      </c>
      <c r="Z297" s="234" t="e">
        <f t="shared" si="744"/>
        <v>#DIV/0!</v>
      </c>
      <c r="AA297" s="260" t="e">
        <f t="shared" si="745"/>
        <v>#DIV/0!</v>
      </c>
      <c r="AB297" s="278" t="e">
        <f t="shared" si="746"/>
        <v>#DIV/0!</v>
      </c>
      <c r="AC297" s="260">
        <f t="shared" si="747"/>
        <v>0</v>
      </c>
      <c r="AD297" s="254" t="e">
        <f t="shared" si="748"/>
        <v>#DIV/0!</v>
      </c>
      <c r="AE297" s="279">
        <v>1</v>
      </c>
      <c r="AF297" s="280">
        <f t="shared" si="749"/>
        <v>0</v>
      </c>
      <c r="AG297" s="292">
        <f t="shared" si="754"/>
        <v>44165</v>
      </c>
      <c r="AH297" s="292">
        <f t="shared" si="755"/>
        <v>0</v>
      </c>
      <c r="AI297" s="292">
        <f t="shared" si="756"/>
        <v>44191.9371686438</v>
      </c>
      <c r="AJ297" s="292" t="str">
        <f ca="1" t="shared" si="757"/>
        <v> </v>
      </c>
      <c r="AK297" s="292">
        <f t="shared" si="758"/>
        <v>44194.9371686438</v>
      </c>
      <c r="AL297" s="296"/>
      <c r="AM297" s="300"/>
      <c r="AN297" s="218"/>
      <c r="AO297" s="218"/>
      <c r="AP297" s="218"/>
      <c r="AQ297" s="218"/>
      <c r="AR297" s="218"/>
      <c r="AS297" s="218"/>
      <c r="AT297" s="218"/>
      <c r="AU297" s="218"/>
      <c r="AV297" s="218"/>
      <c r="AW297" s="218"/>
      <c r="AX297" s="218"/>
      <c r="AY297" s="218"/>
      <c r="AZ297" s="218"/>
      <c r="BA297" s="218"/>
      <c r="BB297" s="218"/>
      <c r="BC297" s="218"/>
      <c r="BD297" s="218"/>
      <c r="BE297" s="218"/>
      <c r="BF297" s="218"/>
      <c r="BG297" s="218"/>
      <c r="BH297" s="218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217"/>
      <c r="BS297" s="217"/>
      <c r="BT297" s="217"/>
      <c r="BU297" s="217"/>
      <c r="BV297" s="217"/>
      <c r="BW297" s="217"/>
      <c r="BX297" s="217"/>
      <c r="BY297" s="217"/>
      <c r="BZ297" s="217"/>
      <c r="CA297" s="217"/>
      <c r="CB297" s="217"/>
      <c r="CC297" s="217"/>
      <c r="CD297" s="217"/>
      <c r="CE297" s="217"/>
      <c r="CF297" s="217"/>
      <c r="CG297" s="217"/>
      <c r="CH297" s="217"/>
      <c r="CI297" s="217"/>
      <c r="CJ297" s="217"/>
      <c r="CK297" s="217"/>
      <c r="CL297" s="217"/>
      <c r="CM297" s="217"/>
      <c r="CN297" s="217"/>
      <c r="CO297" s="217"/>
      <c r="CP297" s="217"/>
      <c r="CQ297" s="217"/>
      <c r="CR297" s="217"/>
      <c r="CS297" s="217"/>
      <c r="CT297" s="217"/>
      <c r="CU297" s="217"/>
      <c r="CV297" s="217"/>
      <c r="CW297" s="217"/>
      <c r="CX297" s="217"/>
      <c r="CY297" s="217"/>
      <c r="CZ297" s="193"/>
      <c r="DA297" s="193"/>
      <c r="DB297" s="193"/>
      <c r="DC297" s="193"/>
      <c r="DD297" s="193"/>
      <c r="DE297" s="193"/>
      <c r="DF297" s="193"/>
      <c r="DG297" s="193"/>
      <c r="DH297" s="193"/>
      <c r="DI297" s="193"/>
      <c r="DJ297" s="193"/>
      <c r="DK297" s="193"/>
      <c r="DL297" s="193"/>
      <c r="DM297" s="193"/>
      <c r="DN297" s="193"/>
      <c r="DO297" s="193"/>
      <c r="DP297" s="193"/>
      <c r="DQ297" s="193"/>
      <c r="DR297" s="193"/>
      <c r="DS297" s="193"/>
      <c r="DT297" s="193"/>
      <c r="DU297" s="193"/>
      <c r="DV297" s="193"/>
      <c r="DW297" s="193"/>
      <c r="DX297" s="193"/>
      <c r="DY297" s="193"/>
    </row>
    <row r="298" s="190" customFormat="1" customHeight="1" spans="1:129">
      <c r="A298" s="243">
        <v>340</v>
      </c>
      <c r="B298" s="235"/>
      <c r="C298" s="234">
        <v>1</v>
      </c>
      <c r="D298" s="233">
        <f t="shared" si="750"/>
        <v>450</v>
      </c>
      <c r="E298" s="234" t="str">
        <f t="shared" si="751"/>
        <v>YD-14776-26E-F</v>
      </c>
      <c r="F298" s="232">
        <f t="shared" si="752"/>
        <v>3020</v>
      </c>
      <c r="G298" s="234"/>
      <c r="H298" s="234" t="s">
        <v>46</v>
      </c>
      <c r="I298" s="234"/>
      <c r="J298" s="252"/>
      <c r="K298" s="234"/>
      <c r="L298" s="234">
        <f t="shared" si="753"/>
        <v>6</v>
      </c>
      <c r="M298" s="234">
        <f t="shared" si="738"/>
        <v>0</v>
      </c>
      <c r="N298" s="253">
        <f t="shared" si="739"/>
        <v>0</v>
      </c>
      <c r="O298" s="234"/>
      <c r="P298" s="234"/>
      <c r="Q298" s="234"/>
      <c r="R298" s="234"/>
      <c r="S298" s="260">
        <f t="shared" si="740"/>
        <v>0</v>
      </c>
      <c r="T298" s="260" t="e">
        <f t="shared" si="741"/>
        <v>#DIV/0!</v>
      </c>
      <c r="U298" s="260">
        <f t="shared" si="742"/>
        <v>0</v>
      </c>
      <c r="V298" s="260"/>
      <c r="W298" s="270"/>
      <c r="X298" s="266"/>
      <c r="Y298" s="260" t="e">
        <f t="shared" si="743"/>
        <v>#DIV/0!</v>
      </c>
      <c r="Z298" s="234" t="e">
        <f t="shared" si="744"/>
        <v>#DIV/0!</v>
      </c>
      <c r="AA298" s="260" t="e">
        <f t="shared" si="745"/>
        <v>#DIV/0!</v>
      </c>
      <c r="AB298" s="278" t="e">
        <f t="shared" si="746"/>
        <v>#DIV/0!</v>
      </c>
      <c r="AC298" s="260">
        <f t="shared" si="747"/>
        <v>0</v>
      </c>
      <c r="AD298" s="254" t="e">
        <f t="shared" si="748"/>
        <v>#DIV/0!</v>
      </c>
      <c r="AE298" s="279">
        <v>1</v>
      </c>
      <c r="AF298" s="280">
        <f t="shared" si="749"/>
        <v>0</v>
      </c>
      <c r="AG298" s="292">
        <f t="shared" si="754"/>
        <v>44165</v>
      </c>
      <c r="AH298" s="292">
        <f t="shared" si="755"/>
        <v>0</v>
      </c>
      <c r="AI298" s="292">
        <f t="shared" si="756"/>
        <v>44191.9371686438</v>
      </c>
      <c r="AJ298" s="292" t="str">
        <f ca="1" t="shared" si="757"/>
        <v> </v>
      </c>
      <c r="AK298" s="292">
        <f t="shared" si="758"/>
        <v>44194.9371686438</v>
      </c>
      <c r="AL298" s="296"/>
      <c r="AM298" s="300"/>
      <c r="AN298" s="218"/>
      <c r="AO298" s="218"/>
      <c r="AP298" s="218"/>
      <c r="AQ298" s="218"/>
      <c r="AR298" s="218"/>
      <c r="AS298" s="218"/>
      <c r="AT298" s="218"/>
      <c r="AU298" s="218"/>
      <c r="AV298" s="218"/>
      <c r="AW298" s="218"/>
      <c r="AX298" s="218"/>
      <c r="AY298" s="218"/>
      <c r="AZ298" s="218"/>
      <c r="BA298" s="218"/>
      <c r="BB298" s="218"/>
      <c r="BC298" s="218"/>
      <c r="BD298" s="218"/>
      <c r="BE298" s="218"/>
      <c r="BF298" s="218"/>
      <c r="BG298" s="218"/>
      <c r="BH298" s="218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217"/>
      <c r="BS298" s="217"/>
      <c r="BT298" s="217"/>
      <c r="BU298" s="217"/>
      <c r="BV298" s="217"/>
      <c r="BW298" s="217"/>
      <c r="BX298" s="217"/>
      <c r="BY298" s="217"/>
      <c r="BZ298" s="217"/>
      <c r="CA298" s="217"/>
      <c r="CB298" s="217"/>
      <c r="CC298" s="217"/>
      <c r="CD298" s="217"/>
      <c r="CE298" s="217"/>
      <c r="CF298" s="217"/>
      <c r="CG298" s="217"/>
      <c r="CH298" s="217"/>
      <c r="CI298" s="217"/>
      <c r="CJ298" s="217"/>
      <c r="CK298" s="217"/>
      <c r="CL298" s="217"/>
      <c r="CM298" s="217"/>
      <c r="CN298" s="217"/>
      <c r="CO298" s="217"/>
      <c r="CP298" s="217"/>
      <c r="CQ298" s="217"/>
      <c r="CR298" s="217"/>
      <c r="CS298" s="217"/>
      <c r="CT298" s="217"/>
      <c r="CU298" s="217"/>
      <c r="CV298" s="217"/>
      <c r="CW298" s="217"/>
      <c r="CX298" s="217"/>
      <c r="CY298" s="217"/>
      <c r="CZ298" s="193"/>
      <c r="DA298" s="193"/>
      <c r="DB298" s="193"/>
      <c r="DC298" s="193"/>
      <c r="DD298" s="193"/>
      <c r="DE298" s="193"/>
      <c r="DF298" s="193"/>
      <c r="DG298" s="193"/>
      <c r="DH298" s="193"/>
      <c r="DI298" s="193"/>
      <c r="DJ298" s="193"/>
      <c r="DK298" s="193"/>
      <c r="DL298" s="193"/>
      <c r="DM298" s="193"/>
      <c r="DN298" s="193"/>
      <c r="DO298" s="193"/>
      <c r="DP298" s="193"/>
      <c r="DQ298" s="193"/>
      <c r="DR298" s="193"/>
      <c r="DS298" s="193"/>
      <c r="DT298" s="193"/>
      <c r="DU298" s="193"/>
      <c r="DV298" s="193"/>
      <c r="DW298" s="193"/>
      <c r="DX298" s="193"/>
      <c r="DY298" s="193"/>
    </row>
    <row r="299" s="191" customFormat="1" customHeight="1" spans="1:129">
      <c r="A299" s="244"/>
      <c r="B299" s="237"/>
      <c r="C299" s="240"/>
      <c r="D299" s="239"/>
      <c r="E299" s="240"/>
      <c r="F299" s="238"/>
      <c r="G299" s="240"/>
      <c r="H299" s="240"/>
      <c r="I299" s="240"/>
      <c r="J299" s="256"/>
      <c r="K299" s="240"/>
      <c r="L299" s="240"/>
      <c r="M299" s="240"/>
      <c r="N299" s="257"/>
      <c r="O299" s="240"/>
      <c r="P299" s="240"/>
      <c r="Q299" s="240"/>
      <c r="R299" s="240"/>
      <c r="S299" s="267"/>
      <c r="T299" s="267"/>
      <c r="U299" s="267"/>
      <c r="V299" s="267"/>
      <c r="W299" s="272"/>
      <c r="X299" s="269"/>
      <c r="Y299" s="267"/>
      <c r="Z299" s="240"/>
      <c r="AA299" s="267"/>
      <c r="AB299" s="281"/>
      <c r="AC299" s="267"/>
      <c r="AD299" s="258"/>
      <c r="AE299" s="282"/>
      <c r="AF299" s="283"/>
      <c r="AG299" s="297"/>
      <c r="AH299" s="297"/>
      <c r="AI299" s="297"/>
      <c r="AJ299" s="297"/>
      <c r="AK299" s="297"/>
      <c r="AL299" s="298"/>
      <c r="AM299" s="301"/>
      <c r="AN299" s="218"/>
      <c r="AO299" s="218"/>
      <c r="AP299" s="218"/>
      <c r="AQ299" s="218"/>
      <c r="AR299" s="218"/>
      <c r="AS299" s="218"/>
      <c r="AT299" s="218"/>
      <c r="AU299" s="218"/>
      <c r="AV299" s="218"/>
      <c r="AW299" s="218"/>
      <c r="AX299" s="218"/>
      <c r="AY299" s="218"/>
      <c r="AZ299" s="218"/>
      <c r="BA299" s="218"/>
      <c r="BB299" s="218"/>
      <c r="BC299" s="218"/>
      <c r="BD299" s="218"/>
      <c r="BE299" s="218"/>
      <c r="BF299" s="218"/>
      <c r="BG299" s="218"/>
      <c r="BH299" s="218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217"/>
      <c r="BS299" s="217"/>
      <c r="BT299" s="217"/>
      <c r="BU299" s="217"/>
      <c r="BV299" s="217"/>
      <c r="BW299" s="217"/>
      <c r="BX299" s="217"/>
      <c r="BY299" s="217"/>
      <c r="BZ299" s="217"/>
      <c r="CA299" s="217"/>
      <c r="CB299" s="217"/>
      <c r="CC299" s="217"/>
      <c r="CD299" s="217"/>
      <c r="CE299" s="217"/>
      <c r="CF299" s="217"/>
      <c r="CG299" s="217"/>
      <c r="CH299" s="217"/>
      <c r="CI299" s="217"/>
      <c r="CJ299" s="217"/>
      <c r="CK299" s="217"/>
      <c r="CL299" s="217"/>
      <c r="CM299" s="217"/>
      <c r="CN299" s="217"/>
      <c r="CO299" s="217"/>
      <c r="CP299" s="217"/>
      <c r="CQ299" s="217"/>
      <c r="CR299" s="217"/>
      <c r="CS299" s="217"/>
      <c r="CT299" s="217"/>
      <c r="CU299" s="217"/>
      <c r="CV299" s="217"/>
      <c r="CW299" s="217"/>
      <c r="CX299" s="217"/>
      <c r="CY299" s="217"/>
      <c r="CZ299" s="193"/>
      <c r="DA299" s="193"/>
      <c r="DB299" s="193"/>
      <c r="DC299" s="193"/>
      <c r="DD299" s="193"/>
      <c r="DE299" s="193"/>
      <c r="DF299" s="193"/>
      <c r="DG299" s="193"/>
      <c r="DH299" s="193"/>
      <c r="DI299" s="193"/>
      <c r="DJ299" s="193"/>
      <c r="DK299" s="193"/>
      <c r="DL299" s="193"/>
      <c r="DM299" s="193"/>
      <c r="DN299" s="193"/>
      <c r="DO299" s="193"/>
      <c r="DP299" s="193"/>
      <c r="DQ299" s="193"/>
      <c r="DR299" s="193"/>
      <c r="DS299" s="193"/>
      <c r="DT299" s="193"/>
      <c r="DU299" s="193"/>
      <c r="DV299" s="193"/>
      <c r="DW299" s="193"/>
      <c r="DX299" s="193"/>
      <c r="DY299" s="193"/>
    </row>
    <row r="300" s="193" customFormat="1" customHeight="1" spans="1:103">
      <c r="A300" s="341">
        <v>324</v>
      </c>
      <c r="B300" s="235">
        <v>1037</v>
      </c>
      <c r="C300" s="234">
        <v>1</v>
      </c>
      <c r="D300" s="233">
        <v>440</v>
      </c>
      <c r="E300" s="234" t="s">
        <v>117</v>
      </c>
      <c r="F300" s="232">
        <v>5020</v>
      </c>
      <c r="G300" s="234"/>
      <c r="H300" s="234" t="s">
        <v>15</v>
      </c>
      <c r="I300" s="234">
        <v>75</v>
      </c>
      <c r="J300" s="252" t="s">
        <v>76</v>
      </c>
      <c r="K300" s="234">
        <v>588</v>
      </c>
      <c r="L300" s="234">
        <v>6</v>
      </c>
      <c r="M300" s="234">
        <f t="shared" ref="M300:M306" si="759">O300*K300*I300</f>
        <v>189630</v>
      </c>
      <c r="N300" s="253">
        <f t="shared" ref="N300:N306" si="760">M300/SUM($M$300:$M$306)</f>
        <v>0.280434782608696</v>
      </c>
      <c r="O300" s="234">
        <v>4.3</v>
      </c>
      <c r="P300" s="234"/>
      <c r="Q300" s="234"/>
      <c r="R300" s="234"/>
      <c r="S300" s="260">
        <f t="shared" ref="S300:S306" si="761">R300*Q300*P300/1000</f>
        <v>0</v>
      </c>
      <c r="T300" s="260">
        <f t="shared" ref="T300:T306" si="762">F300*N300*1000/L300/K300*9000/I300</f>
        <v>47883.7622005324</v>
      </c>
      <c r="U300" s="260">
        <f t="shared" ref="U300:U306" si="763">F300*N300</f>
        <v>1407.78260869565</v>
      </c>
      <c r="V300" s="260"/>
      <c r="W300" s="270"/>
      <c r="X300" s="266"/>
      <c r="Y300" s="260">
        <f t="shared" ref="Y300:Y306" si="764">T300-X300</f>
        <v>47883.7622005324</v>
      </c>
      <c r="Z300" s="234">
        <f t="shared" ref="Z300:Z306" si="765">Y300*I300/9000*L300*K300/1000</f>
        <v>1407.78260869565</v>
      </c>
      <c r="AA300" s="260">
        <f t="shared" ref="AA300:AA306" si="766">65*1000/K300*9000/I300</f>
        <v>13265.306122449</v>
      </c>
      <c r="AB300" s="278">
        <f t="shared" ref="AB300:AB306" si="767">Q300*R300*P300*N300/K300/L300*9000/I300</f>
        <v>0</v>
      </c>
      <c r="AC300" s="260">
        <f t="shared" ref="AC300:AC306" si="768">D300/2*O300*60*24/1000</f>
        <v>1362.24</v>
      </c>
      <c r="AD300" s="254">
        <f t="shared" ref="AD300:AD306" si="769">T300/AC300/0.83/AE300</f>
        <v>42.350305202958</v>
      </c>
      <c r="AE300" s="279">
        <v>1</v>
      </c>
      <c r="AF300" s="280">
        <f t="shared" ref="AF300:AF306" si="770">IF(LEN(C300)&gt;0,AC300*I300/9000/1000*K300*L300,"")</f>
        <v>40.049856</v>
      </c>
      <c r="AG300" s="292">
        <v>44150</v>
      </c>
      <c r="AH300" s="294"/>
      <c r="AI300" s="294">
        <f>AD300+AG300</f>
        <v>44192.350305203</v>
      </c>
      <c r="AJ300" s="295" t="str">
        <f ca="1">IF(NOW()-AG300-AD300&gt;=-2,"跟踪"," ")</f>
        <v> </v>
      </c>
      <c r="AK300" s="295">
        <v>43673</v>
      </c>
      <c r="AL300" s="296">
        <f>SUM(AF300:AF306)</f>
        <v>142.81344</v>
      </c>
      <c r="AM300" s="217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218"/>
      <c r="BD300" s="218"/>
      <c r="BE300" s="218"/>
      <c r="BF300" s="218"/>
      <c r="BG300" s="218"/>
      <c r="BH300" s="218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217"/>
      <c r="BV300" s="217"/>
      <c r="BW300" s="217"/>
      <c r="BX300" s="217"/>
      <c r="BY300" s="217"/>
      <c r="BZ300" s="217"/>
      <c r="CA300" s="217"/>
      <c r="CB300" s="217"/>
      <c r="CC300" s="217"/>
      <c r="CD300" s="217"/>
      <c r="CE300" s="217"/>
      <c r="CF300" s="217"/>
      <c r="CG300" s="217"/>
      <c r="CH300" s="217"/>
      <c r="CI300" s="217"/>
      <c r="CJ300" s="217"/>
      <c r="CK300" s="217"/>
      <c r="CL300" s="217"/>
      <c r="CM300" s="217"/>
      <c r="CN300" s="217"/>
      <c r="CO300" s="217"/>
      <c r="CP300" s="217"/>
      <c r="CQ300" s="217"/>
      <c r="CR300" s="217"/>
      <c r="CS300" s="217"/>
      <c r="CT300" s="217"/>
      <c r="CU300" s="217"/>
      <c r="CV300" s="217"/>
      <c r="CW300" s="217"/>
      <c r="CX300" s="217"/>
      <c r="CY300" s="217"/>
    </row>
    <row r="301" s="193" customFormat="1" customHeight="1" spans="1:103">
      <c r="A301" s="341">
        <v>324</v>
      </c>
      <c r="B301" s="235"/>
      <c r="C301" s="234">
        <v>1</v>
      </c>
      <c r="D301" s="233">
        <f t="shared" ref="D301:D306" si="771">D300</f>
        <v>440</v>
      </c>
      <c r="E301" s="234" t="str">
        <f t="shared" ref="E301:E306" si="772">E300</f>
        <v>YD-29736-26E-F</v>
      </c>
      <c r="F301" s="232">
        <f t="shared" ref="F301:F306" si="773">F300</f>
        <v>5020</v>
      </c>
      <c r="G301" s="234"/>
      <c r="H301" s="234" t="s">
        <v>41</v>
      </c>
      <c r="I301" s="234">
        <v>75</v>
      </c>
      <c r="J301" s="252" t="s">
        <v>76</v>
      </c>
      <c r="K301" s="234">
        <v>588</v>
      </c>
      <c r="L301" s="234">
        <f t="shared" ref="L301:L306" si="774">L300</f>
        <v>6</v>
      </c>
      <c r="M301" s="234">
        <f t="shared" si="759"/>
        <v>136710</v>
      </c>
      <c r="N301" s="253">
        <f t="shared" si="760"/>
        <v>0.202173913043478</v>
      </c>
      <c r="O301" s="234">
        <v>3.1</v>
      </c>
      <c r="P301" s="234"/>
      <c r="Q301" s="234"/>
      <c r="R301" s="234"/>
      <c r="S301" s="260">
        <f t="shared" si="761"/>
        <v>0</v>
      </c>
      <c r="T301" s="260">
        <f t="shared" si="762"/>
        <v>34520.8518189885</v>
      </c>
      <c r="U301" s="260">
        <f t="shared" si="763"/>
        <v>1014.91304347826</v>
      </c>
      <c r="V301" s="260"/>
      <c r="W301" s="270"/>
      <c r="X301" s="266"/>
      <c r="Y301" s="260">
        <f t="shared" si="764"/>
        <v>34520.8518189885</v>
      </c>
      <c r="Z301" s="234">
        <f t="shared" si="765"/>
        <v>1014.91304347826</v>
      </c>
      <c r="AA301" s="260">
        <f t="shared" si="766"/>
        <v>13265.306122449</v>
      </c>
      <c r="AB301" s="278">
        <f t="shared" si="767"/>
        <v>0</v>
      </c>
      <c r="AC301" s="260">
        <f t="shared" si="768"/>
        <v>982.08</v>
      </c>
      <c r="AD301" s="254">
        <f t="shared" si="769"/>
        <v>42.3503052029581</v>
      </c>
      <c r="AE301" s="279">
        <v>1</v>
      </c>
      <c r="AF301" s="280">
        <f t="shared" si="770"/>
        <v>28.873152</v>
      </c>
      <c r="AG301" s="292">
        <f t="shared" ref="AG301:AG306" si="775">AG300</f>
        <v>44150</v>
      </c>
      <c r="AH301" s="292">
        <f t="shared" ref="AH301:AH306" si="776">AH300</f>
        <v>0</v>
      </c>
      <c r="AI301" s="292">
        <f t="shared" ref="AI301:AI306" si="777">AI300</f>
        <v>44192.350305203</v>
      </c>
      <c r="AJ301" s="292" t="str">
        <f ca="1" t="shared" ref="AJ301:AJ306" si="778">AJ300</f>
        <v> </v>
      </c>
      <c r="AK301" s="292">
        <f t="shared" ref="AK301:AK306" si="779">AK300</f>
        <v>43673</v>
      </c>
      <c r="AL301" s="296"/>
      <c r="AM301" s="217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218"/>
      <c r="BD301" s="218"/>
      <c r="BE301" s="218"/>
      <c r="BF301" s="218"/>
      <c r="BG301" s="218"/>
      <c r="BH301" s="218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217"/>
      <c r="BV301" s="217"/>
      <c r="BW301" s="217"/>
      <c r="BX301" s="217"/>
      <c r="BY301" s="217"/>
      <c r="BZ301" s="217"/>
      <c r="CA301" s="217"/>
      <c r="CB301" s="217"/>
      <c r="CC301" s="217"/>
      <c r="CD301" s="217"/>
      <c r="CE301" s="217"/>
      <c r="CF301" s="217"/>
      <c r="CG301" s="217"/>
      <c r="CH301" s="217"/>
      <c r="CI301" s="217"/>
      <c r="CJ301" s="217"/>
      <c r="CK301" s="217"/>
      <c r="CL301" s="217"/>
      <c r="CM301" s="217"/>
      <c r="CN301" s="217"/>
      <c r="CO301" s="217"/>
      <c r="CP301" s="217"/>
      <c r="CQ301" s="217"/>
      <c r="CR301" s="217"/>
      <c r="CS301" s="217"/>
      <c r="CT301" s="217"/>
      <c r="CU301" s="217"/>
      <c r="CV301" s="217"/>
      <c r="CW301" s="217"/>
      <c r="CX301" s="217"/>
      <c r="CY301" s="217"/>
    </row>
    <row r="302" s="193" customFormat="1" customHeight="1" spans="1:103">
      <c r="A302" s="341">
        <v>324</v>
      </c>
      <c r="B302" s="235"/>
      <c r="C302" s="234">
        <v>1</v>
      </c>
      <c r="D302" s="233">
        <f t="shared" si="771"/>
        <v>440</v>
      </c>
      <c r="E302" s="234" t="str">
        <f t="shared" si="772"/>
        <v>YD-29736-26E-F</v>
      </c>
      <c r="F302" s="232">
        <f t="shared" si="773"/>
        <v>5020</v>
      </c>
      <c r="G302" s="241" t="s">
        <v>49</v>
      </c>
      <c r="H302" s="234" t="s">
        <v>42</v>
      </c>
      <c r="I302" s="234">
        <v>20</v>
      </c>
      <c r="J302" s="252" t="s">
        <v>77</v>
      </c>
      <c r="K302" s="234">
        <v>588</v>
      </c>
      <c r="L302" s="234">
        <f t="shared" si="774"/>
        <v>6</v>
      </c>
      <c r="M302" s="234">
        <f t="shared" si="759"/>
        <v>23520</v>
      </c>
      <c r="N302" s="253">
        <f t="shared" si="760"/>
        <v>0.0347826086956522</v>
      </c>
      <c r="O302" s="234">
        <v>2</v>
      </c>
      <c r="P302" s="234"/>
      <c r="Q302" s="234"/>
      <c r="R302" s="234"/>
      <c r="S302" s="260">
        <f t="shared" si="761"/>
        <v>0</v>
      </c>
      <c r="T302" s="260">
        <f t="shared" si="762"/>
        <v>22271.5173025732</v>
      </c>
      <c r="U302" s="260">
        <f t="shared" si="763"/>
        <v>174.608695652174</v>
      </c>
      <c r="V302" s="260"/>
      <c r="W302" s="270"/>
      <c r="X302" s="266"/>
      <c r="Y302" s="260">
        <f t="shared" si="764"/>
        <v>22271.5173025732</v>
      </c>
      <c r="Z302" s="234">
        <f t="shared" si="765"/>
        <v>174.608695652174</v>
      </c>
      <c r="AA302" s="260">
        <f t="shared" si="766"/>
        <v>49744.8979591837</v>
      </c>
      <c r="AB302" s="278">
        <f t="shared" si="767"/>
        <v>0</v>
      </c>
      <c r="AC302" s="260">
        <f t="shared" si="768"/>
        <v>633.6</v>
      </c>
      <c r="AD302" s="254">
        <f t="shared" si="769"/>
        <v>42.350305202958</v>
      </c>
      <c r="AE302" s="279">
        <v>1</v>
      </c>
      <c r="AF302" s="280">
        <f t="shared" si="770"/>
        <v>4.967424</v>
      </c>
      <c r="AG302" s="292">
        <f t="shared" si="775"/>
        <v>44150</v>
      </c>
      <c r="AH302" s="292">
        <f t="shared" si="776"/>
        <v>0</v>
      </c>
      <c r="AI302" s="292">
        <f t="shared" si="777"/>
        <v>44192.350305203</v>
      </c>
      <c r="AJ302" s="292" t="str">
        <f ca="1" t="shared" si="778"/>
        <v> </v>
      </c>
      <c r="AK302" s="292">
        <f t="shared" si="779"/>
        <v>43673</v>
      </c>
      <c r="AL302" s="296"/>
      <c r="AM302" s="217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218"/>
      <c r="BD302" s="218"/>
      <c r="BE302" s="218"/>
      <c r="BF302" s="218"/>
      <c r="BG302" s="218"/>
      <c r="BH302" s="218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217"/>
      <c r="BV302" s="217"/>
      <c r="BW302" s="217"/>
      <c r="BX302" s="217"/>
      <c r="BY302" s="217"/>
      <c r="BZ302" s="217"/>
      <c r="CA302" s="217"/>
      <c r="CB302" s="217"/>
      <c r="CC302" s="217"/>
      <c r="CD302" s="217"/>
      <c r="CE302" s="217"/>
      <c r="CF302" s="217"/>
      <c r="CG302" s="217"/>
      <c r="CH302" s="217"/>
      <c r="CI302" s="217"/>
      <c r="CJ302" s="217"/>
      <c r="CK302" s="217"/>
      <c r="CL302" s="217"/>
      <c r="CM302" s="217"/>
      <c r="CN302" s="217"/>
      <c r="CO302" s="217"/>
      <c r="CP302" s="217"/>
      <c r="CQ302" s="217"/>
      <c r="CR302" s="217"/>
      <c r="CS302" s="217"/>
      <c r="CT302" s="217"/>
      <c r="CU302" s="217"/>
      <c r="CV302" s="217"/>
      <c r="CW302" s="217"/>
      <c r="CX302" s="217"/>
      <c r="CY302" s="217"/>
    </row>
    <row r="303" s="193" customFormat="1" customHeight="1" spans="1:103">
      <c r="A303" s="341">
        <v>324</v>
      </c>
      <c r="B303" s="235"/>
      <c r="C303" s="234">
        <v>1</v>
      </c>
      <c r="D303" s="233">
        <f t="shared" si="771"/>
        <v>440</v>
      </c>
      <c r="E303" s="234" t="str">
        <f t="shared" si="772"/>
        <v>YD-29736-26E-F</v>
      </c>
      <c r="F303" s="232">
        <f t="shared" si="773"/>
        <v>5020</v>
      </c>
      <c r="G303" s="242"/>
      <c r="H303" s="234" t="s">
        <v>43</v>
      </c>
      <c r="I303" s="234">
        <v>75</v>
      </c>
      <c r="J303" s="252" t="s">
        <v>76</v>
      </c>
      <c r="K303" s="234">
        <v>588</v>
      </c>
      <c r="L303" s="234">
        <f t="shared" si="774"/>
        <v>6</v>
      </c>
      <c r="M303" s="234">
        <f t="shared" si="759"/>
        <v>136710</v>
      </c>
      <c r="N303" s="253">
        <f t="shared" si="760"/>
        <v>0.202173913043478</v>
      </c>
      <c r="O303" s="234">
        <v>3.1</v>
      </c>
      <c r="P303" s="234"/>
      <c r="Q303" s="234"/>
      <c r="R303" s="234"/>
      <c r="S303" s="260">
        <f t="shared" si="761"/>
        <v>0</v>
      </c>
      <c r="T303" s="260">
        <f t="shared" si="762"/>
        <v>34520.8518189885</v>
      </c>
      <c r="U303" s="260">
        <f t="shared" si="763"/>
        <v>1014.91304347826</v>
      </c>
      <c r="V303" s="260"/>
      <c r="W303" s="270"/>
      <c r="X303" s="266"/>
      <c r="Y303" s="260">
        <f t="shared" si="764"/>
        <v>34520.8518189885</v>
      </c>
      <c r="Z303" s="234">
        <f t="shared" si="765"/>
        <v>1014.91304347826</v>
      </c>
      <c r="AA303" s="260">
        <f t="shared" si="766"/>
        <v>13265.306122449</v>
      </c>
      <c r="AB303" s="278">
        <f t="shared" si="767"/>
        <v>0</v>
      </c>
      <c r="AC303" s="260">
        <f t="shared" si="768"/>
        <v>982.08</v>
      </c>
      <c r="AD303" s="254">
        <f t="shared" si="769"/>
        <v>42.3503052029581</v>
      </c>
      <c r="AE303" s="279">
        <v>1</v>
      </c>
      <c r="AF303" s="280">
        <f t="shared" si="770"/>
        <v>28.873152</v>
      </c>
      <c r="AG303" s="292">
        <f t="shared" si="775"/>
        <v>44150</v>
      </c>
      <c r="AH303" s="292">
        <f t="shared" si="776"/>
        <v>0</v>
      </c>
      <c r="AI303" s="292">
        <f t="shared" si="777"/>
        <v>44192.350305203</v>
      </c>
      <c r="AJ303" s="292" t="str">
        <f ca="1" t="shared" si="778"/>
        <v> </v>
      </c>
      <c r="AK303" s="292">
        <f t="shared" si="779"/>
        <v>43673</v>
      </c>
      <c r="AL303" s="296"/>
      <c r="AM303" s="217"/>
      <c r="AN303" s="218"/>
      <c r="AO303" s="218"/>
      <c r="AP303" s="218"/>
      <c r="AQ303" s="218"/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/>
      <c r="BF303" s="218"/>
      <c r="BG303" s="218"/>
      <c r="BH303" s="218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217"/>
      <c r="BS303" s="217"/>
      <c r="BT303" s="217"/>
      <c r="BU303" s="217"/>
      <c r="BV303" s="217"/>
      <c r="BW303" s="217"/>
      <c r="BX303" s="217"/>
      <c r="BY303" s="217"/>
      <c r="BZ303" s="217"/>
      <c r="CA303" s="217"/>
      <c r="CB303" s="217"/>
      <c r="CC303" s="217"/>
      <c r="CD303" s="217"/>
      <c r="CE303" s="217"/>
      <c r="CF303" s="217"/>
      <c r="CG303" s="217"/>
      <c r="CH303" s="217"/>
      <c r="CI303" s="217"/>
      <c r="CJ303" s="217"/>
      <c r="CK303" s="217"/>
      <c r="CL303" s="217"/>
      <c r="CM303" s="217"/>
      <c r="CN303" s="217"/>
      <c r="CO303" s="217"/>
      <c r="CP303" s="217"/>
      <c r="CQ303" s="217"/>
      <c r="CR303" s="217"/>
      <c r="CS303" s="217"/>
      <c r="CT303" s="217"/>
      <c r="CU303" s="217"/>
      <c r="CV303" s="217"/>
      <c r="CW303" s="217"/>
      <c r="CX303" s="217"/>
      <c r="CY303" s="217"/>
    </row>
    <row r="304" s="193" customFormat="1" customHeight="1" spans="1:103">
      <c r="A304" s="341">
        <v>324</v>
      </c>
      <c r="B304" s="235"/>
      <c r="C304" s="234">
        <v>1</v>
      </c>
      <c r="D304" s="233">
        <f t="shared" si="771"/>
        <v>440</v>
      </c>
      <c r="E304" s="234" t="str">
        <f t="shared" si="772"/>
        <v>YD-29736-26E-F</v>
      </c>
      <c r="F304" s="232">
        <f t="shared" si="773"/>
        <v>5020</v>
      </c>
      <c r="G304" s="234" t="e">
        <f>[1]问量!$F$252</f>
        <v>#REF!</v>
      </c>
      <c r="H304" s="234" t="s">
        <v>44</v>
      </c>
      <c r="I304" s="234">
        <v>75</v>
      </c>
      <c r="J304" s="252" t="s">
        <v>76</v>
      </c>
      <c r="K304" s="234">
        <v>588</v>
      </c>
      <c r="L304" s="234">
        <f t="shared" si="774"/>
        <v>6</v>
      </c>
      <c r="M304" s="234">
        <f t="shared" si="759"/>
        <v>189630</v>
      </c>
      <c r="N304" s="253">
        <f t="shared" si="760"/>
        <v>0.280434782608696</v>
      </c>
      <c r="O304" s="234">
        <v>4.3</v>
      </c>
      <c r="P304" s="234"/>
      <c r="Q304" s="234"/>
      <c r="R304" s="234"/>
      <c r="S304" s="260">
        <f t="shared" si="761"/>
        <v>0</v>
      </c>
      <c r="T304" s="260">
        <f t="shared" si="762"/>
        <v>47883.7622005324</v>
      </c>
      <c r="U304" s="260">
        <f t="shared" si="763"/>
        <v>1407.78260869565</v>
      </c>
      <c r="V304" s="260"/>
      <c r="W304" s="270" t="s">
        <v>106</v>
      </c>
      <c r="X304" s="266"/>
      <c r="Y304" s="260">
        <f t="shared" si="764"/>
        <v>47883.7622005324</v>
      </c>
      <c r="Z304" s="234">
        <f t="shared" si="765"/>
        <v>1407.78260869565</v>
      </c>
      <c r="AA304" s="260">
        <f t="shared" si="766"/>
        <v>13265.306122449</v>
      </c>
      <c r="AB304" s="278">
        <f t="shared" si="767"/>
        <v>0</v>
      </c>
      <c r="AC304" s="260">
        <f t="shared" si="768"/>
        <v>1362.24</v>
      </c>
      <c r="AD304" s="254">
        <f t="shared" si="769"/>
        <v>42.350305202958</v>
      </c>
      <c r="AE304" s="279">
        <v>1</v>
      </c>
      <c r="AF304" s="280">
        <f t="shared" si="770"/>
        <v>40.049856</v>
      </c>
      <c r="AG304" s="292">
        <f t="shared" si="775"/>
        <v>44150</v>
      </c>
      <c r="AH304" s="292">
        <f t="shared" si="776"/>
        <v>0</v>
      </c>
      <c r="AI304" s="292">
        <f t="shared" si="777"/>
        <v>44192.350305203</v>
      </c>
      <c r="AJ304" s="292" t="str">
        <f ca="1" t="shared" si="778"/>
        <v> </v>
      </c>
      <c r="AK304" s="292">
        <f t="shared" si="779"/>
        <v>43673</v>
      </c>
      <c r="AL304" s="296"/>
      <c r="AM304" s="217"/>
      <c r="AN304" s="218"/>
      <c r="AO304" s="218"/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/>
      <c r="BE304" s="218"/>
      <c r="BF304" s="218"/>
      <c r="BG304" s="218"/>
      <c r="BH304" s="218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217"/>
      <c r="BS304" s="217"/>
      <c r="BT304" s="217"/>
      <c r="BU304" s="217"/>
      <c r="BV304" s="217"/>
      <c r="BW304" s="217"/>
      <c r="BX304" s="217"/>
      <c r="BY304" s="217"/>
      <c r="BZ304" s="217"/>
      <c r="CA304" s="217"/>
      <c r="CB304" s="217"/>
      <c r="CC304" s="217"/>
      <c r="CD304" s="217"/>
      <c r="CE304" s="217"/>
      <c r="CF304" s="217"/>
      <c r="CG304" s="217"/>
      <c r="CH304" s="217"/>
      <c r="CI304" s="217"/>
      <c r="CJ304" s="217"/>
      <c r="CK304" s="217"/>
      <c r="CL304" s="217"/>
      <c r="CM304" s="217"/>
      <c r="CN304" s="217"/>
      <c r="CO304" s="217"/>
      <c r="CP304" s="217"/>
      <c r="CQ304" s="217"/>
      <c r="CR304" s="217"/>
      <c r="CS304" s="217"/>
      <c r="CT304" s="217"/>
      <c r="CU304" s="217"/>
      <c r="CV304" s="217"/>
      <c r="CW304" s="217"/>
      <c r="CX304" s="217"/>
      <c r="CY304" s="217"/>
    </row>
    <row r="305" s="193" customFormat="1" customHeight="1" spans="1:103">
      <c r="A305" s="341">
        <v>324</v>
      </c>
      <c r="B305" s="235"/>
      <c r="C305" s="234">
        <v>1</v>
      </c>
      <c r="D305" s="233">
        <f t="shared" si="771"/>
        <v>440</v>
      </c>
      <c r="E305" s="234" t="str">
        <f t="shared" si="772"/>
        <v>YD-29736-26E-F</v>
      </c>
      <c r="F305" s="232">
        <f t="shared" si="773"/>
        <v>5020</v>
      </c>
      <c r="G305" s="234"/>
      <c r="H305" s="234" t="s">
        <v>45</v>
      </c>
      <c r="I305" s="234"/>
      <c r="J305" s="252"/>
      <c r="K305" s="234"/>
      <c r="L305" s="234">
        <f t="shared" si="774"/>
        <v>6</v>
      </c>
      <c r="M305" s="234">
        <f t="shared" si="759"/>
        <v>0</v>
      </c>
      <c r="N305" s="253">
        <f t="shared" si="760"/>
        <v>0</v>
      </c>
      <c r="O305" s="234"/>
      <c r="P305" s="234"/>
      <c r="Q305" s="234"/>
      <c r="R305" s="234"/>
      <c r="S305" s="260">
        <f t="shared" si="761"/>
        <v>0</v>
      </c>
      <c r="T305" s="260" t="e">
        <f t="shared" si="762"/>
        <v>#DIV/0!</v>
      </c>
      <c r="U305" s="260">
        <f t="shared" si="763"/>
        <v>0</v>
      </c>
      <c r="V305" s="260"/>
      <c r="W305" s="270"/>
      <c r="X305" s="266"/>
      <c r="Y305" s="260" t="e">
        <f t="shared" si="764"/>
        <v>#DIV/0!</v>
      </c>
      <c r="Z305" s="234" t="e">
        <f t="shared" si="765"/>
        <v>#DIV/0!</v>
      </c>
      <c r="AA305" s="260" t="e">
        <f t="shared" si="766"/>
        <v>#DIV/0!</v>
      </c>
      <c r="AB305" s="278" t="e">
        <f t="shared" si="767"/>
        <v>#DIV/0!</v>
      </c>
      <c r="AC305" s="260">
        <f t="shared" si="768"/>
        <v>0</v>
      </c>
      <c r="AD305" s="254" t="e">
        <f t="shared" si="769"/>
        <v>#DIV/0!</v>
      </c>
      <c r="AE305" s="279">
        <v>1</v>
      </c>
      <c r="AF305" s="280">
        <f t="shared" si="770"/>
        <v>0</v>
      </c>
      <c r="AG305" s="292">
        <f t="shared" si="775"/>
        <v>44150</v>
      </c>
      <c r="AH305" s="292">
        <f t="shared" si="776"/>
        <v>0</v>
      </c>
      <c r="AI305" s="292">
        <f t="shared" si="777"/>
        <v>44192.350305203</v>
      </c>
      <c r="AJ305" s="292" t="str">
        <f ca="1" t="shared" si="778"/>
        <v> </v>
      </c>
      <c r="AK305" s="292">
        <f t="shared" si="779"/>
        <v>43673</v>
      </c>
      <c r="AL305" s="296"/>
      <c r="AM305" s="217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218"/>
      <c r="BD305" s="218"/>
      <c r="BE305" s="218"/>
      <c r="BF305" s="218"/>
      <c r="BG305" s="218"/>
      <c r="BH305" s="218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17"/>
      <c r="BY305" s="217"/>
      <c r="BZ305" s="217"/>
      <c r="CA305" s="217"/>
      <c r="CB305" s="217"/>
      <c r="CC305" s="217"/>
      <c r="CD305" s="217"/>
      <c r="CE305" s="217"/>
      <c r="CF305" s="217"/>
      <c r="CG305" s="217"/>
      <c r="CH305" s="217"/>
      <c r="CI305" s="217"/>
      <c r="CJ305" s="217"/>
      <c r="CK305" s="217"/>
      <c r="CL305" s="217"/>
      <c r="CM305" s="217"/>
      <c r="CN305" s="217"/>
      <c r="CO305" s="217"/>
      <c r="CP305" s="217"/>
      <c r="CQ305" s="217"/>
      <c r="CR305" s="217"/>
      <c r="CS305" s="217"/>
      <c r="CT305" s="217"/>
      <c r="CU305" s="217"/>
      <c r="CV305" s="217"/>
      <c r="CW305" s="217"/>
      <c r="CX305" s="217"/>
      <c r="CY305" s="217"/>
    </row>
    <row r="306" s="193" customFormat="1" customHeight="1" spans="1:103">
      <c r="A306" s="341">
        <v>324</v>
      </c>
      <c r="B306" s="235"/>
      <c r="C306" s="234">
        <v>1</v>
      </c>
      <c r="D306" s="233">
        <f t="shared" si="771"/>
        <v>440</v>
      </c>
      <c r="E306" s="234" t="str">
        <f t="shared" si="772"/>
        <v>YD-29736-26E-F</v>
      </c>
      <c r="F306" s="232">
        <f t="shared" si="773"/>
        <v>5020</v>
      </c>
      <c r="G306" s="234"/>
      <c r="H306" s="234" t="s">
        <v>46</v>
      </c>
      <c r="I306" s="234"/>
      <c r="J306" s="252"/>
      <c r="K306" s="234"/>
      <c r="L306" s="234">
        <f t="shared" si="774"/>
        <v>6</v>
      </c>
      <c r="M306" s="234">
        <f t="shared" si="759"/>
        <v>0</v>
      </c>
      <c r="N306" s="253">
        <f t="shared" si="760"/>
        <v>0</v>
      </c>
      <c r="O306" s="234"/>
      <c r="P306" s="234"/>
      <c r="Q306" s="234"/>
      <c r="R306" s="234"/>
      <c r="S306" s="260">
        <f t="shared" si="761"/>
        <v>0</v>
      </c>
      <c r="T306" s="260" t="e">
        <f t="shared" si="762"/>
        <v>#DIV/0!</v>
      </c>
      <c r="U306" s="260">
        <f t="shared" si="763"/>
        <v>0</v>
      </c>
      <c r="V306" s="260"/>
      <c r="W306" s="270"/>
      <c r="X306" s="266"/>
      <c r="Y306" s="260" t="e">
        <f t="shared" si="764"/>
        <v>#DIV/0!</v>
      </c>
      <c r="Z306" s="234" t="e">
        <f t="shared" si="765"/>
        <v>#DIV/0!</v>
      </c>
      <c r="AA306" s="260" t="e">
        <f t="shared" si="766"/>
        <v>#DIV/0!</v>
      </c>
      <c r="AB306" s="278" t="e">
        <f t="shared" si="767"/>
        <v>#DIV/0!</v>
      </c>
      <c r="AC306" s="260">
        <f t="shared" si="768"/>
        <v>0</v>
      </c>
      <c r="AD306" s="254" t="e">
        <f t="shared" si="769"/>
        <v>#DIV/0!</v>
      </c>
      <c r="AE306" s="279">
        <v>1</v>
      </c>
      <c r="AF306" s="280">
        <f t="shared" si="770"/>
        <v>0</v>
      </c>
      <c r="AG306" s="292">
        <f t="shared" si="775"/>
        <v>44150</v>
      </c>
      <c r="AH306" s="292">
        <f t="shared" si="776"/>
        <v>0</v>
      </c>
      <c r="AI306" s="292">
        <f t="shared" si="777"/>
        <v>44192.350305203</v>
      </c>
      <c r="AJ306" s="292" t="str">
        <f ca="1" t="shared" si="778"/>
        <v> </v>
      </c>
      <c r="AK306" s="292">
        <f t="shared" si="779"/>
        <v>43673</v>
      </c>
      <c r="AL306" s="296"/>
      <c r="AM306" s="217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/>
      <c r="BA306" s="218"/>
      <c r="BB306" s="218"/>
      <c r="BC306" s="218"/>
      <c r="BD306" s="218"/>
      <c r="BE306" s="218"/>
      <c r="BF306" s="218"/>
      <c r="BG306" s="218"/>
      <c r="BH306" s="218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17"/>
      <c r="BY306" s="217"/>
      <c r="BZ306" s="217"/>
      <c r="CA306" s="217"/>
      <c r="CB306" s="217"/>
      <c r="CC306" s="217"/>
      <c r="CD306" s="217"/>
      <c r="CE306" s="217"/>
      <c r="CF306" s="217"/>
      <c r="CG306" s="217"/>
      <c r="CH306" s="217"/>
      <c r="CI306" s="217"/>
      <c r="CJ306" s="217"/>
      <c r="CK306" s="217"/>
      <c r="CL306" s="217"/>
      <c r="CM306" s="217"/>
      <c r="CN306" s="217"/>
      <c r="CO306" s="217"/>
      <c r="CP306" s="217"/>
      <c r="CQ306" s="217"/>
      <c r="CR306" s="217"/>
      <c r="CS306" s="217"/>
      <c r="CT306" s="217"/>
      <c r="CU306" s="217"/>
      <c r="CV306" s="217"/>
      <c r="CW306" s="217"/>
      <c r="CX306" s="217"/>
      <c r="CY306" s="217"/>
    </row>
    <row r="307" s="191" customFormat="1" customHeight="1" spans="1:129">
      <c r="A307" s="244"/>
      <c r="B307" s="237"/>
      <c r="C307" s="240"/>
      <c r="D307" s="239"/>
      <c r="E307" s="240"/>
      <c r="F307" s="238"/>
      <c r="G307" s="240"/>
      <c r="H307" s="240"/>
      <c r="I307" s="240"/>
      <c r="J307" s="256"/>
      <c r="K307" s="240"/>
      <c r="L307" s="240"/>
      <c r="M307" s="240"/>
      <c r="N307" s="257"/>
      <c r="O307" s="240"/>
      <c r="P307" s="240"/>
      <c r="Q307" s="240"/>
      <c r="R307" s="240"/>
      <c r="S307" s="267"/>
      <c r="T307" s="267"/>
      <c r="U307" s="267"/>
      <c r="V307" s="267"/>
      <c r="W307" s="272"/>
      <c r="X307" s="269"/>
      <c r="Y307" s="267"/>
      <c r="Z307" s="240"/>
      <c r="AA307" s="267"/>
      <c r="AB307" s="281"/>
      <c r="AC307" s="267"/>
      <c r="AD307" s="258"/>
      <c r="AE307" s="282"/>
      <c r="AF307" s="283"/>
      <c r="AG307" s="297"/>
      <c r="AH307" s="297"/>
      <c r="AI307" s="297"/>
      <c r="AJ307" s="297"/>
      <c r="AK307" s="297"/>
      <c r="AL307" s="298"/>
      <c r="AM307" s="301"/>
      <c r="AN307" s="218"/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217"/>
      <c r="BS307" s="217"/>
      <c r="BT307" s="217"/>
      <c r="BU307" s="217"/>
      <c r="BV307" s="217"/>
      <c r="BW307" s="217"/>
      <c r="BX307" s="217"/>
      <c r="BY307" s="217"/>
      <c r="BZ307" s="217"/>
      <c r="CA307" s="217"/>
      <c r="CB307" s="217"/>
      <c r="CC307" s="217"/>
      <c r="CD307" s="217"/>
      <c r="CE307" s="217"/>
      <c r="CF307" s="217"/>
      <c r="CG307" s="217"/>
      <c r="CH307" s="217"/>
      <c r="CI307" s="217"/>
      <c r="CJ307" s="217"/>
      <c r="CK307" s="217"/>
      <c r="CL307" s="217"/>
      <c r="CM307" s="217"/>
      <c r="CN307" s="217"/>
      <c r="CO307" s="217"/>
      <c r="CP307" s="217"/>
      <c r="CQ307" s="217"/>
      <c r="CR307" s="217"/>
      <c r="CS307" s="217"/>
      <c r="CT307" s="217"/>
      <c r="CU307" s="217"/>
      <c r="CV307" s="217"/>
      <c r="CW307" s="217"/>
      <c r="CX307" s="217"/>
      <c r="CY307" s="217"/>
      <c r="CZ307" s="193"/>
      <c r="DA307" s="193"/>
      <c r="DB307" s="193"/>
      <c r="DC307" s="193"/>
      <c r="DD307" s="193"/>
      <c r="DE307" s="193"/>
      <c r="DF307" s="193"/>
      <c r="DG307" s="193"/>
      <c r="DH307" s="193"/>
      <c r="DI307" s="193"/>
      <c r="DJ307" s="193"/>
      <c r="DK307" s="193"/>
      <c r="DL307" s="193"/>
      <c r="DM307" s="193"/>
      <c r="DN307" s="193"/>
      <c r="DO307" s="193"/>
      <c r="DP307" s="193"/>
      <c r="DQ307" s="193"/>
      <c r="DR307" s="193"/>
      <c r="DS307" s="193"/>
      <c r="DT307" s="193"/>
      <c r="DU307" s="193"/>
      <c r="DV307" s="193"/>
      <c r="DW307" s="193"/>
      <c r="DX307" s="193"/>
      <c r="DY307" s="193"/>
    </row>
    <row r="308" s="190" customFormat="1" customHeight="1" spans="1:129">
      <c r="A308" s="243">
        <v>323</v>
      </c>
      <c r="B308" s="235">
        <v>1038</v>
      </c>
      <c r="C308" s="234">
        <v>1</v>
      </c>
      <c r="D308" s="233">
        <v>400</v>
      </c>
      <c r="E308" s="234" t="s">
        <v>118</v>
      </c>
      <c r="F308" s="232">
        <v>3020</v>
      </c>
      <c r="G308" s="234"/>
      <c r="H308" s="234" t="s">
        <v>15</v>
      </c>
      <c r="I308" s="234">
        <v>75</v>
      </c>
      <c r="J308" s="252" t="s">
        <v>56</v>
      </c>
      <c r="K308" s="234">
        <v>441</v>
      </c>
      <c r="L308" s="234">
        <v>6</v>
      </c>
      <c r="M308" s="234">
        <f t="shared" ref="M308:M314" si="780">O308*K308*I308</f>
        <v>105840</v>
      </c>
      <c r="N308" s="253">
        <f t="shared" ref="N308:N314" si="781">M308/SUM($M$308:$M$314)</f>
        <v>0.147783251231527</v>
      </c>
      <c r="O308" s="234">
        <v>3.2</v>
      </c>
      <c r="P308" s="234"/>
      <c r="Q308" s="234"/>
      <c r="R308" s="234"/>
      <c r="S308" s="260">
        <f t="shared" ref="S308:S314" si="782">R308*Q308*P308/1000</f>
        <v>0</v>
      </c>
      <c r="T308" s="260">
        <f t="shared" ref="T308:T314" si="783">F308*N308*1000/L308/K308*9000/I308</f>
        <v>20240.6085586944</v>
      </c>
      <c r="U308" s="260">
        <f t="shared" ref="U308:U314" si="784">F308*N308</f>
        <v>446.305418719212</v>
      </c>
      <c r="V308" s="260"/>
      <c r="W308" s="270"/>
      <c r="X308" s="266"/>
      <c r="Y308" s="260">
        <f t="shared" ref="Y308:Y314" si="785">T308-X308</f>
        <v>20240.6085586944</v>
      </c>
      <c r="Z308" s="234">
        <f t="shared" ref="Z308:Z314" si="786">Y308*I308/9000*L308*K308/1000</f>
        <v>446.305418719212</v>
      </c>
      <c r="AA308" s="260">
        <f t="shared" ref="AA308:AA314" si="787">65*1000/K308*9000/I308</f>
        <v>17687.074829932</v>
      </c>
      <c r="AB308" s="278">
        <f t="shared" ref="AB308:AB314" si="788">Q308*R308*P308*N308/K308/L308*9000/I308</f>
        <v>0</v>
      </c>
      <c r="AC308" s="260">
        <f t="shared" ref="AC308:AC314" si="789">D308/2*O308*60*24/1000</f>
        <v>921.6</v>
      </c>
      <c r="AD308" s="254">
        <f t="shared" ref="AD308:AD314" si="790">T308/AC308/0.83/AE308</f>
        <v>26.4608022698795</v>
      </c>
      <c r="AE308" s="279">
        <v>1</v>
      </c>
      <c r="AF308" s="280">
        <f t="shared" ref="AF308:AF314" si="791">IF(LEN(C308)&gt;0,AC308*I308/9000/1000*K308*L308,"")</f>
        <v>20.32128</v>
      </c>
      <c r="AG308" s="292">
        <v>44150</v>
      </c>
      <c r="AH308" s="294"/>
      <c r="AI308" s="294">
        <f>AD308+AG308</f>
        <v>44176.4608022699</v>
      </c>
      <c r="AJ308" s="295" t="str">
        <f ca="1">IF(NOW()-AG308-AD308&gt;=-2,"跟踪"," ")</f>
        <v> </v>
      </c>
      <c r="AK308" s="295">
        <f>AI308+3</f>
        <v>44179.4608022699</v>
      </c>
      <c r="AL308" s="296">
        <f>SUM(AF308:AF314)</f>
        <v>137.507328</v>
      </c>
      <c r="AM308" s="300"/>
      <c r="AN308" s="218"/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217"/>
      <c r="BS308" s="217"/>
      <c r="BT308" s="217"/>
      <c r="BU308" s="217"/>
      <c r="BV308" s="217"/>
      <c r="BW308" s="217"/>
      <c r="BX308" s="217"/>
      <c r="BY308" s="217"/>
      <c r="BZ308" s="217"/>
      <c r="CA308" s="217"/>
      <c r="CB308" s="217"/>
      <c r="CC308" s="217"/>
      <c r="CD308" s="217"/>
      <c r="CE308" s="217"/>
      <c r="CF308" s="217"/>
      <c r="CG308" s="217"/>
      <c r="CH308" s="217"/>
      <c r="CI308" s="217"/>
      <c r="CJ308" s="217"/>
      <c r="CK308" s="217"/>
      <c r="CL308" s="217"/>
      <c r="CM308" s="217"/>
      <c r="CN308" s="217"/>
      <c r="CO308" s="217"/>
      <c r="CP308" s="217"/>
      <c r="CQ308" s="217"/>
      <c r="CR308" s="217"/>
      <c r="CS308" s="217"/>
      <c r="CT308" s="217"/>
      <c r="CU308" s="217"/>
      <c r="CV308" s="217"/>
      <c r="CW308" s="217"/>
      <c r="CX308" s="217"/>
      <c r="CY308" s="217"/>
      <c r="CZ308" s="193"/>
      <c r="DA308" s="193"/>
      <c r="DB308" s="193"/>
      <c r="DC308" s="193"/>
      <c r="DD308" s="193"/>
      <c r="DE308" s="193"/>
      <c r="DF308" s="193"/>
      <c r="DG308" s="193"/>
      <c r="DH308" s="193"/>
      <c r="DI308" s="193"/>
      <c r="DJ308" s="193"/>
      <c r="DK308" s="193"/>
      <c r="DL308" s="193"/>
      <c r="DM308" s="193"/>
      <c r="DN308" s="193"/>
      <c r="DO308" s="193"/>
      <c r="DP308" s="193"/>
      <c r="DQ308" s="193"/>
      <c r="DR308" s="193"/>
      <c r="DS308" s="193"/>
      <c r="DT308" s="193"/>
      <c r="DU308" s="193"/>
      <c r="DV308" s="193"/>
      <c r="DW308" s="193"/>
      <c r="DX308" s="193"/>
      <c r="DY308" s="193"/>
    </row>
    <row r="309" s="190" customFormat="1" customHeight="1" spans="1:129">
      <c r="A309" s="243">
        <v>323</v>
      </c>
      <c r="B309" s="235"/>
      <c r="C309" s="234">
        <v>1</v>
      </c>
      <c r="D309" s="233">
        <f t="shared" ref="D309:D314" si="792">D308</f>
        <v>400</v>
      </c>
      <c r="E309" s="234" t="str">
        <f t="shared" ref="E309:E314" si="793">E308</f>
        <v>YT-12617-26E</v>
      </c>
      <c r="F309" s="232">
        <f t="shared" ref="F309:F314" si="794">F308</f>
        <v>3020</v>
      </c>
      <c r="G309" s="234"/>
      <c r="H309" s="234" t="s">
        <v>41</v>
      </c>
      <c r="I309" s="234">
        <v>75</v>
      </c>
      <c r="J309" s="252" t="s">
        <v>56</v>
      </c>
      <c r="K309" s="234">
        <v>441</v>
      </c>
      <c r="L309" s="234">
        <f t="shared" ref="L309:L314" si="795">L308</f>
        <v>6</v>
      </c>
      <c r="M309" s="234">
        <f t="shared" si="780"/>
        <v>105840</v>
      </c>
      <c r="N309" s="253">
        <f t="shared" si="781"/>
        <v>0.147783251231527</v>
      </c>
      <c r="O309" s="234">
        <v>3.2</v>
      </c>
      <c r="P309" s="260"/>
      <c r="Q309" s="260"/>
      <c r="R309" s="260"/>
      <c r="S309" s="260">
        <f t="shared" si="782"/>
        <v>0</v>
      </c>
      <c r="T309" s="260">
        <f t="shared" si="783"/>
        <v>20240.6085586944</v>
      </c>
      <c r="U309" s="260">
        <f t="shared" si="784"/>
        <v>446.305418719212</v>
      </c>
      <c r="V309" s="260"/>
      <c r="W309" s="270"/>
      <c r="X309" s="266"/>
      <c r="Y309" s="260">
        <f t="shared" si="785"/>
        <v>20240.6085586944</v>
      </c>
      <c r="Z309" s="234">
        <f t="shared" si="786"/>
        <v>446.305418719212</v>
      </c>
      <c r="AA309" s="260">
        <f t="shared" si="787"/>
        <v>17687.074829932</v>
      </c>
      <c r="AB309" s="278">
        <f t="shared" si="788"/>
        <v>0</v>
      </c>
      <c r="AC309" s="260">
        <f t="shared" si="789"/>
        <v>921.6</v>
      </c>
      <c r="AD309" s="254">
        <f t="shared" si="790"/>
        <v>26.4608022698795</v>
      </c>
      <c r="AE309" s="279">
        <v>1</v>
      </c>
      <c r="AF309" s="280">
        <f t="shared" si="791"/>
        <v>20.32128</v>
      </c>
      <c r="AG309" s="292">
        <f t="shared" ref="AG309:AG314" si="796">AG308</f>
        <v>44150</v>
      </c>
      <c r="AH309" s="292">
        <f t="shared" ref="AH309:AH314" si="797">AH308</f>
        <v>0</v>
      </c>
      <c r="AI309" s="292">
        <f t="shared" ref="AI309:AI314" si="798">AI308</f>
        <v>44176.4608022699</v>
      </c>
      <c r="AJ309" s="292" t="str">
        <f ca="1" t="shared" ref="AJ309:AJ314" si="799">AJ308</f>
        <v> </v>
      </c>
      <c r="AK309" s="292">
        <f t="shared" ref="AK309:AK314" si="800">AK308</f>
        <v>44179.4608022699</v>
      </c>
      <c r="AL309" s="296"/>
      <c r="AM309" s="300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/>
      <c r="BV309" s="217"/>
      <c r="BW309" s="217"/>
      <c r="BX309" s="217"/>
      <c r="BY309" s="217"/>
      <c r="BZ309" s="217"/>
      <c r="CA309" s="217"/>
      <c r="CB309" s="217"/>
      <c r="CC309" s="217"/>
      <c r="CD309" s="217"/>
      <c r="CE309" s="217"/>
      <c r="CF309" s="217"/>
      <c r="CG309" s="217"/>
      <c r="CH309" s="217"/>
      <c r="CI309" s="217"/>
      <c r="CJ309" s="217"/>
      <c r="CK309" s="217"/>
      <c r="CL309" s="217"/>
      <c r="CM309" s="217"/>
      <c r="CN309" s="217"/>
      <c r="CO309" s="217"/>
      <c r="CP309" s="217"/>
      <c r="CQ309" s="217"/>
      <c r="CR309" s="217"/>
      <c r="CS309" s="217"/>
      <c r="CT309" s="217"/>
      <c r="CU309" s="217"/>
      <c r="CV309" s="217"/>
      <c r="CW309" s="217"/>
      <c r="CX309" s="217"/>
      <c r="CY309" s="217"/>
      <c r="CZ309" s="193"/>
      <c r="DA309" s="193"/>
      <c r="DB309" s="193"/>
      <c r="DC309" s="193"/>
      <c r="DD309" s="193"/>
      <c r="DE309" s="193"/>
      <c r="DF309" s="193"/>
      <c r="DG309" s="193"/>
      <c r="DH309" s="193"/>
      <c r="DI309" s="193"/>
      <c r="DJ309" s="193"/>
      <c r="DK309" s="193"/>
      <c r="DL309" s="193"/>
      <c r="DM309" s="193"/>
      <c r="DN309" s="193"/>
      <c r="DO309" s="193"/>
      <c r="DP309" s="193"/>
      <c r="DQ309" s="193"/>
      <c r="DR309" s="193"/>
      <c r="DS309" s="193"/>
      <c r="DT309" s="193"/>
      <c r="DU309" s="193"/>
      <c r="DV309" s="193"/>
      <c r="DW309" s="193"/>
      <c r="DX309" s="193"/>
      <c r="DY309" s="193"/>
    </row>
    <row r="310" s="190" customFormat="1" customHeight="1" spans="1:129">
      <c r="A310" s="243">
        <v>323</v>
      </c>
      <c r="B310" s="235"/>
      <c r="C310" s="234">
        <v>1</v>
      </c>
      <c r="D310" s="233">
        <f t="shared" si="792"/>
        <v>400</v>
      </c>
      <c r="E310" s="234" t="str">
        <f t="shared" si="793"/>
        <v>YT-12617-26E</v>
      </c>
      <c r="F310" s="232">
        <f t="shared" si="794"/>
        <v>3020</v>
      </c>
      <c r="G310" s="241" t="s">
        <v>49</v>
      </c>
      <c r="H310" s="234" t="s">
        <v>42</v>
      </c>
      <c r="I310" s="234">
        <v>30</v>
      </c>
      <c r="J310" s="252" t="s">
        <v>57</v>
      </c>
      <c r="K310" s="234">
        <v>588</v>
      </c>
      <c r="L310" s="234">
        <f t="shared" si="795"/>
        <v>6</v>
      </c>
      <c r="M310" s="234">
        <f t="shared" si="780"/>
        <v>239904</v>
      </c>
      <c r="N310" s="253">
        <f t="shared" si="781"/>
        <v>0.334975369458128</v>
      </c>
      <c r="O310" s="234">
        <v>13.6</v>
      </c>
      <c r="P310" s="234"/>
      <c r="Q310" s="234"/>
      <c r="R310" s="234"/>
      <c r="S310" s="260">
        <f t="shared" si="782"/>
        <v>0</v>
      </c>
      <c r="T310" s="260">
        <f t="shared" si="783"/>
        <v>86022.5863744513</v>
      </c>
      <c r="U310" s="260">
        <f t="shared" si="784"/>
        <v>1011.62561576355</v>
      </c>
      <c r="V310" s="260"/>
      <c r="W310" s="270"/>
      <c r="X310" s="266"/>
      <c r="Y310" s="260">
        <f t="shared" si="785"/>
        <v>86022.5863744513</v>
      </c>
      <c r="Z310" s="234">
        <f t="shared" si="786"/>
        <v>1011.62561576355</v>
      </c>
      <c r="AA310" s="260">
        <f t="shared" si="787"/>
        <v>33163.2653061224</v>
      </c>
      <c r="AB310" s="278">
        <f t="shared" si="788"/>
        <v>0</v>
      </c>
      <c r="AC310" s="260">
        <f t="shared" si="789"/>
        <v>3916.8</v>
      </c>
      <c r="AD310" s="254">
        <f t="shared" si="790"/>
        <v>26.4608022698795</v>
      </c>
      <c r="AE310" s="279">
        <v>1</v>
      </c>
      <c r="AF310" s="280">
        <f t="shared" si="791"/>
        <v>46.061568</v>
      </c>
      <c r="AG310" s="292">
        <f t="shared" si="796"/>
        <v>44150</v>
      </c>
      <c r="AH310" s="292">
        <f t="shared" si="797"/>
        <v>0</v>
      </c>
      <c r="AI310" s="292">
        <f t="shared" si="798"/>
        <v>44176.4608022699</v>
      </c>
      <c r="AJ310" s="292" t="str">
        <f ca="1" t="shared" si="799"/>
        <v> </v>
      </c>
      <c r="AK310" s="292">
        <f t="shared" si="800"/>
        <v>44179.4608022699</v>
      </c>
      <c r="AL310" s="296"/>
      <c r="AM310" s="300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17"/>
      <c r="BY310" s="217"/>
      <c r="BZ310" s="217"/>
      <c r="CA310" s="217"/>
      <c r="CB310" s="217"/>
      <c r="CC310" s="217"/>
      <c r="CD310" s="217"/>
      <c r="CE310" s="217"/>
      <c r="CF310" s="217"/>
      <c r="CG310" s="217"/>
      <c r="CH310" s="217"/>
      <c r="CI310" s="217"/>
      <c r="CJ310" s="217"/>
      <c r="CK310" s="217"/>
      <c r="CL310" s="217"/>
      <c r="CM310" s="217"/>
      <c r="CN310" s="217"/>
      <c r="CO310" s="217"/>
      <c r="CP310" s="217"/>
      <c r="CQ310" s="217"/>
      <c r="CR310" s="217"/>
      <c r="CS310" s="217"/>
      <c r="CT310" s="217"/>
      <c r="CU310" s="217"/>
      <c r="CV310" s="217"/>
      <c r="CW310" s="217"/>
      <c r="CX310" s="217"/>
      <c r="CY310" s="217"/>
      <c r="CZ310" s="193"/>
      <c r="DA310" s="193"/>
      <c r="DB310" s="193"/>
      <c r="DC310" s="193"/>
      <c r="DD310" s="193"/>
      <c r="DE310" s="193"/>
      <c r="DF310" s="193"/>
      <c r="DG310" s="193"/>
      <c r="DH310" s="193"/>
      <c r="DI310" s="193"/>
      <c r="DJ310" s="193"/>
      <c r="DK310" s="193"/>
      <c r="DL310" s="193"/>
      <c r="DM310" s="193"/>
      <c r="DN310" s="193"/>
      <c r="DO310" s="193"/>
      <c r="DP310" s="193"/>
      <c r="DQ310" s="193"/>
      <c r="DR310" s="193"/>
      <c r="DS310" s="193"/>
      <c r="DT310" s="193"/>
      <c r="DU310" s="193"/>
      <c r="DV310" s="193"/>
      <c r="DW310" s="193"/>
      <c r="DX310" s="193"/>
      <c r="DY310" s="193"/>
    </row>
    <row r="311" s="190" customFormat="1" customHeight="1" spans="1:129">
      <c r="A311" s="243">
        <v>323</v>
      </c>
      <c r="B311" s="235"/>
      <c r="C311" s="234">
        <v>1</v>
      </c>
      <c r="D311" s="233">
        <f t="shared" si="792"/>
        <v>400</v>
      </c>
      <c r="E311" s="234" t="str">
        <f t="shared" si="793"/>
        <v>YT-12617-26E</v>
      </c>
      <c r="F311" s="232">
        <f t="shared" si="794"/>
        <v>3020</v>
      </c>
      <c r="G311" s="242"/>
      <c r="H311" s="234" t="s">
        <v>43</v>
      </c>
      <c r="I311" s="234">
        <v>75</v>
      </c>
      <c r="J311" s="252" t="s">
        <v>56</v>
      </c>
      <c r="K311" s="234">
        <v>588</v>
      </c>
      <c r="L311" s="234">
        <f t="shared" si="795"/>
        <v>6</v>
      </c>
      <c r="M311" s="234">
        <f t="shared" si="780"/>
        <v>132300</v>
      </c>
      <c r="N311" s="253">
        <f t="shared" si="781"/>
        <v>0.184729064039409</v>
      </c>
      <c r="O311" s="234">
        <v>3</v>
      </c>
      <c r="P311" s="234"/>
      <c r="Q311" s="234"/>
      <c r="R311" s="234"/>
      <c r="S311" s="260">
        <f t="shared" si="782"/>
        <v>0</v>
      </c>
      <c r="T311" s="260">
        <f t="shared" si="783"/>
        <v>18975.570523776</v>
      </c>
      <c r="U311" s="260">
        <f t="shared" si="784"/>
        <v>557.881773399015</v>
      </c>
      <c r="V311" s="260"/>
      <c r="W311" s="270"/>
      <c r="X311" s="266"/>
      <c r="Y311" s="260">
        <f t="shared" si="785"/>
        <v>18975.570523776</v>
      </c>
      <c r="Z311" s="234">
        <f t="shared" si="786"/>
        <v>557.881773399015</v>
      </c>
      <c r="AA311" s="260">
        <f t="shared" si="787"/>
        <v>13265.306122449</v>
      </c>
      <c r="AB311" s="278">
        <f t="shared" si="788"/>
        <v>0</v>
      </c>
      <c r="AC311" s="260">
        <f t="shared" si="789"/>
        <v>864</v>
      </c>
      <c r="AD311" s="254">
        <f t="shared" si="790"/>
        <v>26.4608022698795</v>
      </c>
      <c r="AE311" s="279">
        <v>1</v>
      </c>
      <c r="AF311" s="280">
        <f t="shared" si="791"/>
        <v>25.4016</v>
      </c>
      <c r="AG311" s="292">
        <f t="shared" si="796"/>
        <v>44150</v>
      </c>
      <c r="AH311" s="292">
        <f t="shared" si="797"/>
        <v>0</v>
      </c>
      <c r="AI311" s="292">
        <f t="shared" si="798"/>
        <v>44176.4608022699</v>
      </c>
      <c r="AJ311" s="292" t="str">
        <f ca="1" t="shared" si="799"/>
        <v> </v>
      </c>
      <c r="AK311" s="292">
        <f t="shared" si="800"/>
        <v>44179.4608022699</v>
      </c>
      <c r="AL311" s="296"/>
      <c r="AM311" s="300"/>
      <c r="AN311" s="218"/>
      <c r="AO311" s="218"/>
      <c r="AP311" s="218"/>
      <c r="AQ311" s="218"/>
      <c r="AR311" s="218"/>
      <c r="AS311" s="218"/>
      <c r="AT311" s="218"/>
      <c r="AU311" s="218"/>
      <c r="AV311" s="218"/>
      <c r="AW311" s="218"/>
      <c r="AX311" s="218"/>
      <c r="AY311" s="218"/>
      <c r="AZ311" s="218"/>
      <c r="BA311" s="218"/>
      <c r="BB311" s="218"/>
      <c r="BC311" s="218"/>
      <c r="BD311" s="218"/>
      <c r="BE311" s="218"/>
      <c r="BF311" s="218"/>
      <c r="BG311" s="218"/>
      <c r="BH311" s="218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217"/>
      <c r="BS311" s="217"/>
      <c r="BT311" s="217"/>
      <c r="BU311" s="217"/>
      <c r="BV311" s="217"/>
      <c r="BW311" s="217"/>
      <c r="BX311" s="217"/>
      <c r="BY311" s="217"/>
      <c r="BZ311" s="217"/>
      <c r="CA311" s="217"/>
      <c r="CB311" s="217"/>
      <c r="CC311" s="217"/>
      <c r="CD311" s="217"/>
      <c r="CE311" s="217"/>
      <c r="CF311" s="217"/>
      <c r="CG311" s="217"/>
      <c r="CH311" s="217"/>
      <c r="CI311" s="217"/>
      <c r="CJ311" s="217"/>
      <c r="CK311" s="217"/>
      <c r="CL311" s="217"/>
      <c r="CM311" s="217"/>
      <c r="CN311" s="217"/>
      <c r="CO311" s="217"/>
      <c r="CP311" s="217"/>
      <c r="CQ311" s="217"/>
      <c r="CR311" s="217"/>
      <c r="CS311" s="217"/>
      <c r="CT311" s="217"/>
      <c r="CU311" s="217"/>
      <c r="CV311" s="217"/>
      <c r="CW311" s="217"/>
      <c r="CX311" s="217"/>
      <c r="CY311" s="217"/>
      <c r="CZ311" s="193"/>
      <c r="DA311" s="193"/>
      <c r="DB311" s="193"/>
      <c r="DC311" s="193"/>
      <c r="DD311" s="193"/>
      <c r="DE311" s="193"/>
      <c r="DF311" s="193"/>
      <c r="DG311" s="193"/>
      <c r="DH311" s="193"/>
      <c r="DI311" s="193"/>
      <c r="DJ311" s="193"/>
      <c r="DK311" s="193"/>
      <c r="DL311" s="193"/>
      <c r="DM311" s="193"/>
      <c r="DN311" s="193"/>
      <c r="DO311" s="193"/>
      <c r="DP311" s="193"/>
      <c r="DQ311" s="193"/>
      <c r="DR311" s="193"/>
      <c r="DS311" s="193"/>
      <c r="DT311" s="193"/>
      <c r="DU311" s="193"/>
      <c r="DV311" s="193"/>
      <c r="DW311" s="193"/>
      <c r="DX311" s="193"/>
      <c r="DY311" s="193"/>
    </row>
    <row r="312" s="190" customFormat="1" customHeight="1" spans="1:129">
      <c r="A312" s="243">
        <v>323</v>
      </c>
      <c r="B312" s="235"/>
      <c r="C312" s="234">
        <v>1</v>
      </c>
      <c r="D312" s="233">
        <f t="shared" si="792"/>
        <v>400</v>
      </c>
      <c r="E312" s="234" t="str">
        <f t="shared" si="793"/>
        <v>YT-12617-26E</v>
      </c>
      <c r="F312" s="232">
        <f t="shared" si="794"/>
        <v>3020</v>
      </c>
      <c r="G312" s="234" t="e">
        <f>[1]问量!$F$251</f>
        <v>#REF!</v>
      </c>
      <c r="H312" s="234" t="s">
        <v>44</v>
      </c>
      <c r="I312" s="234">
        <v>75</v>
      </c>
      <c r="J312" s="252" t="s">
        <v>56</v>
      </c>
      <c r="K312" s="234">
        <v>588</v>
      </c>
      <c r="L312" s="234">
        <f t="shared" si="795"/>
        <v>6</v>
      </c>
      <c r="M312" s="234">
        <f t="shared" si="780"/>
        <v>132300</v>
      </c>
      <c r="N312" s="253">
        <f t="shared" si="781"/>
        <v>0.184729064039409</v>
      </c>
      <c r="O312" s="234">
        <v>3</v>
      </c>
      <c r="P312" s="234"/>
      <c r="Q312" s="234"/>
      <c r="R312" s="234"/>
      <c r="S312" s="260">
        <f t="shared" si="782"/>
        <v>0</v>
      </c>
      <c r="T312" s="260">
        <f t="shared" si="783"/>
        <v>18975.570523776</v>
      </c>
      <c r="U312" s="260">
        <f t="shared" si="784"/>
        <v>557.881773399015</v>
      </c>
      <c r="V312" s="260"/>
      <c r="W312" s="270"/>
      <c r="X312" s="266"/>
      <c r="Y312" s="260">
        <f t="shared" si="785"/>
        <v>18975.570523776</v>
      </c>
      <c r="Z312" s="234">
        <f t="shared" si="786"/>
        <v>557.881773399015</v>
      </c>
      <c r="AA312" s="260">
        <f t="shared" si="787"/>
        <v>13265.306122449</v>
      </c>
      <c r="AB312" s="278">
        <f t="shared" si="788"/>
        <v>0</v>
      </c>
      <c r="AC312" s="260">
        <f t="shared" si="789"/>
        <v>864</v>
      </c>
      <c r="AD312" s="254">
        <f t="shared" si="790"/>
        <v>26.4608022698795</v>
      </c>
      <c r="AE312" s="279">
        <v>1</v>
      </c>
      <c r="AF312" s="280">
        <f t="shared" si="791"/>
        <v>25.4016</v>
      </c>
      <c r="AG312" s="292">
        <f t="shared" si="796"/>
        <v>44150</v>
      </c>
      <c r="AH312" s="292">
        <f t="shared" si="797"/>
        <v>0</v>
      </c>
      <c r="AI312" s="292">
        <f t="shared" si="798"/>
        <v>44176.4608022699</v>
      </c>
      <c r="AJ312" s="292" t="str">
        <f ca="1" t="shared" si="799"/>
        <v> </v>
      </c>
      <c r="AK312" s="292">
        <f t="shared" si="800"/>
        <v>44179.4608022699</v>
      </c>
      <c r="AL312" s="296"/>
      <c r="AM312" s="300"/>
      <c r="AN312" s="218"/>
      <c r="AO312" s="218"/>
      <c r="AP312" s="218"/>
      <c r="AQ312" s="218"/>
      <c r="AR312" s="218"/>
      <c r="AS312" s="218"/>
      <c r="AT312" s="218"/>
      <c r="AU312" s="218"/>
      <c r="AV312" s="218"/>
      <c r="AW312" s="218"/>
      <c r="AX312" s="218"/>
      <c r="AY312" s="218"/>
      <c r="AZ312" s="218"/>
      <c r="BA312" s="218"/>
      <c r="BB312" s="218"/>
      <c r="BC312" s="218"/>
      <c r="BD312" s="218"/>
      <c r="BE312" s="218"/>
      <c r="BF312" s="218"/>
      <c r="BG312" s="218"/>
      <c r="BH312" s="218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217"/>
      <c r="BS312" s="217"/>
      <c r="BT312" s="217"/>
      <c r="BU312" s="217"/>
      <c r="BV312" s="217"/>
      <c r="BW312" s="217"/>
      <c r="BX312" s="217"/>
      <c r="BY312" s="217"/>
      <c r="BZ312" s="217"/>
      <c r="CA312" s="217"/>
      <c r="CB312" s="217"/>
      <c r="CC312" s="217"/>
      <c r="CD312" s="217"/>
      <c r="CE312" s="217"/>
      <c r="CF312" s="217"/>
      <c r="CG312" s="217"/>
      <c r="CH312" s="217"/>
      <c r="CI312" s="217"/>
      <c r="CJ312" s="217"/>
      <c r="CK312" s="217"/>
      <c r="CL312" s="217"/>
      <c r="CM312" s="217"/>
      <c r="CN312" s="217"/>
      <c r="CO312" s="217"/>
      <c r="CP312" s="217"/>
      <c r="CQ312" s="217"/>
      <c r="CR312" s="217"/>
      <c r="CS312" s="217"/>
      <c r="CT312" s="217"/>
      <c r="CU312" s="217"/>
      <c r="CV312" s="217"/>
      <c r="CW312" s="217"/>
      <c r="CX312" s="217"/>
      <c r="CY312" s="217"/>
      <c r="CZ312" s="193"/>
      <c r="DA312" s="193"/>
      <c r="DB312" s="193"/>
      <c r="DC312" s="193"/>
      <c r="DD312" s="193"/>
      <c r="DE312" s="193"/>
      <c r="DF312" s="193"/>
      <c r="DG312" s="193"/>
      <c r="DH312" s="193"/>
      <c r="DI312" s="193"/>
      <c r="DJ312" s="193"/>
      <c r="DK312" s="193"/>
      <c r="DL312" s="193"/>
      <c r="DM312" s="193"/>
      <c r="DN312" s="193"/>
      <c r="DO312" s="193"/>
      <c r="DP312" s="193"/>
      <c r="DQ312" s="193"/>
      <c r="DR312" s="193"/>
      <c r="DS312" s="193"/>
      <c r="DT312" s="193"/>
      <c r="DU312" s="193"/>
      <c r="DV312" s="193"/>
      <c r="DW312" s="193"/>
      <c r="DX312" s="193"/>
      <c r="DY312" s="193"/>
    </row>
    <row r="313" s="190" customFormat="1" customHeight="1" spans="1:129">
      <c r="A313" s="243">
        <v>323</v>
      </c>
      <c r="B313" s="235"/>
      <c r="C313" s="234">
        <v>1</v>
      </c>
      <c r="D313" s="233">
        <f t="shared" si="792"/>
        <v>400</v>
      </c>
      <c r="E313" s="234" t="str">
        <f t="shared" si="793"/>
        <v>YT-12617-26E</v>
      </c>
      <c r="F313" s="232">
        <f t="shared" si="794"/>
        <v>3020</v>
      </c>
      <c r="G313" s="234"/>
      <c r="H313" s="234" t="s">
        <v>45</v>
      </c>
      <c r="I313" s="234"/>
      <c r="J313" s="252"/>
      <c r="K313" s="234"/>
      <c r="L313" s="234">
        <f t="shared" si="795"/>
        <v>6</v>
      </c>
      <c r="M313" s="234">
        <f t="shared" si="780"/>
        <v>0</v>
      </c>
      <c r="N313" s="253">
        <f t="shared" si="781"/>
        <v>0</v>
      </c>
      <c r="O313" s="234"/>
      <c r="P313" s="234"/>
      <c r="Q313" s="234"/>
      <c r="R313" s="234"/>
      <c r="S313" s="260">
        <f t="shared" si="782"/>
        <v>0</v>
      </c>
      <c r="T313" s="260" t="e">
        <f t="shared" si="783"/>
        <v>#DIV/0!</v>
      </c>
      <c r="U313" s="260">
        <f t="shared" si="784"/>
        <v>0</v>
      </c>
      <c r="V313" s="343" t="s">
        <v>106</v>
      </c>
      <c r="W313" s="270"/>
      <c r="X313" s="266"/>
      <c r="Y313" s="260" t="e">
        <f t="shared" si="785"/>
        <v>#DIV/0!</v>
      </c>
      <c r="Z313" s="234" t="e">
        <f t="shared" si="786"/>
        <v>#DIV/0!</v>
      </c>
      <c r="AA313" s="260" t="e">
        <f t="shared" si="787"/>
        <v>#DIV/0!</v>
      </c>
      <c r="AB313" s="278" t="e">
        <f t="shared" si="788"/>
        <v>#DIV/0!</v>
      </c>
      <c r="AC313" s="260">
        <f t="shared" si="789"/>
        <v>0</v>
      </c>
      <c r="AD313" s="254" t="e">
        <f t="shared" si="790"/>
        <v>#DIV/0!</v>
      </c>
      <c r="AE313" s="279">
        <v>1</v>
      </c>
      <c r="AF313" s="280">
        <f t="shared" si="791"/>
        <v>0</v>
      </c>
      <c r="AG313" s="292">
        <f t="shared" si="796"/>
        <v>44150</v>
      </c>
      <c r="AH313" s="292">
        <f t="shared" si="797"/>
        <v>0</v>
      </c>
      <c r="AI313" s="292">
        <f t="shared" si="798"/>
        <v>44176.4608022699</v>
      </c>
      <c r="AJ313" s="292" t="str">
        <f ca="1" t="shared" si="799"/>
        <v> </v>
      </c>
      <c r="AK313" s="292">
        <f t="shared" si="800"/>
        <v>44179.4608022699</v>
      </c>
      <c r="AL313" s="296"/>
      <c r="AM313" s="300"/>
      <c r="AN313" s="218"/>
      <c r="AO313" s="218"/>
      <c r="AP313" s="218"/>
      <c r="AQ313" s="218"/>
      <c r="AR313" s="218"/>
      <c r="AS313" s="218"/>
      <c r="AT313" s="218"/>
      <c r="AU313" s="218"/>
      <c r="AV313" s="218"/>
      <c r="AW313" s="218"/>
      <c r="AX313" s="218"/>
      <c r="AY313" s="218"/>
      <c r="AZ313" s="218"/>
      <c r="BA313" s="218"/>
      <c r="BB313" s="218"/>
      <c r="BC313" s="218"/>
      <c r="BD313" s="218"/>
      <c r="BE313" s="218"/>
      <c r="BF313" s="218"/>
      <c r="BG313" s="218"/>
      <c r="BH313" s="218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217"/>
      <c r="BS313" s="217"/>
      <c r="BT313" s="217"/>
      <c r="BU313" s="217"/>
      <c r="BV313" s="217"/>
      <c r="BW313" s="217"/>
      <c r="BX313" s="217"/>
      <c r="BY313" s="217"/>
      <c r="BZ313" s="217"/>
      <c r="CA313" s="217"/>
      <c r="CB313" s="217"/>
      <c r="CC313" s="217"/>
      <c r="CD313" s="217"/>
      <c r="CE313" s="217"/>
      <c r="CF313" s="217"/>
      <c r="CG313" s="217"/>
      <c r="CH313" s="217"/>
      <c r="CI313" s="217"/>
      <c r="CJ313" s="217"/>
      <c r="CK313" s="217"/>
      <c r="CL313" s="217"/>
      <c r="CM313" s="217"/>
      <c r="CN313" s="217"/>
      <c r="CO313" s="217"/>
      <c r="CP313" s="217"/>
      <c r="CQ313" s="217"/>
      <c r="CR313" s="217"/>
      <c r="CS313" s="217"/>
      <c r="CT313" s="217"/>
      <c r="CU313" s="217"/>
      <c r="CV313" s="217"/>
      <c r="CW313" s="217"/>
      <c r="CX313" s="217"/>
      <c r="CY313" s="217"/>
      <c r="CZ313" s="193"/>
      <c r="DA313" s="193"/>
      <c r="DB313" s="193"/>
      <c r="DC313" s="193"/>
      <c r="DD313" s="193"/>
      <c r="DE313" s="193"/>
      <c r="DF313" s="193"/>
      <c r="DG313" s="193"/>
      <c r="DH313" s="193"/>
      <c r="DI313" s="193"/>
      <c r="DJ313" s="193"/>
      <c r="DK313" s="193"/>
      <c r="DL313" s="193"/>
      <c r="DM313" s="193"/>
      <c r="DN313" s="193"/>
      <c r="DO313" s="193"/>
      <c r="DP313" s="193"/>
      <c r="DQ313" s="193"/>
      <c r="DR313" s="193"/>
      <c r="DS313" s="193"/>
      <c r="DT313" s="193"/>
      <c r="DU313" s="193"/>
      <c r="DV313" s="193"/>
      <c r="DW313" s="193"/>
      <c r="DX313" s="193"/>
      <c r="DY313" s="193"/>
    </row>
    <row r="314" s="190" customFormat="1" customHeight="1" spans="1:129">
      <c r="A314" s="243">
        <v>323</v>
      </c>
      <c r="B314" s="235"/>
      <c r="C314" s="234">
        <v>1</v>
      </c>
      <c r="D314" s="233">
        <f t="shared" si="792"/>
        <v>400</v>
      </c>
      <c r="E314" s="234" t="str">
        <f t="shared" si="793"/>
        <v>YT-12617-26E</v>
      </c>
      <c r="F314" s="232">
        <f t="shared" si="794"/>
        <v>3020</v>
      </c>
      <c r="G314" s="347" t="s">
        <v>119</v>
      </c>
      <c r="H314" s="234" t="s">
        <v>46</v>
      </c>
      <c r="I314" s="234"/>
      <c r="J314" s="252"/>
      <c r="K314" s="234"/>
      <c r="L314" s="234">
        <f t="shared" si="795"/>
        <v>6</v>
      </c>
      <c r="M314" s="234">
        <f t="shared" si="780"/>
        <v>0</v>
      </c>
      <c r="N314" s="253">
        <f t="shared" si="781"/>
        <v>0</v>
      </c>
      <c r="O314" s="234"/>
      <c r="P314" s="234"/>
      <c r="Q314" s="234"/>
      <c r="R314" s="234"/>
      <c r="S314" s="260">
        <f t="shared" si="782"/>
        <v>0</v>
      </c>
      <c r="T314" s="260" t="e">
        <f t="shared" si="783"/>
        <v>#DIV/0!</v>
      </c>
      <c r="U314" s="260">
        <f t="shared" si="784"/>
        <v>0</v>
      </c>
      <c r="V314" s="260"/>
      <c r="W314" s="270"/>
      <c r="X314" s="266"/>
      <c r="Y314" s="260" t="e">
        <f t="shared" si="785"/>
        <v>#DIV/0!</v>
      </c>
      <c r="Z314" s="234" t="e">
        <f t="shared" si="786"/>
        <v>#DIV/0!</v>
      </c>
      <c r="AA314" s="260" t="e">
        <f t="shared" si="787"/>
        <v>#DIV/0!</v>
      </c>
      <c r="AB314" s="278" t="e">
        <f t="shared" si="788"/>
        <v>#DIV/0!</v>
      </c>
      <c r="AC314" s="260">
        <f t="shared" si="789"/>
        <v>0</v>
      </c>
      <c r="AD314" s="254" t="e">
        <f t="shared" si="790"/>
        <v>#DIV/0!</v>
      </c>
      <c r="AE314" s="279">
        <v>1</v>
      </c>
      <c r="AF314" s="280">
        <f t="shared" si="791"/>
        <v>0</v>
      </c>
      <c r="AG314" s="292">
        <f t="shared" si="796"/>
        <v>44150</v>
      </c>
      <c r="AH314" s="292">
        <f t="shared" si="797"/>
        <v>0</v>
      </c>
      <c r="AI314" s="292">
        <f t="shared" si="798"/>
        <v>44176.4608022699</v>
      </c>
      <c r="AJ314" s="292" t="str">
        <f ca="1" t="shared" si="799"/>
        <v> </v>
      </c>
      <c r="AK314" s="292">
        <f t="shared" si="800"/>
        <v>44179.4608022699</v>
      </c>
      <c r="AL314" s="296"/>
      <c r="AM314" s="300"/>
      <c r="AN314" s="218"/>
      <c r="AO314" s="218"/>
      <c r="AP314" s="218"/>
      <c r="AQ314" s="218"/>
      <c r="AR314" s="218"/>
      <c r="AS314" s="218"/>
      <c r="AT314" s="218"/>
      <c r="AU314" s="218"/>
      <c r="AV314" s="218"/>
      <c r="AW314" s="218"/>
      <c r="AX314" s="218"/>
      <c r="AY314" s="218"/>
      <c r="AZ314" s="218"/>
      <c r="BA314" s="218"/>
      <c r="BB314" s="218"/>
      <c r="BC314" s="218"/>
      <c r="BD314" s="218"/>
      <c r="BE314" s="218"/>
      <c r="BF314" s="218"/>
      <c r="BG314" s="218"/>
      <c r="BH314" s="218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217"/>
      <c r="BS314" s="217"/>
      <c r="BT314" s="217"/>
      <c r="BU314" s="217"/>
      <c r="BV314" s="217"/>
      <c r="BW314" s="217"/>
      <c r="BX314" s="217"/>
      <c r="BY314" s="217"/>
      <c r="BZ314" s="217"/>
      <c r="CA314" s="217"/>
      <c r="CB314" s="217"/>
      <c r="CC314" s="217"/>
      <c r="CD314" s="217"/>
      <c r="CE314" s="217"/>
      <c r="CF314" s="217"/>
      <c r="CG314" s="217"/>
      <c r="CH314" s="217"/>
      <c r="CI314" s="217"/>
      <c r="CJ314" s="217"/>
      <c r="CK314" s="217"/>
      <c r="CL314" s="217"/>
      <c r="CM314" s="217"/>
      <c r="CN314" s="217"/>
      <c r="CO314" s="217"/>
      <c r="CP314" s="217"/>
      <c r="CQ314" s="217"/>
      <c r="CR314" s="217"/>
      <c r="CS314" s="217"/>
      <c r="CT314" s="217"/>
      <c r="CU314" s="217"/>
      <c r="CV314" s="217"/>
      <c r="CW314" s="217"/>
      <c r="CX314" s="217"/>
      <c r="CY314" s="217"/>
      <c r="CZ314" s="193"/>
      <c r="DA314" s="193"/>
      <c r="DB314" s="193"/>
      <c r="DC314" s="193"/>
      <c r="DD314" s="193"/>
      <c r="DE314" s="193"/>
      <c r="DF314" s="193"/>
      <c r="DG314" s="193"/>
      <c r="DH314" s="193"/>
      <c r="DI314" s="193"/>
      <c r="DJ314" s="193"/>
      <c r="DK314" s="193"/>
      <c r="DL314" s="193"/>
      <c r="DM314" s="193"/>
      <c r="DN314" s="193"/>
      <c r="DO314" s="193"/>
      <c r="DP314" s="193"/>
      <c r="DQ314" s="193"/>
      <c r="DR314" s="193"/>
      <c r="DS314" s="193"/>
      <c r="DT314" s="193"/>
      <c r="DU314" s="193"/>
      <c r="DV314" s="193"/>
      <c r="DW314" s="193"/>
      <c r="DX314" s="193"/>
      <c r="DY314" s="193"/>
    </row>
    <row r="315" s="191" customFormat="1" customHeight="1" spans="1:129">
      <c r="A315" s="244"/>
      <c r="B315" s="237"/>
      <c r="C315" s="240"/>
      <c r="D315" s="239"/>
      <c r="E315" s="240"/>
      <c r="F315" s="238"/>
      <c r="G315" s="240"/>
      <c r="H315" s="240"/>
      <c r="I315" s="240"/>
      <c r="J315" s="256"/>
      <c r="K315" s="240"/>
      <c r="L315" s="240"/>
      <c r="M315" s="240"/>
      <c r="N315" s="257"/>
      <c r="O315" s="240"/>
      <c r="P315" s="240"/>
      <c r="Q315" s="240"/>
      <c r="R315" s="240"/>
      <c r="S315" s="267"/>
      <c r="T315" s="267"/>
      <c r="U315" s="267"/>
      <c r="V315" s="267"/>
      <c r="W315" s="272"/>
      <c r="X315" s="269"/>
      <c r="Y315" s="267"/>
      <c r="Z315" s="240"/>
      <c r="AA315" s="267"/>
      <c r="AB315" s="281"/>
      <c r="AC315" s="267"/>
      <c r="AD315" s="258"/>
      <c r="AE315" s="282"/>
      <c r="AF315" s="283"/>
      <c r="AG315" s="297"/>
      <c r="AH315" s="297"/>
      <c r="AI315" s="297"/>
      <c r="AJ315" s="297"/>
      <c r="AK315" s="297"/>
      <c r="AL315" s="298"/>
      <c r="AM315" s="301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18"/>
      <c r="AZ315" s="218"/>
      <c r="BA315" s="218"/>
      <c r="BB315" s="218"/>
      <c r="BC315" s="218"/>
      <c r="BD315" s="218"/>
      <c r="BE315" s="218"/>
      <c r="BF315" s="218"/>
      <c r="BG315" s="218"/>
      <c r="BH315" s="218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217"/>
      <c r="BS315" s="217"/>
      <c r="BT315" s="217"/>
      <c r="BU315" s="217"/>
      <c r="BV315" s="217"/>
      <c r="BW315" s="217"/>
      <c r="BX315" s="217"/>
      <c r="BY315" s="217"/>
      <c r="BZ315" s="217"/>
      <c r="CA315" s="217"/>
      <c r="CB315" s="217"/>
      <c r="CC315" s="217"/>
      <c r="CD315" s="217"/>
      <c r="CE315" s="217"/>
      <c r="CF315" s="217"/>
      <c r="CG315" s="217"/>
      <c r="CH315" s="217"/>
      <c r="CI315" s="217"/>
      <c r="CJ315" s="217"/>
      <c r="CK315" s="217"/>
      <c r="CL315" s="217"/>
      <c r="CM315" s="217"/>
      <c r="CN315" s="217"/>
      <c r="CO315" s="217"/>
      <c r="CP315" s="217"/>
      <c r="CQ315" s="217"/>
      <c r="CR315" s="217"/>
      <c r="CS315" s="217"/>
      <c r="CT315" s="217"/>
      <c r="CU315" s="217"/>
      <c r="CV315" s="217"/>
      <c r="CW315" s="217"/>
      <c r="CX315" s="217"/>
      <c r="CY315" s="217"/>
      <c r="CZ315" s="193"/>
      <c r="DA315" s="193"/>
      <c r="DB315" s="193"/>
      <c r="DC315" s="193"/>
      <c r="DD315" s="193"/>
      <c r="DE315" s="193"/>
      <c r="DF315" s="193"/>
      <c r="DG315" s="193"/>
      <c r="DH315" s="193"/>
      <c r="DI315" s="193"/>
      <c r="DJ315" s="193"/>
      <c r="DK315" s="193"/>
      <c r="DL315" s="193"/>
      <c r="DM315" s="193"/>
      <c r="DN315" s="193"/>
      <c r="DO315" s="193"/>
      <c r="DP315" s="193"/>
      <c r="DQ315" s="193"/>
      <c r="DR315" s="193"/>
      <c r="DS315" s="193"/>
      <c r="DT315" s="193"/>
      <c r="DU315" s="193"/>
      <c r="DV315" s="193"/>
      <c r="DW315" s="193"/>
      <c r="DX315" s="193"/>
      <c r="DY315" s="193"/>
    </row>
    <row r="316" s="193" customFormat="1" customHeight="1" spans="1:103">
      <c r="A316" s="341">
        <v>338</v>
      </c>
      <c r="B316" s="235">
        <v>1039</v>
      </c>
      <c r="C316" s="234">
        <v>1</v>
      </c>
      <c r="D316" s="233">
        <v>400</v>
      </c>
      <c r="E316" s="234" t="s">
        <v>120</v>
      </c>
      <c r="F316" s="232">
        <v>5020</v>
      </c>
      <c r="G316" s="234"/>
      <c r="H316" s="234" t="s">
        <v>15</v>
      </c>
      <c r="I316" s="234">
        <v>100</v>
      </c>
      <c r="J316" s="252" t="s">
        <v>52</v>
      </c>
      <c r="K316" s="234">
        <v>550</v>
      </c>
      <c r="L316" s="234">
        <v>6</v>
      </c>
      <c r="M316" s="234">
        <f t="shared" ref="M316:M322" si="801">O316*K316*I316</f>
        <v>192500</v>
      </c>
      <c r="N316" s="253">
        <f t="shared" ref="N316:N322" si="802">M316/SUM($M$316:$M$322)</f>
        <v>0.172286487816884</v>
      </c>
      <c r="O316" s="234">
        <v>3.5</v>
      </c>
      <c r="P316" s="234"/>
      <c r="Q316" s="234"/>
      <c r="R316" s="234"/>
      <c r="S316" s="260">
        <f t="shared" ref="S316:S322" si="803">R316*Q316*P316/1000</f>
        <v>0</v>
      </c>
      <c r="T316" s="260">
        <f t="shared" ref="T316:T325" si="804">F316*N316*1000/L316/K316*9000/I316</f>
        <v>23587.5864229298</v>
      </c>
      <c r="U316" s="260">
        <f t="shared" ref="U316:U322" si="805">F316*N316</f>
        <v>864.878168840758</v>
      </c>
      <c r="V316" s="260"/>
      <c r="W316" s="270"/>
      <c r="X316" s="266">
        <v>9550</v>
      </c>
      <c r="Y316" s="260">
        <f t="shared" ref="Y316:Y322" si="806">T316-X316</f>
        <v>14037.5864229298</v>
      </c>
      <c r="Z316" s="234">
        <f t="shared" ref="Z316:Z322" si="807">Y316*I316/9000*L316*K316/1000</f>
        <v>514.711502174091</v>
      </c>
      <c r="AA316" s="260">
        <f t="shared" ref="AA316:AA323" si="808">65*1000/K316*9000/I316</f>
        <v>10636.3636363636</v>
      </c>
      <c r="AB316" s="278">
        <f t="shared" ref="AB316:AB322" si="809">Q316*R316*P316*N316/K316/L316*9000/I316</f>
        <v>0</v>
      </c>
      <c r="AC316" s="260">
        <f t="shared" ref="AC316:AC322" si="810">D316/2*O316*60*24/1000</f>
        <v>1008</v>
      </c>
      <c r="AD316" s="254">
        <f t="shared" ref="AD316:AD322" si="811">T316/AC316/0.83/AE316</f>
        <v>28.1932329591339</v>
      </c>
      <c r="AE316" s="279">
        <v>1</v>
      </c>
      <c r="AF316" s="280">
        <f t="shared" ref="AF316:AF322" si="812">IF(LEN(C316)&gt;0,AC316*I316/9000/1000*K316*L316,"")</f>
        <v>36.96</v>
      </c>
      <c r="AG316" s="292">
        <v>44161</v>
      </c>
      <c r="AH316" s="294"/>
      <c r="AI316" s="294">
        <f>AD316+AG316</f>
        <v>44189.1932329591</v>
      </c>
      <c r="AJ316" s="295" t="str">
        <f ca="1">IF(NOW()-AG316-AD316&gt;=-2,"跟踪"," ")</f>
        <v> </v>
      </c>
      <c r="AK316" s="295">
        <f>AI316+2</f>
        <v>44191.1932329591</v>
      </c>
      <c r="AL316" s="296">
        <f>SUM(AF316:AF322)</f>
        <v>214.5264</v>
      </c>
      <c r="AM316" s="217"/>
      <c r="AN316" s="218"/>
      <c r="AO316" s="218"/>
      <c r="AP316" s="218"/>
      <c r="AQ316" s="218"/>
      <c r="AR316" s="218"/>
      <c r="AS316" s="218"/>
      <c r="AT316" s="218"/>
      <c r="AU316" s="218"/>
      <c r="AV316" s="218"/>
      <c r="AW316" s="218"/>
      <c r="AX316" s="218"/>
      <c r="AY316" s="218"/>
      <c r="AZ316" s="218"/>
      <c r="BA316" s="218"/>
      <c r="BB316" s="218"/>
      <c r="BC316" s="218"/>
      <c r="BD316" s="218"/>
      <c r="BE316" s="218"/>
      <c r="BF316" s="218"/>
      <c r="BG316" s="218"/>
      <c r="BH316" s="218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217"/>
      <c r="BS316" s="217"/>
      <c r="BT316" s="217"/>
      <c r="BU316" s="217"/>
      <c r="BV316" s="217"/>
      <c r="BW316" s="217"/>
      <c r="BX316" s="217"/>
      <c r="BY316" s="217"/>
      <c r="BZ316" s="217"/>
      <c r="CA316" s="217"/>
      <c r="CB316" s="217"/>
      <c r="CC316" s="217"/>
      <c r="CD316" s="217"/>
      <c r="CE316" s="217"/>
      <c r="CF316" s="217"/>
      <c r="CG316" s="217"/>
      <c r="CH316" s="217"/>
      <c r="CI316" s="217"/>
      <c r="CJ316" s="217"/>
      <c r="CK316" s="217"/>
      <c r="CL316" s="217"/>
      <c r="CM316" s="217"/>
      <c r="CN316" s="217"/>
      <c r="CO316" s="217"/>
      <c r="CP316" s="217"/>
      <c r="CQ316" s="217"/>
      <c r="CR316" s="217"/>
      <c r="CS316" s="217"/>
      <c r="CT316" s="217"/>
      <c r="CU316" s="217"/>
      <c r="CV316" s="217"/>
      <c r="CW316" s="217"/>
      <c r="CX316" s="217"/>
      <c r="CY316" s="217"/>
    </row>
    <row r="317" s="193" customFormat="1" customHeight="1" spans="1:103">
      <c r="A317" s="341">
        <v>338</v>
      </c>
      <c r="B317" s="235"/>
      <c r="C317" s="234">
        <v>1</v>
      </c>
      <c r="D317" s="233">
        <f t="shared" ref="D317:D322" si="813">D316</f>
        <v>400</v>
      </c>
      <c r="E317" s="234" t="str">
        <f t="shared" ref="E317:E322" si="814">E316</f>
        <v>YT-4635-26EMS</v>
      </c>
      <c r="F317" s="232">
        <f t="shared" ref="F317:F322" si="815">F316</f>
        <v>5020</v>
      </c>
      <c r="G317" s="234"/>
      <c r="H317" s="234" t="s">
        <v>41</v>
      </c>
      <c r="I317" s="234">
        <v>150</v>
      </c>
      <c r="J317" s="252" t="s">
        <v>54</v>
      </c>
      <c r="K317" s="234">
        <v>275</v>
      </c>
      <c r="L317" s="234">
        <f t="shared" ref="L317:L322" si="816">L316</f>
        <v>6</v>
      </c>
      <c r="M317" s="234">
        <f t="shared" si="801"/>
        <v>160875</v>
      </c>
      <c r="N317" s="253">
        <f t="shared" si="802"/>
        <v>0.14398227910411</v>
      </c>
      <c r="O317" s="234">
        <v>3.9</v>
      </c>
      <c r="P317" s="234"/>
      <c r="Q317" s="234"/>
      <c r="R317" s="234"/>
      <c r="S317" s="260">
        <f t="shared" si="803"/>
        <v>0</v>
      </c>
      <c r="T317" s="260">
        <f t="shared" si="804"/>
        <v>26283.3105855503</v>
      </c>
      <c r="U317" s="260">
        <f t="shared" si="805"/>
        <v>722.791041102634</v>
      </c>
      <c r="V317" s="260"/>
      <c r="W317" s="270"/>
      <c r="X317" s="266">
        <v>10650</v>
      </c>
      <c r="Y317" s="260">
        <f t="shared" si="806"/>
        <v>15633.3105855503</v>
      </c>
      <c r="Z317" s="234">
        <f t="shared" si="807"/>
        <v>429.916041102634</v>
      </c>
      <c r="AA317" s="260">
        <f t="shared" si="808"/>
        <v>14181.8181818182</v>
      </c>
      <c r="AB317" s="278">
        <f t="shared" si="809"/>
        <v>0</v>
      </c>
      <c r="AC317" s="260">
        <f t="shared" si="810"/>
        <v>1123.2</v>
      </c>
      <c r="AD317" s="254">
        <f t="shared" si="811"/>
        <v>28.1932329591339</v>
      </c>
      <c r="AE317" s="279">
        <v>1</v>
      </c>
      <c r="AF317" s="280">
        <f t="shared" si="812"/>
        <v>30.888</v>
      </c>
      <c r="AG317" s="292">
        <f t="shared" ref="AG317:AG322" si="817">AG316</f>
        <v>44161</v>
      </c>
      <c r="AH317" s="292">
        <f t="shared" ref="AH317:AH322" si="818">AH316</f>
        <v>0</v>
      </c>
      <c r="AI317" s="292">
        <f t="shared" ref="AI317:AI322" si="819">AI316</f>
        <v>44189.1932329591</v>
      </c>
      <c r="AJ317" s="292" t="str">
        <f ca="1" t="shared" ref="AJ317:AJ322" si="820">AJ316</f>
        <v> </v>
      </c>
      <c r="AK317" s="292">
        <f t="shared" ref="AK317:AK322" si="821">AK316</f>
        <v>44191.1932329591</v>
      </c>
      <c r="AL317" s="296"/>
      <c r="AM317" s="217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17"/>
      <c r="BY317" s="217"/>
      <c r="BZ317" s="217"/>
      <c r="CA317" s="217"/>
      <c r="CB317" s="217"/>
      <c r="CC317" s="217"/>
      <c r="CD317" s="217"/>
      <c r="CE317" s="217"/>
      <c r="CF317" s="217"/>
      <c r="CG317" s="217"/>
      <c r="CH317" s="217"/>
      <c r="CI317" s="217"/>
      <c r="CJ317" s="217"/>
      <c r="CK317" s="217"/>
      <c r="CL317" s="217"/>
      <c r="CM317" s="217"/>
      <c r="CN317" s="217"/>
      <c r="CO317" s="217"/>
      <c r="CP317" s="217"/>
      <c r="CQ317" s="217"/>
      <c r="CR317" s="217"/>
      <c r="CS317" s="217"/>
      <c r="CT317" s="217"/>
      <c r="CU317" s="217"/>
      <c r="CV317" s="217"/>
      <c r="CW317" s="217"/>
      <c r="CX317" s="217"/>
      <c r="CY317" s="217"/>
    </row>
    <row r="318" s="193" customFormat="1" customHeight="1" spans="1:103">
      <c r="A318" s="341">
        <v>338</v>
      </c>
      <c r="B318" s="235"/>
      <c r="C318" s="234">
        <v>1</v>
      </c>
      <c r="D318" s="233">
        <f t="shared" si="813"/>
        <v>400</v>
      </c>
      <c r="E318" s="234" t="str">
        <f t="shared" si="814"/>
        <v>YT-4635-26EMS</v>
      </c>
      <c r="F318" s="232">
        <f t="shared" si="815"/>
        <v>5020</v>
      </c>
      <c r="G318" s="241" t="s">
        <v>49</v>
      </c>
      <c r="H318" s="234" t="s">
        <v>42</v>
      </c>
      <c r="I318" s="234">
        <v>150</v>
      </c>
      <c r="J318" s="252" t="s">
        <v>54</v>
      </c>
      <c r="K318" s="234">
        <v>275</v>
      </c>
      <c r="L318" s="234">
        <f t="shared" si="816"/>
        <v>6</v>
      </c>
      <c r="M318" s="234">
        <f t="shared" si="801"/>
        <v>160875</v>
      </c>
      <c r="N318" s="253">
        <f t="shared" si="802"/>
        <v>0.14398227910411</v>
      </c>
      <c r="O318" s="234">
        <v>3.9</v>
      </c>
      <c r="P318" s="234"/>
      <c r="Q318" s="234"/>
      <c r="R318" s="234"/>
      <c r="S318" s="260">
        <f t="shared" si="803"/>
        <v>0</v>
      </c>
      <c r="T318" s="260">
        <f t="shared" si="804"/>
        <v>26283.3105855503</v>
      </c>
      <c r="U318" s="260">
        <f t="shared" si="805"/>
        <v>722.791041102634</v>
      </c>
      <c r="V318" s="260"/>
      <c r="W318" s="270" t="s">
        <v>106</v>
      </c>
      <c r="X318" s="266">
        <v>10650</v>
      </c>
      <c r="Y318" s="260">
        <f t="shared" si="806"/>
        <v>15633.3105855503</v>
      </c>
      <c r="Z318" s="234">
        <f t="shared" si="807"/>
        <v>429.916041102634</v>
      </c>
      <c r="AA318" s="260">
        <f t="shared" si="808"/>
        <v>14181.8181818182</v>
      </c>
      <c r="AB318" s="278">
        <f t="shared" si="809"/>
        <v>0</v>
      </c>
      <c r="AC318" s="260">
        <f t="shared" si="810"/>
        <v>1123.2</v>
      </c>
      <c r="AD318" s="254">
        <f t="shared" si="811"/>
        <v>28.1932329591339</v>
      </c>
      <c r="AE318" s="279">
        <v>1</v>
      </c>
      <c r="AF318" s="280">
        <f t="shared" si="812"/>
        <v>30.888</v>
      </c>
      <c r="AG318" s="292">
        <f t="shared" si="817"/>
        <v>44161</v>
      </c>
      <c r="AH318" s="292">
        <f t="shared" si="818"/>
        <v>0</v>
      </c>
      <c r="AI318" s="292">
        <f t="shared" si="819"/>
        <v>44189.1932329591</v>
      </c>
      <c r="AJ318" s="292" t="str">
        <f ca="1" t="shared" si="820"/>
        <v> </v>
      </c>
      <c r="AK318" s="292">
        <f t="shared" si="821"/>
        <v>44191.1932329591</v>
      </c>
      <c r="AL318" s="296"/>
      <c r="AM318" s="217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</row>
    <row r="319" s="193" customFormat="1" customHeight="1" spans="1:103">
      <c r="A319" s="341">
        <v>338</v>
      </c>
      <c r="B319" s="235"/>
      <c r="C319" s="234">
        <v>1</v>
      </c>
      <c r="D319" s="233">
        <f t="shared" si="813"/>
        <v>400</v>
      </c>
      <c r="E319" s="234" t="str">
        <f t="shared" si="814"/>
        <v>YT-4635-26EMS</v>
      </c>
      <c r="F319" s="232">
        <f t="shared" si="815"/>
        <v>5020</v>
      </c>
      <c r="G319" s="242"/>
      <c r="H319" s="234" t="s">
        <v>43</v>
      </c>
      <c r="I319" s="234">
        <v>30</v>
      </c>
      <c r="J319" s="259" t="s">
        <v>50</v>
      </c>
      <c r="K319" s="234">
        <v>550</v>
      </c>
      <c r="L319" s="234">
        <f t="shared" si="816"/>
        <v>6</v>
      </c>
      <c r="M319" s="234">
        <f t="shared" si="801"/>
        <v>277200</v>
      </c>
      <c r="N319" s="253">
        <f t="shared" si="802"/>
        <v>0.248092542456313</v>
      </c>
      <c r="O319" s="234">
        <v>16.8</v>
      </c>
      <c r="P319" s="234"/>
      <c r="Q319" s="234"/>
      <c r="R319" s="234"/>
      <c r="S319" s="260">
        <f t="shared" si="803"/>
        <v>0</v>
      </c>
      <c r="T319" s="260">
        <f t="shared" si="804"/>
        <v>113220.414830063</v>
      </c>
      <c r="U319" s="260">
        <f t="shared" si="805"/>
        <v>1245.42456313069</v>
      </c>
      <c r="V319" s="260"/>
      <c r="W319" s="270"/>
      <c r="X319" s="266"/>
      <c r="Y319" s="260">
        <f t="shared" si="806"/>
        <v>113220.414830063</v>
      </c>
      <c r="Z319" s="234">
        <f t="shared" si="807"/>
        <v>1245.42456313069</v>
      </c>
      <c r="AA319" s="260">
        <f t="shared" si="808"/>
        <v>35454.5454545455</v>
      </c>
      <c r="AB319" s="278">
        <f t="shared" si="809"/>
        <v>0</v>
      </c>
      <c r="AC319" s="260">
        <f t="shared" si="810"/>
        <v>4838.4</v>
      </c>
      <c r="AD319" s="254">
        <f t="shared" si="811"/>
        <v>28.1932329591339</v>
      </c>
      <c r="AE319" s="279">
        <v>1</v>
      </c>
      <c r="AF319" s="280">
        <f t="shared" si="812"/>
        <v>53.2224</v>
      </c>
      <c r="AG319" s="292">
        <f t="shared" si="817"/>
        <v>44161</v>
      </c>
      <c r="AH319" s="292">
        <f t="shared" si="818"/>
        <v>0</v>
      </c>
      <c r="AI319" s="292">
        <f t="shared" si="819"/>
        <v>44189.1932329591</v>
      </c>
      <c r="AJ319" s="292" t="str">
        <f ca="1" t="shared" si="820"/>
        <v> </v>
      </c>
      <c r="AK319" s="292">
        <f t="shared" si="821"/>
        <v>44191.1932329591</v>
      </c>
      <c r="AL319" s="296"/>
      <c r="AM319" s="217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17"/>
      <c r="BY319" s="217"/>
      <c r="BZ319" s="217"/>
      <c r="CA319" s="217"/>
      <c r="CB319" s="217"/>
      <c r="CC319" s="217"/>
      <c r="CD319" s="217"/>
      <c r="CE319" s="217"/>
      <c r="CF319" s="217"/>
      <c r="CG319" s="217"/>
      <c r="CH319" s="217"/>
      <c r="CI319" s="217"/>
      <c r="CJ319" s="217"/>
      <c r="CK319" s="217"/>
      <c r="CL319" s="217"/>
      <c r="CM319" s="217"/>
      <c r="CN319" s="217"/>
      <c r="CO319" s="217"/>
      <c r="CP319" s="217"/>
      <c r="CQ319" s="217"/>
      <c r="CR319" s="217"/>
      <c r="CS319" s="217"/>
      <c r="CT319" s="217"/>
      <c r="CU319" s="217"/>
      <c r="CV319" s="217"/>
      <c r="CW319" s="217"/>
      <c r="CX319" s="217"/>
      <c r="CY319" s="217"/>
    </row>
    <row r="320" s="193" customFormat="1" customHeight="1" spans="1:103">
      <c r="A320" s="341">
        <v>338</v>
      </c>
      <c r="B320" s="235"/>
      <c r="C320" s="234">
        <v>1</v>
      </c>
      <c r="D320" s="233">
        <f t="shared" si="813"/>
        <v>400</v>
      </c>
      <c r="E320" s="234" t="str">
        <f t="shared" si="814"/>
        <v>YT-4635-26EMS</v>
      </c>
      <c r="F320" s="232">
        <f t="shared" si="815"/>
        <v>5020</v>
      </c>
      <c r="G320" s="234" t="e">
        <f>[1]问量!$F$266</f>
        <v>#REF!</v>
      </c>
      <c r="H320" s="234" t="s">
        <v>44</v>
      </c>
      <c r="I320" s="234">
        <v>75</v>
      </c>
      <c r="J320" s="259" t="s">
        <v>65</v>
      </c>
      <c r="K320" s="234">
        <v>550</v>
      </c>
      <c r="L320" s="234">
        <f t="shared" si="816"/>
        <v>6</v>
      </c>
      <c r="M320" s="234">
        <f t="shared" si="801"/>
        <v>136125</v>
      </c>
      <c r="N320" s="253">
        <f t="shared" si="802"/>
        <v>0.121831159241939</v>
      </c>
      <c r="O320" s="234">
        <v>3.3</v>
      </c>
      <c r="P320" s="234"/>
      <c r="Q320" s="234"/>
      <c r="R320" s="234"/>
      <c r="S320" s="260">
        <f t="shared" si="803"/>
        <v>0</v>
      </c>
      <c r="T320" s="260">
        <f t="shared" si="804"/>
        <v>22239.7243416195</v>
      </c>
      <c r="U320" s="260">
        <f t="shared" si="805"/>
        <v>611.592419394536</v>
      </c>
      <c r="V320" s="260"/>
      <c r="W320" s="270"/>
      <c r="X320" s="266">
        <v>9050</v>
      </c>
      <c r="Y320" s="260">
        <f t="shared" si="806"/>
        <v>13189.7243416195</v>
      </c>
      <c r="Z320" s="234">
        <f t="shared" si="807"/>
        <v>362.717419394536</v>
      </c>
      <c r="AA320" s="260">
        <f t="shared" si="808"/>
        <v>14181.8181818182</v>
      </c>
      <c r="AB320" s="278">
        <f t="shared" si="809"/>
        <v>0</v>
      </c>
      <c r="AC320" s="260">
        <f t="shared" si="810"/>
        <v>950.4</v>
      </c>
      <c r="AD320" s="254">
        <f t="shared" si="811"/>
        <v>28.1932329591339</v>
      </c>
      <c r="AE320" s="279">
        <v>1</v>
      </c>
      <c r="AF320" s="280">
        <f t="shared" si="812"/>
        <v>26.136</v>
      </c>
      <c r="AG320" s="292">
        <f t="shared" si="817"/>
        <v>44161</v>
      </c>
      <c r="AH320" s="292">
        <f t="shared" si="818"/>
        <v>0</v>
      </c>
      <c r="AI320" s="292">
        <f t="shared" si="819"/>
        <v>44189.1932329591</v>
      </c>
      <c r="AJ320" s="292" t="str">
        <f ca="1" t="shared" si="820"/>
        <v> </v>
      </c>
      <c r="AK320" s="292">
        <f t="shared" si="821"/>
        <v>44191.1932329591</v>
      </c>
      <c r="AL320" s="296"/>
      <c r="AM320" s="217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</row>
    <row r="321" s="193" customFormat="1" customHeight="1" spans="1:103">
      <c r="A321" s="341">
        <v>338</v>
      </c>
      <c r="B321" s="235"/>
      <c r="C321" s="234">
        <v>1</v>
      </c>
      <c r="D321" s="233">
        <f t="shared" si="813"/>
        <v>400</v>
      </c>
      <c r="E321" s="234" t="str">
        <f t="shared" si="814"/>
        <v>YT-4635-26EMS</v>
      </c>
      <c r="F321" s="232">
        <f t="shared" si="815"/>
        <v>5020</v>
      </c>
      <c r="G321" s="234"/>
      <c r="H321" s="234" t="s">
        <v>45</v>
      </c>
      <c r="I321" s="234">
        <v>75</v>
      </c>
      <c r="J321" s="259" t="s">
        <v>65</v>
      </c>
      <c r="K321" s="234">
        <v>550</v>
      </c>
      <c r="L321" s="234">
        <v>6</v>
      </c>
      <c r="M321" s="234">
        <f t="shared" si="801"/>
        <v>189750</v>
      </c>
      <c r="N321" s="253">
        <f t="shared" si="802"/>
        <v>0.169825252276643</v>
      </c>
      <c r="O321" s="234">
        <v>4.6</v>
      </c>
      <c r="P321" s="234"/>
      <c r="Q321" s="234"/>
      <c r="R321" s="234"/>
      <c r="S321" s="260">
        <f t="shared" si="803"/>
        <v>0</v>
      </c>
      <c r="T321" s="260">
        <f t="shared" si="804"/>
        <v>31000.8278701363</v>
      </c>
      <c r="U321" s="260">
        <f t="shared" si="805"/>
        <v>852.522766428747</v>
      </c>
      <c r="V321" s="260"/>
      <c r="W321" s="270"/>
      <c r="X321" s="266">
        <v>12550</v>
      </c>
      <c r="Y321" s="260">
        <f t="shared" si="806"/>
        <v>18450.8278701363</v>
      </c>
      <c r="Z321" s="234">
        <f t="shared" si="807"/>
        <v>507.397766428747</v>
      </c>
      <c r="AA321" s="260">
        <f t="shared" si="808"/>
        <v>14181.8181818182</v>
      </c>
      <c r="AB321" s="278">
        <f t="shared" si="809"/>
        <v>0</v>
      </c>
      <c r="AC321" s="260">
        <f t="shared" si="810"/>
        <v>1324.8</v>
      </c>
      <c r="AD321" s="254">
        <f t="shared" si="811"/>
        <v>28.1932329591339</v>
      </c>
      <c r="AE321" s="279">
        <v>1</v>
      </c>
      <c r="AF321" s="280">
        <f t="shared" si="812"/>
        <v>36.432</v>
      </c>
      <c r="AG321" s="292">
        <f t="shared" si="817"/>
        <v>44161</v>
      </c>
      <c r="AH321" s="292">
        <f t="shared" si="818"/>
        <v>0</v>
      </c>
      <c r="AI321" s="292">
        <f t="shared" si="819"/>
        <v>44189.1932329591</v>
      </c>
      <c r="AJ321" s="292" t="str">
        <f ca="1" t="shared" si="820"/>
        <v> </v>
      </c>
      <c r="AK321" s="292">
        <f t="shared" si="821"/>
        <v>44191.1932329591</v>
      </c>
      <c r="AL321" s="296"/>
      <c r="AM321" s="217"/>
      <c r="AN321" s="218"/>
      <c r="AO321" s="218"/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217"/>
      <c r="BZ321" s="217"/>
      <c r="CA321" s="217"/>
      <c r="CB321" s="217"/>
      <c r="CC321" s="217"/>
      <c r="CD321" s="217"/>
      <c r="CE321" s="217"/>
      <c r="CF321" s="217"/>
      <c r="CG321" s="217"/>
      <c r="CH321" s="217"/>
      <c r="CI321" s="217"/>
      <c r="CJ321" s="217"/>
      <c r="CK321" s="217"/>
      <c r="CL321" s="217"/>
      <c r="CM321" s="217"/>
      <c r="CN321" s="217"/>
      <c r="CO321" s="217"/>
      <c r="CP321" s="217"/>
      <c r="CQ321" s="217"/>
      <c r="CR321" s="217"/>
      <c r="CS321" s="217"/>
      <c r="CT321" s="217"/>
      <c r="CU321" s="217"/>
      <c r="CV321" s="217"/>
      <c r="CW321" s="217"/>
      <c r="CX321" s="217"/>
      <c r="CY321" s="217"/>
    </row>
    <row r="322" s="193" customFormat="1" customHeight="1" spans="1:103">
      <c r="A322" s="341">
        <v>338</v>
      </c>
      <c r="B322" s="235"/>
      <c r="C322" s="234">
        <v>1</v>
      </c>
      <c r="D322" s="233">
        <f t="shared" si="813"/>
        <v>400</v>
      </c>
      <c r="E322" s="234" t="str">
        <f t="shared" si="814"/>
        <v>YT-4635-26EMS</v>
      </c>
      <c r="F322" s="232">
        <f t="shared" si="815"/>
        <v>5020</v>
      </c>
      <c r="G322" s="234"/>
      <c r="H322" s="234" t="s">
        <v>46</v>
      </c>
      <c r="I322" s="234"/>
      <c r="J322" s="252"/>
      <c r="K322" s="234"/>
      <c r="L322" s="234">
        <f t="shared" si="816"/>
        <v>6</v>
      </c>
      <c r="M322" s="234">
        <f t="shared" si="801"/>
        <v>0</v>
      </c>
      <c r="N322" s="253">
        <f t="shared" si="802"/>
        <v>0</v>
      </c>
      <c r="O322" s="234"/>
      <c r="P322" s="234"/>
      <c r="Q322" s="234"/>
      <c r="R322" s="234"/>
      <c r="S322" s="260">
        <f t="shared" si="803"/>
        <v>0</v>
      </c>
      <c r="T322" s="260" t="e">
        <f t="shared" si="804"/>
        <v>#DIV/0!</v>
      </c>
      <c r="U322" s="260">
        <f t="shared" si="805"/>
        <v>0</v>
      </c>
      <c r="V322" s="260"/>
      <c r="W322" s="270"/>
      <c r="X322" s="266"/>
      <c r="Y322" s="260" t="e">
        <f t="shared" si="806"/>
        <v>#DIV/0!</v>
      </c>
      <c r="Z322" s="234" t="e">
        <f t="shared" si="807"/>
        <v>#DIV/0!</v>
      </c>
      <c r="AA322" s="260" t="e">
        <f t="shared" si="808"/>
        <v>#DIV/0!</v>
      </c>
      <c r="AB322" s="278" t="e">
        <f t="shared" si="809"/>
        <v>#DIV/0!</v>
      </c>
      <c r="AC322" s="260">
        <f t="shared" si="810"/>
        <v>0</v>
      </c>
      <c r="AD322" s="254" t="e">
        <f t="shared" si="811"/>
        <v>#DIV/0!</v>
      </c>
      <c r="AE322" s="279">
        <v>1</v>
      </c>
      <c r="AF322" s="280">
        <f t="shared" si="812"/>
        <v>0</v>
      </c>
      <c r="AG322" s="292">
        <f t="shared" si="817"/>
        <v>44161</v>
      </c>
      <c r="AH322" s="292">
        <f t="shared" si="818"/>
        <v>0</v>
      </c>
      <c r="AI322" s="292">
        <f t="shared" si="819"/>
        <v>44189.1932329591</v>
      </c>
      <c r="AJ322" s="292" t="str">
        <f ca="1" t="shared" si="820"/>
        <v> </v>
      </c>
      <c r="AK322" s="292">
        <f t="shared" si="821"/>
        <v>44191.1932329591</v>
      </c>
      <c r="AL322" s="296"/>
      <c r="AM322" s="217"/>
      <c r="AN322" s="218"/>
      <c r="AO322" s="218"/>
      <c r="AP322" s="218"/>
      <c r="AQ322" s="218"/>
      <c r="AR322" s="218"/>
      <c r="AS322" s="218"/>
      <c r="AT322" s="218"/>
      <c r="AU322" s="218"/>
      <c r="AV322" s="218"/>
      <c r="AW322" s="218"/>
      <c r="AX322" s="218"/>
      <c r="AY322" s="218"/>
      <c r="AZ322" s="218"/>
      <c r="BA322" s="218"/>
      <c r="BB322" s="218"/>
      <c r="BC322" s="218"/>
      <c r="BD322" s="218"/>
      <c r="BE322" s="218"/>
      <c r="BF322" s="218"/>
      <c r="BG322" s="218"/>
      <c r="BH322" s="218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217"/>
      <c r="BZ322" s="217"/>
      <c r="CA322" s="217"/>
      <c r="CB322" s="217"/>
      <c r="CC322" s="217"/>
      <c r="CD322" s="217"/>
      <c r="CE322" s="217"/>
      <c r="CF322" s="217"/>
      <c r="CG322" s="217"/>
      <c r="CH322" s="217"/>
      <c r="CI322" s="217"/>
      <c r="CJ322" s="217"/>
      <c r="CK322" s="217"/>
      <c r="CL322" s="217"/>
      <c r="CM322" s="217"/>
      <c r="CN322" s="217"/>
      <c r="CO322" s="217"/>
      <c r="CP322" s="217"/>
      <c r="CQ322" s="217"/>
      <c r="CR322" s="217"/>
      <c r="CS322" s="217"/>
      <c r="CT322" s="217"/>
      <c r="CU322" s="217"/>
      <c r="CV322" s="217"/>
      <c r="CW322" s="217"/>
      <c r="CX322" s="217"/>
      <c r="CY322" s="217"/>
    </row>
    <row r="323" s="191" customFormat="1" customHeight="1" spans="1:129">
      <c r="A323" s="244"/>
      <c r="B323" s="237"/>
      <c r="C323" s="240"/>
      <c r="D323" s="239"/>
      <c r="E323" s="240"/>
      <c r="F323" s="238"/>
      <c r="G323" s="240"/>
      <c r="H323" s="240"/>
      <c r="I323" s="240"/>
      <c r="J323" s="256"/>
      <c r="K323" s="240"/>
      <c r="L323" s="240"/>
      <c r="M323" s="240"/>
      <c r="N323" s="257"/>
      <c r="O323" s="240"/>
      <c r="P323" s="240"/>
      <c r="Q323" s="240"/>
      <c r="R323" s="240"/>
      <c r="S323" s="267"/>
      <c r="T323" s="267"/>
      <c r="U323" s="267"/>
      <c r="V323" s="267"/>
      <c r="W323" s="272"/>
      <c r="X323" s="269"/>
      <c r="Y323" s="267"/>
      <c r="Z323" s="240"/>
      <c r="AA323" s="267"/>
      <c r="AB323" s="281"/>
      <c r="AC323" s="267"/>
      <c r="AD323" s="258"/>
      <c r="AE323" s="282"/>
      <c r="AF323" s="283"/>
      <c r="AG323" s="297"/>
      <c r="AH323" s="297"/>
      <c r="AI323" s="297"/>
      <c r="AJ323" s="297"/>
      <c r="AK323" s="297"/>
      <c r="AL323" s="298"/>
      <c r="AM323" s="301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/>
      <c r="BU323" s="217"/>
      <c r="BV323" s="217"/>
      <c r="BW323" s="217"/>
      <c r="BX323" s="217"/>
      <c r="BY323" s="217"/>
      <c r="BZ323" s="217"/>
      <c r="CA323" s="217"/>
      <c r="CB323" s="217"/>
      <c r="CC323" s="217"/>
      <c r="CD323" s="217"/>
      <c r="CE323" s="217"/>
      <c r="CF323" s="217"/>
      <c r="CG323" s="217"/>
      <c r="CH323" s="217"/>
      <c r="CI323" s="217"/>
      <c r="CJ323" s="217"/>
      <c r="CK323" s="217"/>
      <c r="CL323" s="217"/>
      <c r="CM323" s="217"/>
      <c r="CN323" s="217"/>
      <c r="CO323" s="217"/>
      <c r="CP323" s="217"/>
      <c r="CQ323" s="217"/>
      <c r="CR323" s="217"/>
      <c r="CS323" s="217"/>
      <c r="CT323" s="217"/>
      <c r="CU323" s="217"/>
      <c r="CV323" s="217"/>
      <c r="CW323" s="217"/>
      <c r="CX323" s="217"/>
      <c r="CY323" s="217"/>
      <c r="CZ323" s="193"/>
      <c r="DA323" s="193"/>
      <c r="DB323" s="193"/>
      <c r="DC323" s="193"/>
      <c r="DD323" s="193"/>
      <c r="DE323" s="193"/>
      <c r="DF323" s="193"/>
      <c r="DG323" s="193"/>
      <c r="DH323" s="193"/>
      <c r="DI323" s="193"/>
      <c r="DJ323" s="193"/>
      <c r="DK323" s="193"/>
      <c r="DL323" s="193"/>
      <c r="DM323" s="193"/>
      <c r="DN323" s="193"/>
      <c r="DO323" s="193"/>
      <c r="DP323" s="193"/>
      <c r="DQ323" s="193"/>
      <c r="DR323" s="193"/>
      <c r="DS323" s="193"/>
      <c r="DT323" s="193"/>
      <c r="DU323" s="193"/>
      <c r="DV323" s="193"/>
      <c r="DW323" s="193"/>
      <c r="DX323" s="193"/>
      <c r="DY323" s="193"/>
    </row>
    <row r="324" s="190" customFormat="1" customHeight="1" spans="1:129">
      <c r="A324" s="243">
        <v>339</v>
      </c>
      <c r="B324" s="235">
        <v>1040</v>
      </c>
      <c r="C324" s="234">
        <v>1</v>
      </c>
      <c r="D324" s="233">
        <v>400</v>
      </c>
      <c r="E324" s="234" t="s">
        <v>121</v>
      </c>
      <c r="F324" s="232">
        <v>3020</v>
      </c>
      <c r="G324" s="234"/>
      <c r="H324" s="234" t="s">
        <v>15</v>
      </c>
      <c r="I324" s="234">
        <v>75</v>
      </c>
      <c r="J324" s="252" t="s">
        <v>56</v>
      </c>
      <c r="K324" s="234">
        <v>550</v>
      </c>
      <c r="L324" s="234">
        <v>6</v>
      </c>
      <c r="M324" s="234">
        <f t="shared" ref="M324:M337" si="822">O324*K324*I324</f>
        <v>173250</v>
      </c>
      <c r="N324" s="253">
        <f t="shared" ref="N324:N330" si="823">M324/SUM($M$324:$M$330)</f>
        <v>0.196078431372549</v>
      </c>
      <c r="O324" s="234">
        <v>4.2</v>
      </c>
      <c r="P324" s="234"/>
      <c r="Q324" s="234"/>
      <c r="R324" s="234"/>
      <c r="S324" s="260">
        <f t="shared" ref="S324:S337" si="824">R324*Q324*P324/1000</f>
        <v>0</v>
      </c>
      <c r="T324" s="260">
        <f t="shared" ref="T324:T330" si="825">F324*N324*1000/L324/K324*9000/I324</f>
        <v>21532.9768270945</v>
      </c>
      <c r="U324" s="260">
        <f t="shared" ref="U324:U337" si="826">F324*N324</f>
        <v>592.156862745098</v>
      </c>
      <c r="V324" s="260"/>
      <c r="W324" s="270"/>
      <c r="X324" s="266"/>
      <c r="Y324" s="260">
        <f t="shared" ref="Y324:Y337" si="827">T324-X324</f>
        <v>21532.9768270945</v>
      </c>
      <c r="Z324" s="234">
        <f t="shared" ref="Z324:Z337" si="828">Y324*I324/9000*L324*K324/1000</f>
        <v>592.156862745098</v>
      </c>
      <c r="AA324" s="260">
        <f t="shared" ref="AA324:AA330" si="829">65*1000/K324*9000/I324</f>
        <v>14181.8181818182</v>
      </c>
      <c r="AB324" s="278">
        <f t="shared" ref="AB324:AB337" si="830">Q324*R324*P324*N324/K324/L324*9000/I324</f>
        <v>0</v>
      </c>
      <c r="AC324" s="260">
        <f t="shared" ref="AC324:AC337" si="831">D324/2*O324*60*24/1000</f>
        <v>1209.6</v>
      </c>
      <c r="AD324" s="254">
        <f t="shared" ref="AD324:AD330" si="832">T324/AC324/0.83/AE324</f>
        <v>21.4478716722988</v>
      </c>
      <c r="AE324" s="279">
        <v>1</v>
      </c>
      <c r="AF324" s="280">
        <f t="shared" ref="AF324:AF337" si="833">IF(LEN(C324)&gt;0,AC324*I324/9000/1000*K324*L324,"")</f>
        <v>33.264</v>
      </c>
      <c r="AG324" s="292">
        <v>44165</v>
      </c>
      <c r="AH324" s="294"/>
      <c r="AI324" s="294">
        <f>AD324+AG324</f>
        <v>44186.4478716723</v>
      </c>
      <c r="AJ324" s="295" t="str">
        <f ca="1">IF(NOW()-AG324-AD324&gt;=-2,"跟踪"," ")</f>
        <v> </v>
      </c>
      <c r="AK324" s="295">
        <f>AI324+3</f>
        <v>44189.4478716723</v>
      </c>
      <c r="AL324" s="296">
        <f>SUM(AF324:AF330)</f>
        <v>169.6464</v>
      </c>
      <c r="AM324" s="300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/>
      <c r="BU324" s="217"/>
      <c r="BV324" s="217"/>
      <c r="BW324" s="217"/>
      <c r="BX324" s="217"/>
      <c r="BY324" s="217"/>
      <c r="BZ324" s="217"/>
      <c r="CA324" s="217"/>
      <c r="CB324" s="217"/>
      <c r="CC324" s="217"/>
      <c r="CD324" s="217"/>
      <c r="CE324" s="217"/>
      <c r="CF324" s="217"/>
      <c r="CG324" s="217"/>
      <c r="CH324" s="217"/>
      <c r="CI324" s="217"/>
      <c r="CJ324" s="217"/>
      <c r="CK324" s="217"/>
      <c r="CL324" s="217"/>
      <c r="CM324" s="217"/>
      <c r="CN324" s="217"/>
      <c r="CO324" s="217"/>
      <c r="CP324" s="217"/>
      <c r="CQ324" s="217"/>
      <c r="CR324" s="217"/>
      <c r="CS324" s="217"/>
      <c r="CT324" s="217"/>
      <c r="CU324" s="217"/>
      <c r="CV324" s="217"/>
      <c r="CW324" s="217"/>
      <c r="CX324" s="217"/>
      <c r="CY324" s="217"/>
      <c r="CZ324" s="193"/>
      <c r="DA324" s="193"/>
      <c r="DB324" s="193"/>
      <c r="DC324" s="193"/>
      <c r="DD324" s="193"/>
      <c r="DE324" s="193"/>
      <c r="DF324" s="193"/>
      <c r="DG324" s="193"/>
      <c r="DH324" s="193"/>
      <c r="DI324" s="193"/>
      <c r="DJ324" s="193"/>
      <c r="DK324" s="193"/>
      <c r="DL324" s="193"/>
      <c r="DM324" s="193"/>
      <c r="DN324" s="193"/>
      <c r="DO324" s="193"/>
      <c r="DP324" s="193"/>
      <c r="DQ324" s="193"/>
      <c r="DR324" s="193"/>
      <c r="DS324" s="193"/>
      <c r="DT324" s="193"/>
      <c r="DU324" s="193"/>
      <c r="DV324" s="193"/>
      <c r="DW324" s="193"/>
      <c r="DX324" s="193"/>
      <c r="DY324" s="193"/>
    </row>
    <row r="325" s="190" customFormat="1" customHeight="1" spans="1:129">
      <c r="A325" s="243">
        <v>339</v>
      </c>
      <c r="B325" s="235"/>
      <c r="C325" s="234">
        <v>1</v>
      </c>
      <c r="D325" s="233">
        <f t="shared" ref="D325:D330" si="834">D324</f>
        <v>400</v>
      </c>
      <c r="E325" s="234" t="str">
        <f t="shared" ref="E325:E330" si="835">E324</f>
        <v>YT-12921-26E</v>
      </c>
      <c r="F325" s="232">
        <f t="shared" ref="F325:F330" si="836">F324</f>
        <v>3020</v>
      </c>
      <c r="G325" s="234"/>
      <c r="H325" s="234" t="s">
        <v>41</v>
      </c>
      <c r="I325" s="234">
        <v>75</v>
      </c>
      <c r="J325" s="252" t="s">
        <v>56</v>
      </c>
      <c r="K325" s="234">
        <v>275</v>
      </c>
      <c r="L325" s="234">
        <f t="shared" ref="L325:L330" si="837">L324</f>
        <v>6</v>
      </c>
      <c r="M325" s="234">
        <f t="shared" si="822"/>
        <v>86625</v>
      </c>
      <c r="N325" s="253">
        <f t="shared" si="823"/>
        <v>0.0980392156862745</v>
      </c>
      <c r="O325" s="234">
        <v>4.2</v>
      </c>
      <c r="P325" s="260"/>
      <c r="Q325" s="260"/>
      <c r="R325" s="260"/>
      <c r="S325" s="260">
        <f t="shared" si="824"/>
        <v>0</v>
      </c>
      <c r="T325" s="260">
        <f t="shared" si="825"/>
        <v>21532.9768270945</v>
      </c>
      <c r="U325" s="260">
        <f t="shared" si="826"/>
        <v>296.078431372549</v>
      </c>
      <c r="V325" s="260"/>
      <c r="W325" s="270"/>
      <c r="X325" s="266"/>
      <c r="Y325" s="260">
        <f t="shared" si="827"/>
        <v>21532.9768270945</v>
      </c>
      <c r="Z325" s="234">
        <f t="shared" si="828"/>
        <v>296.078431372549</v>
      </c>
      <c r="AA325" s="260">
        <f t="shared" si="829"/>
        <v>28363.6363636364</v>
      </c>
      <c r="AB325" s="278">
        <f t="shared" si="830"/>
        <v>0</v>
      </c>
      <c r="AC325" s="260">
        <f t="shared" si="831"/>
        <v>1209.6</v>
      </c>
      <c r="AD325" s="254">
        <f t="shared" si="832"/>
        <v>21.4478716722988</v>
      </c>
      <c r="AE325" s="279">
        <v>1</v>
      </c>
      <c r="AF325" s="280">
        <f t="shared" si="833"/>
        <v>16.632</v>
      </c>
      <c r="AG325" s="292">
        <f t="shared" ref="AG325:AG330" si="838">AG324</f>
        <v>44165</v>
      </c>
      <c r="AH325" s="292">
        <f t="shared" ref="AH325:AH330" si="839">AH324</f>
        <v>0</v>
      </c>
      <c r="AI325" s="292">
        <f t="shared" ref="AI325:AI330" si="840">AI324</f>
        <v>44186.4478716723</v>
      </c>
      <c r="AJ325" s="292" t="str">
        <f ca="1" t="shared" ref="AJ325:AJ330" si="841">AJ324</f>
        <v> </v>
      </c>
      <c r="AK325" s="292">
        <f t="shared" ref="AK325:AK330" si="842">AK324</f>
        <v>44189.4478716723</v>
      </c>
      <c r="AL325" s="296"/>
      <c r="AM325" s="300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218"/>
      <c r="BD325" s="218"/>
      <c r="BE325" s="218"/>
      <c r="BF325" s="218"/>
      <c r="BG325" s="218"/>
      <c r="BH325" s="218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17"/>
      <c r="BY325" s="217"/>
      <c r="BZ325" s="217"/>
      <c r="CA325" s="217"/>
      <c r="CB325" s="217"/>
      <c r="CC325" s="217"/>
      <c r="CD325" s="217"/>
      <c r="CE325" s="217"/>
      <c r="CF325" s="217"/>
      <c r="CG325" s="217"/>
      <c r="CH325" s="217"/>
      <c r="CI325" s="217"/>
      <c r="CJ325" s="217"/>
      <c r="CK325" s="217"/>
      <c r="CL325" s="217"/>
      <c r="CM325" s="217"/>
      <c r="CN325" s="217"/>
      <c r="CO325" s="217"/>
      <c r="CP325" s="217"/>
      <c r="CQ325" s="217"/>
      <c r="CR325" s="217"/>
      <c r="CS325" s="217"/>
      <c r="CT325" s="217"/>
      <c r="CU325" s="217"/>
      <c r="CV325" s="217"/>
      <c r="CW325" s="217"/>
      <c r="CX325" s="217"/>
      <c r="CY325" s="217"/>
      <c r="CZ325" s="193"/>
      <c r="DA325" s="193"/>
      <c r="DB325" s="193"/>
      <c r="DC325" s="193"/>
      <c r="DD325" s="193"/>
      <c r="DE325" s="193"/>
      <c r="DF325" s="193"/>
      <c r="DG325" s="193"/>
      <c r="DH325" s="193"/>
      <c r="DI325" s="193"/>
      <c r="DJ325" s="193"/>
      <c r="DK325" s="193"/>
      <c r="DL325" s="193"/>
      <c r="DM325" s="193"/>
      <c r="DN325" s="193"/>
      <c r="DO325" s="193"/>
      <c r="DP325" s="193"/>
      <c r="DQ325" s="193"/>
      <c r="DR325" s="193"/>
      <c r="DS325" s="193"/>
      <c r="DT325" s="193"/>
      <c r="DU325" s="193"/>
      <c r="DV325" s="193"/>
      <c r="DW325" s="193"/>
      <c r="DX325" s="193"/>
      <c r="DY325" s="193"/>
    </row>
    <row r="326" s="190" customFormat="1" customHeight="1" spans="1:129">
      <c r="A326" s="243">
        <v>339</v>
      </c>
      <c r="B326" s="235"/>
      <c r="C326" s="234">
        <v>1</v>
      </c>
      <c r="D326" s="233">
        <f t="shared" si="834"/>
        <v>400</v>
      </c>
      <c r="E326" s="234" t="str">
        <f t="shared" si="835"/>
        <v>YT-12921-26E</v>
      </c>
      <c r="F326" s="232">
        <f t="shared" si="836"/>
        <v>3020</v>
      </c>
      <c r="G326" s="241" t="s">
        <v>49</v>
      </c>
      <c r="H326" s="234" t="s">
        <v>42</v>
      </c>
      <c r="I326" s="234">
        <v>75</v>
      </c>
      <c r="J326" s="252" t="s">
        <v>56</v>
      </c>
      <c r="K326" s="234">
        <v>275</v>
      </c>
      <c r="L326" s="234">
        <f t="shared" si="837"/>
        <v>6</v>
      </c>
      <c r="M326" s="234">
        <f t="shared" si="822"/>
        <v>86625</v>
      </c>
      <c r="N326" s="253">
        <f t="shared" si="823"/>
        <v>0.0980392156862745</v>
      </c>
      <c r="O326" s="234">
        <v>4.2</v>
      </c>
      <c r="P326" s="234"/>
      <c r="Q326" s="234"/>
      <c r="R326" s="234"/>
      <c r="S326" s="260">
        <f t="shared" si="824"/>
        <v>0</v>
      </c>
      <c r="T326" s="260">
        <f t="shared" si="825"/>
        <v>21532.9768270945</v>
      </c>
      <c r="U326" s="260">
        <f t="shared" si="826"/>
        <v>296.078431372549</v>
      </c>
      <c r="V326" s="260"/>
      <c r="W326" s="270"/>
      <c r="X326" s="266"/>
      <c r="Y326" s="260">
        <f t="shared" si="827"/>
        <v>21532.9768270945</v>
      </c>
      <c r="Z326" s="234">
        <f t="shared" si="828"/>
        <v>296.078431372549</v>
      </c>
      <c r="AA326" s="260">
        <f t="shared" si="829"/>
        <v>28363.6363636364</v>
      </c>
      <c r="AB326" s="278">
        <f t="shared" si="830"/>
        <v>0</v>
      </c>
      <c r="AC326" s="260">
        <f t="shared" si="831"/>
        <v>1209.6</v>
      </c>
      <c r="AD326" s="254">
        <f t="shared" si="832"/>
        <v>21.4478716722988</v>
      </c>
      <c r="AE326" s="279">
        <v>1</v>
      </c>
      <c r="AF326" s="280">
        <f t="shared" si="833"/>
        <v>16.632</v>
      </c>
      <c r="AG326" s="292">
        <f t="shared" si="838"/>
        <v>44165</v>
      </c>
      <c r="AH326" s="292">
        <f t="shared" si="839"/>
        <v>0</v>
      </c>
      <c r="AI326" s="292">
        <f t="shared" si="840"/>
        <v>44186.4478716723</v>
      </c>
      <c r="AJ326" s="292" t="str">
        <f ca="1" t="shared" si="841"/>
        <v> </v>
      </c>
      <c r="AK326" s="292">
        <f t="shared" si="842"/>
        <v>44189.4478716723</v>
      </c>
      <c r="AL326" s="296"/>
      <c r="AM326" s="300"/>
      <c r="AN326" s="218"/>
      <c r="AO326" s="218"/>
      <c r="AP326" s="218"/>
      <c r="AQ326" s="218"/>
      <c r="AR326" s="218"/>
      <c r="AS326" s="218"/>
      <c r="AT326" s="218"/>
      <c r="AU326" s="218"/>
      <c r="AV326" s="218"/>
      <c r="AW326" s="218"/>
      <c r="AX326" s="218"/>
      <c r="AY326" s="218"/>
      <c r="AZ326" s="218"/>
      <c r="BA326" s="218"/>
      <c r="BB326" s="218"/>
      <c r="BC326" s="218"/>
      <c r="BD326" s="218"/>
      <c r="BE326" s="218"/>
      <c r="BF326" s="218"/>
      <c r="BG326" s="218"/>
      <c r="BH326" s="218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217"/>
      <c r="BS326" s="217"/>
      <c r="BT326" s="217"/>
      <c r="BU326" s="217"/>
      <c r="BV326" s="217"/>
      <c r="BW326" s="217"/>
      <c r="BX326" s="217"/>
      <c r="BY326" s="217"/>
      <c r="BZ326" s="217"/>
      <c r="CA326" s="217"/>
      <c r="CB326" s="217"/>
      <c r="CC326" s="217"/>
      <c r="CD326" s="217"/>
      <c r="CE326" s="217"/>
      <c r="CF326" s="217"/>
      <c r="CG326" s="217"/>
      <c r="CH326" s="217"/>
      <c r="CI326" s="217"/>
      <c r="CJ326" s="217"/>
      <c r="CK326" s="217"/>
      <c r="CL326" s="217"/>
      <c r="CM326" s="217"/>
      <c r="CN326" s="217"/>
      <c r="CO326" s="217"/>
      <c r="CP326" s="217"/>
      <c r="CQ326" s="217"/>
      <c r="CR326" s="217"/>
      <c r="CS326" s="217"/>
      <c r="CT326" s="217"/>
      <c r="CU326" s="217"/>
      <c r="CV326" s="217"/>
      <c r="CW326" s="217"/>
      <c r="CX326" s="217"/>
      <c r="CY326" s="217"/>
      <c r="CZ326" s="193"/>
      <c r="DA326" s="193"/>
      <c r="DB326" s="193"/>
      <c r="DC326" s="193"/>
      <c r="DD326" s="193"/>
      <c r="DE326" s="193"/>
      <c r="DF326" s="193"/>
      <c r="DG326" s="193"/>
      <c r="DH326" s="193"/>
      <c r="DI326" s="193"/>
      <c r="DJ326" s="193"/>
      <c r="DK326" s="193"/>
      <c r="DL326" s="193"/>
      <c r="DM326" s="193"/>
      <c r="DN326" s="193"/>
      <c r="DO326" s="193"/>
      <c r="DP326" s="193"/>
      <c r="DQ326" s="193"/>
      <c r="DR326" s="193"/>
      <c r="DS326" s="193"/>
      <c r="DT326" s="193"/>
      <c r="DU326" s="193"/>
      <c r="DV326" s="193"/>
      <c r="DW326" s="193"/>
      <c r="DX326" s="193"/>
      <c r="DY326" s="193"/>
    </row>
    <row r="327" s="190" customFormat="1" customHeight="1" spans="1:129">
      <c r="A327" s="243">
        <v>339</v>
      </c>
      <c r="B327" s="235"/>
      <c r="C327" s="234">
        <v>1</v>
      </c>
      <c r="D327" s="233">
        <f t="shared" si="834"/>
        <v>400</v>
      </c>
      <c r="E327" s="234" t="str">
        <f t="shared" si="835"/>
        <v>YT-12921-26E</v>
      </c>
      <c r="F327" s="232">
        <f t="shared" si="836"/>
        <v>3020</v>
      </c>
      <c r="G327" s="242"/>
      <c r="H327" s="234" t="s">
        <v>43</v>
      </c>
      <c r="I327" s="234">
        <v>75</v>
      </c>
      <c r="J327" s="252" t="s">
        <v>56</v>
      </c>
      <c r="K327" s="234">
        <v>550</v>
      </c>
      <c r="L327" s="234">
        <f t="shared" si="837"/>
        <v>6</v>
      </c>
      <c r="M327" s="234">
        <f t="shared" si="822"/>
        <v>165000</v>
      </c>
      <c r="N327" s="253">
        <f t="shared" si="823"/>
        <v>0.186741363211951</v>
      </c>
      <c r="O327" s="234">
        <v>4</v>
      </c>
      <c r="P327" s="234"/>
      <c r="Q327" s="234"/>
      <c r="R327" s="234"/>
      <c r="S327" s="260">
        <f t="shared" si="824"/>
        <v>0</v>
      </c>
      <c r="T327" s="260">
        <f t="shared" si="825"/>
        <v>20507.5969781852</v>
      </c>
      <c r="U327" s="260">
        <f t="shared" si="826"/>
        <v>563.958916900093</v>
      </c>
      <c r="V327" s="260"/>
      <c r="W327" s="270"/>
      <c r="X327" s="266"/>
      <c r="Y327" s="260">
        <f t="shared" si="827"/>
        <v>20507.5969781852</v>
      </c>
      <c r="Z327" s="234">
        <f t="shared" si="828"/>
        <v>563.958916900093</v>
      </c>
      <c r="AA327" s="260">
        <f t="shared" si="829"/>
        <v>14181.8181818182</v>
      </c>
      <c r="AB327" s="278">
        <f t="shared" si="830"/>
        <v>0</v>
      </c>
      <c r="AC327" s="260">
        <f t="shared" si="831"/>
        <v>1152</v>
      </c>
      <c r="AD327" s="254">
        <f t="shared" si="832"/>
        <v>21.4478716722988</v>
      </c>
      <c r="AE327" s="279">
        <v>1</v>
      </c>
      <c r="AF327" s="280">
        <f t="shared" si="833"/>
        <v>31.68</v>
      </c>
      <c r="AG327" s="292">
        <f t="shared" si="838"/>
        <v>44165</v>
      </c>
      <c r="AH327" s="292">
        <f t="shared" si="839"/>
        <v>0</v>
      </c>
      <c r="AI327" s="292">
        <f t="shared" si="840"/>
        <v>44186.4478716723</v>
      </c>
      <c r="AJ327" s="292" t="str">
        <f ca="1" t="shared" si="841"/>
        <v> </v>
      </c>
      <c r="AK327" s="292">
        <f t="shared" si="842"/>
        <v>44189.4478716723</v>
      </c>
      <c r="AL327" s="296"/>
      <c r="AM327" s="300"/>
      <c r="AN327" s="218"/>
      <c r="AO327" s="218"/>
      <c r="AP327" s="218"/>
      <c r="AQ327" s="218"/>
      <c r="AR327" s="218"/>
      <c r="AS327" s="218"/>
      <c r="AT327" s="218"/>
      <c r="AU327" s="218"/>
      <c r="AV327" s="218"/>
      <c r="AW327" s="218"/>
      <c r="AX327" s="218"/>
      <c r="AY327" s="218"/>
      <c r="AZ327" s="218"/>
      <c r="BA327" s="218"/>
      <c r="BB327" s="218"/>
      <c r="BC327" s="218"/>
      <c r="BD327" s="218"/>
      <c r="BE327" s="218"/>
      <c r="BF327" s="218"/>
      <c r="BG327" s="218"/>
      <c r="BH327" s="218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217"/>
      <c r="BS327" s="217"/>
      <c r="BT327" s="217"/>
      <c r="BU327" s="217"/>
      <c r="BV327" s="217"/>
      <c r="BW327" s="217"/>
      <c r="BX327" s="217"/>
      <c r="BY327" s="217"/>
      <c r="BZ327" s="217"/>
      <c r="CA327" s="217"/>
      <c r="CB327" s="217"/>
      <c r="CC327" s="217"/>
      <c r="CD327" s="217"/>
      <c r="CE327" s="217"/>
      <c r="CF327" s="217"/>
      <c r="CG327" s="217"/>
      <c r="CH327" s="217"/>
      <c r="CI327" s="217"/>
      <c r="CJ327" s="217"/>
      <c r="CK327" s="217"/>
      <c r="CL327" s="217"/>
      <c r="CM327" s="217"/>
      <c r="CN327" s="217"/>
      <c r="CO327" s="217"/>
      <c r="CP327" s="217"/>
      <c r="CQ327" s="217"/>
      <c r="CR327" s="217"/>
      <c r="CS327" s="217"/>
      <c r="CT327" s="217"/>
      <c r="CU327" s="217"/>
      <c r="CV327" s="217"/>
      <c r="CW327" s="217"/>
      <c r="CX327" s="217"/>
      <c r="CY327" s="217"/>
      <c r="CZ327" s="193"/>
      <c r="DA327" s="193"/>
      <c r="DB327" s="193"/>
      <c r="DC327" s="193"/>
      <c r="DD327" s="193"/>
      <c r="DE327" s="193"/>
      <c r="DF327" s="193"/>
      <c r="DG327" s="193"/>
      <c r="DH327" s="193"/>
      <c r="DI327" s="193"/>
      <c r="DJ327" s="193"/>
      <c r="DK327" s="193"/>
      <c r="DL327" s="193"/>
      <c r="DM327" s="193"/>
      <c r="DN327" s="193"/>
      <c r="DO327" s="193"/>
      <c r="DP327" s="193"/>
      <c r="DQ327" s="193"/>
      <c r="DR327" s="193"/>
      <c r="DS327" s="193"/>
      <c r="DT327" s="193"/>
      <c r="DU327" s="193"/>
      <c r="DV327" s="193"/>
      <c r="DW327" s="193"/>
      <c r="DX327" s="193"/>
      <c r="DY327" s="193"/>
    </row>
    <row r="328" s="190" customFormat="1" customHeight="1" spans="1:129">
      <c r="A328" s="243">
        <v>339</v>
      </c>
      <c r="B328" s="235"/>
      <c r="C328" s="234">
        <v>1</v>
      </c>
      <c r="D328" s="233">
        <f t="shared" si="834"/>
        <v>400</v>
      </c>
      <c r="E328" s="234" t="str">
        <f t="shared" si="835"/>
        <v>YT-12921-26E</v>
      </c>
      <c r="F328" s="232">
        <f t="shared" si="836"/>
        <v>3020</v>
      </c>
      <c r="G328" s="234" t="e">
        <f>[1]问量!$F$267</f>
        <v>#REF!</v>
      </c>
      <c r="H328" s="234" t="s">
        <v>44</v>
      </c>
      <c r="I328" s="234">
        <v>30</v>
      </c>
      <c r="J328" s="259" t="s">
        <v>50</v>
      </c>
      <c r="K328" s="234">
        <v>550</v>
      </c>
      <c r="L328" s="234">
        <f t="shared" si="837"/>
        <v>6</v>
      </c>
      <c r="M328" s="234">
        <f t="shared" si="822"/>
        <v>227700</v>
      </c>
      <c r="N328" s="253">
        <f t="shared" si="823"/>
        <v>0.257703081232493</v>
      </c>
      <c r="O328" s="234">
        <v>13.8</v>
      </c>
      <c r="P328" s="234"/>
      <c r="Q328" s="234"/>
      <c r="R328" s="234"/>
      <c r="S328" s="260">
        <f t="shared" si="824"/>
        <v>0</v>
      </c>
      <c r="T328" s="260">
        <f t="shared" si="825"/>
        <v>70751.209574739</v>
      </c>
      <c r="U328" s="260">
        <f t="shared" si="826"/>
        <v>778.263305322129</v>
      </c>
      <c r="V328" s="343" t="s">
        <v>122</v>
      </c>
      <c r="W328" s="270"/>
      <c r="X328" s="266"/>
      <c r="Y328" s="260">
        <f t="shared" si="827"/>
        <v>70751.209574739</v>
      </c>
      <c r="Z328" s="234">
        <f t="shared" si="828"/>
        <v>778.263305322129</v>
      </c>
      <c r="AA328" s="260">
        <f t="shared" si="829"/>
        <v>35454.5454545455</v>
      </c>
      <c r="AB328" s="278">
        <f t="shared" si="830"/>
        <v>0</v>
      </c>
      <c r="AC328" s="260">
        <f t="shared" si="831"/>
        <v>3974.4</v>
      </c>
      <c r="AD328" s="254">
        <f t="shared" si="832"/>
        <v>21.4478716722988</v>
      </c>
      <c r="AE328" s="279">
        <v>1</v>
      </c>
      <c r="AF328" s="280">
        <f t="shared" si="833"/>
        <v>43.7184</v>
      </c>
      <c r="AG328" s="292">
        <f t="shared" si="838"/>
        <v>44165</v>
      </c>
      <c r="AH328" s="292">
        <f t="shared" si="839"/>
        <v>0</v>
      </c>
      <c r="AI328" s="292">
        <f t="shared" si="840"/>
        <v>44186.4478716723</v>
      </c>
      <c r="AJ328" s="292" t="str">
        <f ca="1" t="shared" si="841"/>
        <v> </v>
      </c>
      <c r="AK328" s="292">
        <f t="shared" si="842"/>
        <v>44189.4478716723</v>
      </c>
      <c r="AL328" s="296"/>
      <c r="AM328" s="300"/>
      <c r="AN328" s="218"/>
      <c r="AO328" s="218"/>
      <c r="AP328" s="218"/>
      <c r="AQ328" s="218"/>
      <c r="AR328" s="218"/>
      <c r="AS328" s="218"/>
      <c r="AT328" s="218"/>
      <c r="AU328" s="218"/>
      <c r="AV328" s="218"/>
      <c r="AW328" s="218"/>
      <c r="AX328" s="218"/>
      <c r="AY328" s="218"/>
      <c r="AZ328" s="218"/>
      <c r="BA328" s="218"/>
      <c r="BB328" s="218"/>
      <c r="BC328" s="218"/>
      <c r="BD328" s="218"/>
      <c r="BE328" s="218"/>
      <c r="BF328" s="218"/>
      <c r="BG328" s="218"/>
      <c r="BH328" s="218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217"/>
      <c r="BS328" s="217"/>
      <c r="BT328" s="217"/>
      <c r="BU328" s="217"/>
      <c r="BV328" s="217"/>
      <c r="BW328" s="217"/>
      <c r="BX328" s="217"/>
      <c r="BY328" s="217"/>
      <c r="BZ328" s="217"/>
      <c r="CA328" s="217"/>
      <c r="CB328" s="217"/>
      <c r="CC328" s="217"/>
      <c r="CD328" s="217"/>
      <c r="CE328" s="217"/>
      <c r="CF328" s="217"/>
      <c r="CG328" s="217"/>
      <c r="CH328" s="217"/>
      <c r="CI328" s="217"/>
      <c r="CJ328" s="217"/>
      <c r="CK328" s="217"/>
      <c r="CL328" s="217"/>
      <c r="CM328" s="217"/>
      <c r="CN328" s="217"/>
      <c r="CO328" s="217"/>
      <c r="CP328" s="217"/>
      <c r="CQ328" s="217"/>
      <c r="CR328" s="217"/>
      <c r="CS328" s="217"/>
      <c r="CT328" s="217"/>
      <c r="CU328" s="217"/>
      <c r="CV328" s="217"/>
      <c r="CW328" s="217"/>
      <c r="CX328" s="217"/>
      <c r="CY328" s="217"/>
      <c r="CZ328" s="193"/>
      <c r="DA328" s="193"/>
      <c r="DB328" s="193"/>
      <c r="DC328" s="193"/>
      <c r="DD328" s="193"/>
      <c r="DE328" s="193"/>
      <c r="DF328" s="193"/>
      <c r="DG328" s="193"/>
      <c r="DH328" s="193"/>
      <c r="DI328" s="193"/>
      <c r="DJ328" s="193"/>
      <c r="DK328" s="193"/>
      <c r="DL328" s="193"/>
      <c r="DM328" s="193"/>
      <c r="DN328" s="193"/>
      <c r="DO328" s="193"/>
      <c r="DP328" s="193"/>
      <c r="DQ328" s="193"/>
      <c r="DR328" s="193"/>
      <c r="DS328" s="193"/>
      <c r="DT328" s="193"/>
      <c r="DU328" s="193"/>
      <c r="DV328" s="193"/>
      <c r="DW328" s="193"/>
      <c r="DX328" s="193"/>
      <c r="DY328" s="193"/>
    </row>
    <row r="329" s="190" customFormat="1" customHeight="1" spans="1:129">
      <c r="A329" s="243">
        <v>339</v>
      </c>
      <c r="B329" s="235"/>
      <c r="C329" s="234">
        <v>1</v>
      </c>
      <c r="D329" s="233">
        <f t="shared" si="834"/>
        <v>400</v>
      </c>
      <c r="E329" s="234" t="str">
        <f t="shared" si="835"/>
        <v>YT-12921-26E</v>
      </c>
      <c r="F329" s="232">
        <f t="shared" si="836"/>
        <v>3020</v>
      </c>
      <c r="G329" s="234"/>
      <c r="H329" s="234" t="s">
        <v>45</v>
      </c>
      <c r="I329" s="234">
        <v>75</v>
      </c>
      <c r="J329" s="252" t="s">
        <v>56</v>
      </c>
      <c r="K329" s="234">
        <v>550</v>
      </c>
      <c r="L329" s="234">
        <f t="shared" si="837"/>
        <v>6</v>
      </c>
      <c r="M329" s="234">
        <f t="shared" si="822"/>
        <v>144375</v>
      </c>
      <c r="N329" s="253">
        <f t="shared" si="823"/>
        <v>0.163398692810458</v>
      </c>
      <c r="O329" s="234">
        <v>3.5</v>
      </c>
      <c r="P329" s="234"/>
      <c r="Q329" s="234"/>
      <c r="R329" s="234"/>
      <c r="S329" s="260">
        <f t="shared" si="824"/>
        <v>0</v>
      </c>
      <c r="T329" s="260">
        <f t="shared" si="825"/>
        <v>17944.1473559121</v>
      </c>
      <c r="U329" s="260">
        <f t="shared" si="826"/>
        <v>493.464052287582</v>
      </c>
      <c r="V329" s="260"/>
      <c r="W329" s="270"/>
      <c r="X329" s="266"/>
      <c r="Y329" s="260">
        <f t="shared" si="827"/>
        <v>17944.1473559121</v>
      </c>
      <c r="Z329" s="234">
        <f t="shared" si="828"/>
        <v>493.464052287582</v>
      </c>
      <c r="AA329" s="260">
        <f t="shared" si="829"/>
        <v>14181.8181818182</v>
      </c>
      <c r="AB329" s="278">
        <f t="shared" si="830"/>
        <v>0</v>
      </c>
      <c r="AC329" s="260">
        <f t="shared" si="831"/>
        <v>1008</v>
      </c>
      <c r="AD329" s="254">
        <f t="shared" si="832"/>
        <v>21.4478716722988</v>
      </c>
      <c r="AE329" s="279">
        <v>1</v>
      </c>
      <c r="AF329" s="280">
        <f t="shared" si="833"/>
        <v>27.72</v>
      </c>
      <c r="AG329" s="292">
        <f t="shared" si="838"/>
        <v>44165</v>
      </c>
      <c r="AH329" s="292">
        <f t="shared" si="839"/>
        <v>0</v>
      </c>
      <c r="AI329" s="292">
        <f t="shared" si="840"/>
        <v>44186.4478716723</v>
      </c>
      <c r="AJ329" s="292" t="str">
        <f ca="1" t="shared" si="841"/>
        <v> </v>
      </c>
      <c r="AK329" s="292">
        <f t="shared" si="842"/>
        <v>44189.4478716723</v>
      </c>
      <c r="AL329" s="296"/>
      <c r="AM329" s="300"/>
      <c r="AN329" s="218"/>
      <c r="AO329" s="218"/>
      <c r="AP329" s="218"/>
      <c r="AQ329" s="218"/>
      <c r="AR329" s="218"/>
      <c r="AS329" s="218"/>
      <c r="AT329" s="218"/>
      <c r="AU329" s="218"/>
      <c r="AV329" s="218"/>
      <c r="AW329" s="218"/>
      <c r="AX329" s="218"/>
      <c r="AY329" s="218"/>
      <c r="AZ329" s="218"/>
      <c r="BA329" s="218"/>
      <c r="BB329" s="218"/>
      <c r="BC329" s="218"/>
      <c r="BD329" s="218"/>
      <c r="BE329" s="218"/>
      <c r="BF329" s="218"/>
      <c r="BG329" s="218"/>
      <c r="BH329" s="218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217"/>
      <c r="BS329" s="217"/>
      <c r="BT329" s="217"/>
      <c r="BU329" s="217"/>
      <c r="BV329" s="217"/>
      <c r="BW329" s="217"/>
      <c r="BX329" s="217"/>
      <c r="BY329" s="217"/>
      <c r="BZ329" s="217"/>
      <c r="CA329" s="217"/>
      <c r="CB329" s="217"/>
      <c r="CC329" s="217"/>
      <c r="CD329" s="217"/>
      <c r="CE329" s="217"/>
      <c r="CF329" s="217"/>
      <c r="CG329" s="217"/>
      <c r="CH329" s="217"/>
      <c r="CI329" s="217"/>
      <c r="CJ329" s="217"/>
      <c r="CK329" s="217"/>
      <c r="CL329" s="217"/>
      <c r="CM329" s="217"/>
      <c r="CN329" s="217"/>
      <c r="CO329" s="217"/>
      <c r="CP329" s="217"/>
      <c r="CQ329" s="217"/>
      <c r="CR329" s="217"/>
      <c r="CS329" s="217"/>
      <c r="CT329" s="217"/>
      <c r="CU329" s="217"/>
      <c r="CV329" s="217"/>
      <c r="CW329" s="217"/>
      <c r="CX329" s="217"/>
      <c r="CY329" s="217"/>
      <c r="CZ329" s="193"/>
      <c r="DA329" s="193"/>
      <c r="DB329" s="193"/>
      <c r="DC329" s="193"/>
      <c r="DD329" s="193"/>
      <c r="DE329" s="193"/>
      <c r="DF329" s="193"/>
      <c r="DG329" s="193"/>
      <c r="DH329" s="193"/>
      <c r="DI329" s="193"/>
      <c r="DJ329" s="193"/>
      <c r="DK329" s="193"/>
      <c r="DL329" s="193"/>
      <c r="DM329" s="193"/>
      <c r="DN329" s="193"/>
      <c r="DO329" s="193"/>
      <c r="DP329" s="193"/>
      <c r="DQ329" s="193"/>
      <c r="DR329" s="193"/>
      <c r="DS329" s="193"/>
      <c r="DT329" s="193"/>
      <c r="DU329" s="193"/>
      <c r="DV329" s="193"/>
      <c r="DW329" s="193"/>
      <c r="DX329" s="193"/>
      <c r="DY329" s="193"/>
    </row>
    <row r="330" s="190" customFormat="1" customHeight="1" spans="1:129">
      <c r="A330" s="243">
        <v>339</v>
      </c>
      <c r="B330" s="235"/>
      <c r="C330" s="234">
        <v>1</v>
      </c>
      <c r="D330" s="233">
        <f t="shared" si="834"/>
        <v>400</v>
      </c>
      <c r="E330" s="234" t="str">
        <f t="shared" si="835"/>
        <v>YT-12921-26E</v>
      </c>
      <c r="F330" s="232">
        <f t="shared" si="836"/>
        <v>3020</v>
      </c>
      <c r="G330" s="347" t="s">
        <v>123</v>
      </c>
      <c r="H330" s="234" t="s">
        <v>46</v>
      </c>
      <c r="I330" s="234"/>
      <c r="J330" s="252"/>
      <c r="K330" s="234"/>
      <c r="L330" s="234">
        <f t="shared" si="837"/>
        <v>6</v>
      </c>
      <c r="M330" s="234">
        <f t="shared" si="822"/>
        <v>0</v>
      </c>
      <c r="N330" s="253">
        <f t="shared" si="823"/>
        <v>0</v>
      </c>
      <c r="O330" s="234"/>
      <c r="P330" s="234"/>
      <c r="Q330" s="234"/>
      <c r="R330" s="234"/>
      <c r="S330" s="260">
        <f t="shared" si="824"/>
        <v>0</v>
      </c>
      <c r="T330" s="260" t="e">
        <f t="shared" si="825"/>
        <v>#DIV/0!</v>
      </c>
      <c r="U330" s="260">
        <f t="shared" si="826"/>
        <v>0</v>
      </c>
      <c r="V330" s="260"/>
      <c r="W330" s="270"/>
      <c r="X330" s="266"/>
      <c r="Y330" s="260" t="e">
        <f t="shared" si="827"/>
        <v>#DIV/0!</v>
      </c>
      <c r="Z330" s="234" t="e">
        <f t="shared" si="828"/>
        <v>#DIV/0!</v>
      </c>
      <c r="AA330" s="260" t="e">
        <f t="shared" si="829"/>
        <v>#DIV/0!</v>
      </c>
      <c r="AB330" s="278" t="e">
        <f t="shared" si="830"/>
        <v>#DIV/0!</v>
      </c>
      <c r="AC330" s="260">
        <f t="shared" si="831"/>
        <v>0</v>
      </c>
      <c r="AD330" s="254" t="e">
        <f t="shared" si="832"/>
        <v>#DIV/0!</v>
      </c>
      <c r="AE330" s="279">
        <v>1</v>
      </c>
      <c r="AF330" s="280">
        <f t="shared" si="833"/>
        <v>0</v>
      </c>
      <c r="AG330" s="292">
        <f t="shared" si="838"/>
        <v>44165</v>
      </c>
      <c r="AH330" s="292">
        <f t="shared" si="839"/>
        <v>0</v>
      </c>
      <c r="AI330" s="292">
        <f t="shared" si="840"/>
        <v>44186.4478716723</v>
      </c>
      <c r="AJ330" s="292" t="str">
        <f ca="1" t="shared" si="841"/>
        <v> </v>
      </c>
      <c r="AK330" s="292">
        <f t="shared" si="842"/>
        <v>44189.4478716723</v>
      </c>
      <c r="AL330" s="296"/>
      <c r="AM330" s="300"/>
      <c r="AN330" s="218"/>
      <c r="AO330" s="218"/>
      <c r="AP330" s="218"/>
      <c r="AQ330" s="218"/>
      <c r="AR330" s="218"/>
      <c r="AS330" s="218"/>
      <c r="AT330" s="218"/>
      <c r="AU330" s="218"/>
      <c r="AV330" s="218"/>
      <c r="AW330" s="218"/>
      <c r="AX330" s="218"/>
      <c r="AY330" s="218"/>
      <c r="AZ330" s="218"/>
      <c r="BA330" s="218"/>
      <c r="BB330" s="218"/>
      <c r="BC330" s="218"/>
      <c r="BD330" s="218"/>
      <c r="BE330" s="218"/>
      <c r="BF330" s="218"/>
      <c r="BG330" s="218"/>
      <c r="BH330" s="218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217"/>
      <c r="BZ330" s="217"/>
      <c r="CA330" s="217"/>
      <c r="CB330" s="217"/>
      <c r="CC330" s="217"/>
      <c r="CD330" s="217"/>
      <c r="CE330" s="217"/>
      <c r="CF330" s="217"/>
      <c r="CG330" s="217"/>
      <c r="CH330" s="217"/>
      <c r="CI330" s="217"/>
      <c r="CJ330" s="217"/>
      <c r="CK330" s="217"/>
      <c r="CL330" s="217"/>
      <c r="CM330" s="217"/>
      <c r="CN330" s="217"/>
      <c r="CO330" s="217"/>
      <c r="CP330" s="217"/>
      <c r="CQ330" s="217"/>
      <c r="CR330" s="217"/>
      <c r="CS330" s="217"/>
      <c r="CT330" s="217"/>
      <c r="CU330" s="217"/>
      <c r="CV330" s="217"/>
      <c r="CW330" s="217"/>
      <c r="CX330" s="217"/>
      <c r="CY330" s="217"/>
      <c r="CZ330" s="193"/>
      <c r="DA330" s="193"/>
      <c r="DB330" s="193"/>
      <c r="DC330" s="193"/>
      <c r="DD330" s="193"/>
      <c r="DE330" s="193"/>
      <c r="DF330" s="193"/>
      <c r="DG330" s="193"/>
      <c r="DH330" s="193"/>
      <c r="DI330" s="193"/>
      <c r="DJ330" s="193"/>
      <c r="DK330" s="193"/>
      <c r="DL330" s="193"/>
      <c r="DM330" s="193"/>
      <c r="DN330" s="193"/>
      <c r="DO330" s="193"/>
      <c r="DP330" s="193"/>
      <c r="DQ330" s="193"/>
      <c r="DR330" s="193"/>
      <c r="DS330" s="193"/>
      <c r="DT330" s="193"/>
      <c r="DU330" s="193"/>
      <c r="DV330" s="193"/>
      <c r="DW330" s="193"/>
      <c r="DX330" s="193"/>
      <c r="DY330" s="193"/>
    </row>
    <row r="331" s="191" customFormat="1" customHeight="1" spans="1:129">
      <c r="A331" s="244"/>
      <c r="B331" s="237"/>
      <c r="C331" s="240"/>
      <c r="D331" s="239"/>
      <c r="E331" s="240"/>
      <c r="F331" s="238"/>
      <c r="G331" s="240"/>
      <c r="H331" s="240"/>
      <c r="I331" s="240"/>
      <c r="J331" s="256"/>
      <c r="K331" s="240"/>
      <c r="L331" s="240"/>
      <c r="M331" s="240"/>
      <c r="N331" s="257"/>
      <c r="O331" s="240"/>
      <c r="P331" s="240"/>
      <c r="Q331" s="240"/>
      <c r="R331" s="240"/>
      <c r="S331" s="267"/>
      <c r="T331" s="267"/>
      <c r="U331" s="267"/>
      <c r="V331" s="267"/>
      <c r="W331" s="272"/>
      <c r="X331" s="269"/>
      <c r="Y331" s="267"/>
      <c r="Z331" s="240"/>
      <c r="AA331" s="267"/>
      <c r="AB331" s="281"/>
      <c r="AC331" s="267"/>
      <c r="AD331" s="258"/>
      <c r="AE331" s="282"/>
      <c r="AF331" s="283"/>
      <c r="AG331" s="297"/>
      <c r="AH331" s="297"/>
      <c r="AI331" s="297"/>
      <c r="AJ331" s="297"/>
      <c r="AK331" s="297"/>
      <c r="AL331" s="298"/>
      <c r="AM331" s="301"/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/>
      <c r="BB331" s="218"/>
      <c r="BC331" s="218"/>
      <c r="BD331" s="218"/>
      <c r="BE331" s="218"/>
      <c r="BF331" s="218"/>
      <c r="BG331" s="218"/>
      <c r="BH331" s="218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217"/>
      <c r="BS331" s="217"/>
      <c r="BT331" s="217"/>
      <c r="BU331" s="217"/>
      <c r="BV331" s="217"/>
      <c r="BW331" s="217"/>
      <c r="BX331" s="217"/>
      <c r="BY331" s="217"/>
      <c r="BZ331" s="217"/>
      <c r="CA331" s="217"/>
      <c r="CB331" s="217"/>
      <c r="CC331" s="217"/>
      <c r="CD331" s="217"/>
      <c r="CE331" s="217"/>
      <c r="CF331" s="217"/>
      <c r="CG331" s="217"/>
      <c r="CH331" s="217"/>
      <c r="CI331" s="217"/>
      <c r="CJ331" s="217"/>
      <c r="CK331" s="217"/>
      <c r="CL331" s="217"/>
      <c r="CM331" s="217"/>
      <c r="CN331" s="217"/>
      <c r="CO331" s="217"/>
      <c r="CP331" s="217"/>
      <c r="CQ331" s="217"/>
      <c r="CR331" s="217"/>
      <c r="CS331" s="217"/>
      <c r="CT331" s="217"/>
      <c r="CU331" s="217"/>
      <c r="CV331" s="217"/>
      <c r="CW331" s="217"/>
      <c r="CX331" s="217"/>
      <c r="CY331" s="217"/>
      <c r="CZ331" s="193"/>
      <c r="DA331" s="193"/>
      <c r="DB331" s="193"/>
      <c r="DC331" s="193"/>
      <c r="DD331" s="193"/>
      <c r="DE331" s="193"/>
      <c r="DF331" s="193"/>
      <c r="DG331" s="193"/>
      <c r="DH331" s="193"/>
      <c r="DI331" s="193"/>
      <c r="DJ331" s="193"/>
      <c r="DK331" s="193"/>
      <c r="DL331" s="193"/>
      <c r="DM331" s="193"/>
      <c r="DN331" s="193"/>
      <c r="DO331" s="193"/>
      <c r="DP331" s="193"/>
      <c r="DQ331" s="193"/>
      <c r="DR331" s="193"/>
      <c r="DS331" s="193"/>
      <c r="DT331" s="193"/>
      <c r="DU331" s="193"/>
      <c r="DV331" s="193"/>
      <c r="DW331" s="193"/>
      <c r="DX331" s="193"/>
      <c r="DY331" s="193"/>
    </row>
    <row r="332" customHeight="1" spans="1:129">
      <c r="A332" s="230">
        <v>319</v>
      </c>
      <c r="B332" s="235">
        <v>1041</v>
      </c>
      <c r="C332" s="234">
        <v>1</v>
      </c>
      <c r="D332" s="233">
        <v>420</v>
      </c>
      <c r="E332" s="234" t="s">
        <v>115</v>
      </c>
      <c r="F332" s="232">
        <v>1020</v>
      </c>
      <c r="G332" s="234"/>
      <c r="H332" s="234" t="s">
        <v>15</v>
      </c>
      <c r="I332" s="234">
        <v>150</v>
      </c>
      <c r="J332" s="252" t="s">
        <v>124</v>
      </c>
      <c r="K332" s="234">
        <v>294</v>
      </c>
      <c r="L332" s="234">
        <v>6</v>
      </c>
      <c r="M332" s="234">
        <f t="shared" ref="M332:M338" si="843">O332*K332*I332</f>
        <v>194040</v>
      </c>
      <c r="N332" s="253">
        <f t="shared" ref="N332:N338" si="844">M332/SUM($M$332:$M$338)</f>
        <v>0.174027686222808</v>
      </c>
      <c r="O332" s="234">
        <v>4.4</v>
      </c>
      <c r="P332" s="234"/>
      <c r="Q332" s="234"/>
      <c r="R332" s="234"/>
      <c r="S332" s="260">
        <f t="shared" ref="S332:S338" si="845">R332*Q332*P332/1000</f>
        <v>0</v>
      </c>
      <c r="T332" s="260">
        <f t="shared" ref="T332:T338" si="846">F332*N332*1000/L332/K332*9000/I332</f>
        <v>6037.69523630151</v>
      </c>
      <c r="U332" s="260">
        <f t="shared" ref="U332:U338" si="847">F332*N332</f>
        <v>177.508239947264</v>
      </c>
      <c r="V332" s="260"/>
      <c r="W332" s="270"/>
      <c r="X332" s="266">
        <v>6150</v>
      </c>
      <c r="Y332" s="260">
        <f t="shared" ref="Y332:Y338" si="848">T332-X332</f>
        <v>-112.304763698491</v>
      </c>
      <c r="Z332" s="234">
        <f t="shared" ref="Z332:Z338" si="849">Y332*I332/9000*L332*K332/1000</f>
        <v>-3.30176005273564</v>
      </c>
      <c r="AA332" s="260">
        <f t="shared" ref="AA332:AA338" si="850">65*1000/K332*9000/I332</f>
        <v>13265.306122449</v>
      </c>
      <c r="AB332" s="278">
        <f t="shared" ref="AB332:AB338" si="851">Q332*R332*P332*N332/K332/L332*9000/I332</f>
        <v>0</v>
      </c>
      <c r="AC332" s="260">
        <f t="shared" ref="AC332:AC338" si="852">D332/2*O332*60*24/1000</f>
        <v>1330.56</v>
      </c>
      <c r="AD332" s="254">
        <f t="shared" ref="AD332:AD338" si="853">T332/AC332/0.83/AE332</f>
        <v>5.46712031776231</v>
      </c>
      <c r="AE332" s="279">
        <v>1</v>
      </c>
      <c r="AF332" s="280">
        <f t="shared" ref="AF332:AF338" si="854">IF(LEN(C332)&gt;0,AC332*I332/9000/1000*K332*L332,"")</f>
        <v>39.118464</v>
      </c>
      <c r="AG332" s="292">
        <v>44161</v>
      </c>
      <c r="AH332" s="294"/>
      <c r="AI332" s="294">
        <f>AD332+AG332</f>
        <v>44166.4671203178</v>
      </c>
      <c r="AJ332" s="295" t="str">
        <f ca="1">IF(NOW()-AG332-AD332&gt;=-2,"跟踪"," ")</f>
        <v>跟踪</v>
      </c>
      <c r="AK332" s="295">
        <f>AI332+3</f>
        <v>44169.4671203178</v>
      </c>
      <c r="AL332" s="296">
        <f>SUM(AF332:AF338)</f>
        <v>224.782992</v>
      </c>
      <c r="CZ332" s="193"/>
      <c r="DA332" s="193"/>
      <c r="DB332" s="193"/>
      <c r="DC332" s="193"/>
      <c r="DD332" s="193"/>
      <c r="DE332" s="193"/>
      <c r="DF332" s="193"/>
      <c r="DG332" s="193"/>
      <c r="DH332" s="193"/>
      <c r="DI332" s="193"/>
      <c r="DJ332" s="193"/>
      <c r="DK332" s="193"/>
      <c r="DL332" s="193"/>
      <c r="DM332" s="193"/>
      <c r="DN332" s="193"/>
      <c r="DO332" s="193"/>
      <c r="DP332" s="193"/>
      <c r="DQ332" s="193"/>
      <c r="DR332" s="193"/>
      <c r="DS332" s="193"/>
      <c r="DT332" s="193"/>
      <c r="DU332" s="193"/>
      <c r="DV332" s="193"/>
      <c r="DW332" s="193"/>
      <c r="DX332" s="193"/>
      <c r="DY332" s="193"/>
    </row>
    <row r="333" customHeight="1" spans="1:129">
      <c r="A333" s="230">
        <v>319</v>
      </c>
      <c r="B333" s="235"/>
      <c r="C333" s="234">
        <v>1</v>
      </c>
      <c r="D333" s="233">
        <f t="shared" ref="D333:D338" si="855">D332</f>
        <v>420</v>
      </c>
      <c r="E333" s="234" t="str">
        <f t="shared" ref="E333:E338" si="856">E332</f>
        <v>YD-14776-26E-F</v>
      </c>
      <c r="F333" s="232">
        <f t="shared" ref="F333:F338" si="857">F332</f>
        <v>1020</v>
      </c>
      <c r="G333" s="234"/>
      <c r="H333" s="234" t="s">
        <v>41</v>
      </c>
      <c r="I333" s="234">
        <v>150</v>
      </c>
      <c r="J333" s="252" t="s">
        <v>124</v>
      </c>
      <c r="K333" s="234">
        <v>294</v>
      </c>
      <c r="L333" s="234">
        <f>L332</f>
        <v>6</v>
      </c>
      <c r="M333" s="234">
        <f t="shared" si="843"/>
        <v>194040</v>
      </c>
      <c r="N333" s="253">
        <f t="shared" si="844"/>
        <v>0.174027686222808</v>
      </c>
      <c r="O333" s="234">
        <v>4.4</v>
      </c>
      <c r="P333" s="260"/>
      <c r="Q333" s="260"/>
      <c r="R333" s="260"/>
      <c r="S333" s="260">
        <f t="shared" si="845"/>
        <v>0</v>
      </c>
      <c r="T333" s="260">
        <f t="shared" si="846"/>
        <v>6037.69523630151</v>
      </c>
      <c r="U333" s="260">
        <f t="shared" si="847"/>
        <v>177.508239947264</v>
      </c>
      <c r="V333" s="260"/>
      <c r="W333" s="270"/>
      <c r="X333" s="266">
        <v>6150</v>
      </c>
      <c r="Y333" s="260">
        <f t="shared" si="848"/>
        <v>-112.304763698491</v>
      </c>
      <c r="Z333" s="234">
        <f t="shared" si="849"/>
        <v>-3.30176005273564</v>
      </c>
      <c r="AA333" s="260">
        <f t="shared" si="850"/>
        <v>13265.306122449</v>
      </c>
      <c r="AB333" s="278">
        <f t="shared" si="851"/>
        <v>0</v>
      </c>
      <c r="AC333" s="260">
        <f t="shared" si="852"/>
        <v>1330.56</v>
      </c>
      <c r="AD333" s="254">
        <f t="shared" si="853"/>
        <v>5.46712031776231</v>
      </c>
      <c r="AE333" s="279">
        <v>1</v>
      </c>
      <c r="AF333" s="280">
        <f t="shared" si="854"/>
        <v>39.118464</v>
      </c>
      <c r="AG333" s="292">
        <f t="shared" ref="AG333:AG338" si="858">AG332</f>
        <v>44161</v>
      </c>
      <c r="AH333" s="292">
        <f t="shared" ref="AH333:AH338" si="859">AH332</f>
        <v>0</v>
      </c>
      <c r="AI333" s="292">
        <f t="shared" ref="AI333:AI338" si="860">AI332</f>
        <v>44166.4671203178</v>
      </c>
      <c r="AJ333" s="292" t="str">
        <f ca="1" t="shared" ref="AJ333:AJ338" si="861">AJ332</f>
        <v>跟踪</v>
      </c>
      <c r="AK333" s="292">
        <f t="shared" ref="AK333:AK338" si="862">AK332</f>
        <v>44169.4671203178</v>
      </c>
      <c r="AL333" s="296"/>
      <c r="CZ333" s="193"/>
      <c r="DA333" s="193"/>
      <c r="DB333" s="193"/>
      <c r="DC333" s="193"/>
      <c r="DD333" s="193"/>
      <c r="DE333" s="193"/>
      <c r="DF333" s="193"/>
      <c r="DG333" s="193"/>
      <c r="DH333" s="193"/>
      <c r="DI333" s="193"/>
      <c r="DJ333" s="193"/>
      <c r="DK333" s="193"/>
      <c r="DL333" s="193"/>
      <c r="DM333" s="193"/>
      <c r="DN333" s="193"/>
      <c r="DO333" s="193"/>
      <c r="DP333" s="193"/>
      <c r="DQ333" s="193"/>
      <c r="DR333" s="193"/>
      <c r="DS333" s="193"/>
      <c r="DT333" s="193"/>
      <c r="DU333" s="193"/>
      <c r="DV333" s="193"/>
      <c r="DW333" s="193"/>
      <c r="DX333" s="193"/>
      <c r="DY333" s="193"/>
    </row>
    <row r="334" customHeight="1" spans="1:129">
      <c r="A334" s="230">
        <v>319</v>
      </c>
      <c r="B334" s="235"/>
      <c r="C334" s="234">
        <v>1</v>
      </c>
      <c r="D334" s="233">
        <f t="shared" si="855"/>
        <v>420</v>
      </c>
      <c r="E334" s="234" t="str">
        <f t="shared" si="856"/>
        <v>YD-14776-26E-F</v>
      </c>
      <c r="F334" s="232">
        <f t="shared" si="857"/>
        <v>1020</v>
      </c>
      <c r="G334" s="241" t="s">
        <v>49</v>
      </c>
      <c r="H334" s="234" t="s">
        <v>42</v>
      </c>
      <c r="I334" s="234">
        <v>43</v>
      </c>
      <c r="J334" s="252" t="s">
        <v>125</v>
      </c>
      <c r="K334" s="234">
        <v>294</v>
      </c>
      <c r="L334" s="234">
        <f>L333</f>
        <v>6</v>
      </c>
      <c r="M334" s="234">
        <f t="shared" si="843"/>
        <v>44247</v>
      </c>
      <c r="N334" s="253">
        <f t="shared" si="844"/>
        <v>0.0396835860250494</v>
      </c>
      <c r="O334" s="234">
        <v>3.5</v>
      </c>
      <c r="P334" s="234"/>
      <c r="Q334" s="234"/>
      <c r="R334" s="234"/>
      <c r="S334" s="260">
        <f t="shared" si="845"/>
        <v>0</v>
      </c>
      <c r="T334" s="260">
        <f t="shared" si="846"/>
        <v>4802.71211978529</v>
      </c>
      <c r="U334" s="260">
        <f t="shared" si="847"/>
        <v>40.4772577455504</v>
      </c>
      <c r="V334" s="260"/>
      <c r="W334" s="270"/>
      <c r="X334" s="266">
        <v>4900</v>
      </c>
      <c r="Y334" s="260">
        <f t="shared" si="848"/>
        <v>-97.2878802147097</v>
      </c>
      <c r="Z334" s="234">
        <f t="shared" si="849"/>
        <v>-0.819942254449573</v>
      </c>
      <c r="AA334" s="260">
        <f t="shared" si="850"/>
        <v>46274.3236829616</v>
      </c>
      <c r="AB334" s="278">
        <f t="shared" si="851"/>
        <v>0</v>
      </c>
      <c r="AC334" s="260">
        <f t="shared" si="852"/>
        <v>1058.4</v>
      </c>
      <c r="AD334" s="254">
        <f t="shared" si="853"/>
        <v>5.46712031776231</v>
      </c>
      <c r="AE334" s="279">
        <v>1</v>
      </c>
      <c r="AF334" s="280">
        <f t="shared" si="854"/>
        <v>8.9201952</v>
      </c>
      <c r="AG334" s="292">
        <f t="shared" si="858"/>
        <v>44161</v>
      </c>
      <c r="AH334" s="292">
        <f t="shared" si="859"/>
        <v>0</v>
      </c>
      <c r="AI334" s="292">
        <f t="shared" si="860"/>
        <v>44166.4671203178</v>
      </c>
      <c r="AJ334" s="292" t="str">
        <f ca="1" t="shared" si="861"/>
        <v>跟踪</v>
      </c>
      <c r="AK334" s="292">
        <f t="shared" si="862"/>
        <v>44169.4671203178</v>
      </c>
      <c r="AL334" s="296"/>
      <c r="CZ334" s="193"/>
      <c r="DA334" s="193"/>
      <c r="DB334" s="193"/>
      <c r="DC334" s="193"/>
      <c r="DD334" s="193"/>
      <c r="DE334" s="193"/>
      <c r="DF334" s="193"/>
      <c r="DG334" s="193"/>
      <c r="DH334" s="193"/>
      <c r="DI334" s="193"/>
      <c r="DJ334" s="193"/>
      <c r="DK334" s="193"/>
      <c r="DL334" s="193"/>
      <c r="DM334" s="193"/>
      <c r="DN334" s="193"/>
      <c r="DO334" s="193"/>
      <c r="DP334" s="193"/>
      <c r="DQ334" s="193"/>
      <c r="DR334" s="193"/>
      <c r="DS334" s="193"/>
      <c r="DT334" s="193"/>
      <c r="DU334" s="193"/>
      <c r="DV334" s="193"/>
      <c r="DW334" s="193"/>
      <c r="DX334" s="193"/>
      <c r="DY334" s="193"/>
    </row>
    <row r="335" customHeight="1" spans="1:129">
      <c r="A335" s="230">
        <v>319</v>
      </c>
      <c r="B335" s="235"/>
      <c r="C335" s="234">
        <v>1</v>
      </c>
      <c r="D335" s="233">
        <f t="shared" si="855"/>
        <v>420</v>
      </c>
      <c r="E335" s="234" t="str">
        <f t="shared" si="856"/>
        <v>YD-14776-26E-F</v>
      </c>
      <c r="F335" s="232">
        <f t="shared" si="857"/>
        <v>1020</v>
      </c>
      <c r="G335" s="242"/>
      <c r="H335" s="234" t="s">
        <v>43</v>
      </c>
      <c r="I335" s="234">
        <v>30</v>
      </c>
      <c r="J335" s="252" t="s">
        <v>62</v>
      </c>
      <c r="K335" s="234">
        <v>588</v>
      </c>
      <c r="L335" s="234">
        <f>L334</f>
        <v>6</v>
      </c>
      <c r="M335" s="234">
        <f t="shared" si="843"/>
        <v>201096</v>
      </c>
      <c r="N335" s="253">
        <f t="shared" si="844"/>
        <v>0.180355965721819</v>
      </c>
      <c r="O335" s="234">
        <v>11.4</v>
      </c>
      <c r="P335" s="234"/>
      <c r="Q335" s="234"/>
      <c r="R335" s="234"/>
      <c r="S335" s="260">
        <f t="shared" si="845"/>
        <v>0</v>
      </c>
      <c r="T335" s="260">
        <f t="shared" si="846"/>
        <v>15643.1194758721</v>
      </c>
      <c r="U335" s="260">
        <f t="shared" si="847"/>
        <v>183.963085036256</v>
      </c>
      <c r="V335" s="260"/>
      <c r="W335" s="270" t="s">
        <v>106</v>
      </c>
      <c r="X335" s="266"/>
      <c r="Y335" s="260">
        <f t="shared" si="848"/>
        <v>15643.1194758721</v>
      </c>
      <c r="Z335" s="234">
        <f t="shared" si="849"/>
        <v>183.963085036256</v>
      </c>
      <c r="AA335" s="260">
        <f t="shared" si="850"/>
        <v>33163.2653061224</v>
      </c>
      <c r="AB335" s="278">
        <f t="shared" si="851"/>
        <v>0</v>
      </c>
      <c r="AC335" s="260">
        <f t="shared" si="852"/>
        <v>3447.36</v>
      </c>
      <c r="AD335" s="254">
        <f t="shared" si="853"/>
        <v>5.46712031776231</v>
      </c>
      <c r="AE335" s="279">
        <v>1</v>
      </c>
      <c r="AF335" s="280">
        <f t="shared" si="854"/>
        <v>40.5409536</v>
      </c>
      <c r="AG335" s="292">
        <f t="shared" si="858"/>
        <v>44161</v>
      </c>
      <c r="AH335" s="292">
        <f t="shared" si="859"/>
        <v>0</v>
      </c>
      <c r="AI335" s="292">
        <f t="shared" si="860"/>
        <v>44166.4671203178</v>
      </c>
      <c r="AJ335" s="292" t="str">
        <f ca="1" t="shared" si="861"/>
        <v>跟踪</v>
      </c>
      <c r="AK335" s="292">
        <f t="shared" si="862"/>
        <v>44169.4671203178</v>
      </c>
      <c r="AL335" s="296"/>
      <c r="CZ335" s="193"/>
      <c r="DA335" s="193"/>
      <c r="DB335" s="193"/>
      <c r="DC335" s="193"/>
      <c r="DD335" s="193"/>
      <c r="DE335" s="193"/>
      <c r="DF335" s="193"/>
      <c r="DG335" s="193"/>
      <c r="DH335" s="193"/>
      <c r="DI335" s="193"/>
      <c r="DJ335" s="193"/>
      <c r="DK335" s="193"/>
      <c r="DL335" s="193"/>
      <c r="DM335" s="193"/>
      <c r="DN335" s="193"/>
      <c r="DO335" s="193"/>
      <c r="DP335" s="193"/>
      <c r="DQ335" s="193"/>
      <c r="DR335" s="193"/>
      <c r="DS335" s="193"/>
      <c r="DT335" s="193"/>
      <c r="DU335" s="193"/>
      <c r="DV335" s="193"/>
      <c r="DW335" s="193"/>
      <c r="DX335" s="193"/>
      <c r="DY335" s="193"/>
    </row>
    <row r="336" customHeight="1" spans="1:129">
      <c r="A336" s="230">
        <v>319</v>
      </c>
      <c r="B336" s="235"/>
      <c r="C336" s="234">
        <v>1</v>
      </c>
      <c r="D336" s="233">
        <f t="shared" si="855"/>
        <v>420</v>
      </c>
      <c r="E336" s="234" t="str">
        <f t="shared" si="856"/>
        <v>YD-14776-26E-F</v>
      </c>
      <c r="F336" s="232">
        <f t="shared" si="857"/>
        <v>1020</v>
      </c>
      <c r="G336" s="234" t="e">
        <f>[1]问量!$F$247</f>
        <v>#REF!</v>
      </c>
      <c r="H336" s="234" t="s">
        <v>44</v>
      </c>
      <c r="I336" s="234">
        <v>43</v>
      </c>
      <c r="J336" s="252" t="s">
        <v>125</v>
      </c>
      <c r="K336" s="234">
        <v>588</v>
      </c>
      <c r="L336" s="234">
        <f>L335</f>
        <v>6</v>
      </c>
      <c r="M336" s="234">
        <f t="shared" si="843"/>
        <v>75852</v>
      </c>
      <c r="N336" s="253">
        <f t="shared" si="844"/>
        <v>0.0680290046143705</v>
      </c>
      <c r="O336" s="234">
        <v>3</v>
      </c>
      <c r="P336" s="234"/>
      <c r="Q336" s="234"/>
      <c r="R336" s="234"/>
      <c r="S336" s="260">
        <f t="shared" si="845"/>
        <v>0</v>
      </c>
      <c r="T336" s="260">
        <f t="shared" si="846"/>
        <v>4116.61038838739</v>
      </c>
      <c r="U336" s="260">
        <f t="shared" si="847"/>
        <v>69.3895847066579</v>
      </c>
      <c r="V336" s="260"/>
      <c r="W336" s="270"/>
      <c r="X336" s="266">
        <v>4250</v>
      </c>
      <c r="Y336" s="260">
        <f t="shared" si="848"/>
        <v>-133.389611612609</v>
      </c>
      <c r="Z336" s="234">
        <f t="shared" si="849"/>
        <v>-2.24841529334213</v>
      </c>
      <c r="AA336" s="260">
        <f t="shared" si="850"/>
        <v>23137.1618414808</v>
      </c>
      <c r="AB336" s="278">
        <f t="shared" si="851"/>
        <v>0</v>
      </c>
      <c r="AC336" s="260">
        <f t="shared" si="852"/>
        <v>907.2</v>
      </c>
      <c r="AD336" s="254">
        <f t="shared" si="853"/>
        <v>5.46712031776231</v>
      </c>
      <c r="AE336" s="279">
        <v>1</v>
      </c>
      <c r="AF336" s="280">
        <f t="shared" si="854"/>
        <v>15.2917632</v>
      </c>
      <c r="AG336" s="292">
        <f t="shared" si="858"/>
        <v>44161</v>
      </c>
      <c r="AH336" s="292">
        <f t="shared" si="859"/>
        <v>0</v>
      </c>
      <c r="AI336" s="292">
        <f t="shared" si="860"/>
        <v>44166.4671203178</v>
      </c>
      <c r="AJ336" s="292" t="str">
        <f ca="1" t="shared" si="861"/>
        <v>跟踪</v>
      </c>
      <c r="AK336" s="292">
        <f t="shared" si="862"/>
        <v>44169.4671203178</v>
      </c>
      <c r="AL336" s="296"/>
      <c r="CZ336" s="193"/>
      <c r="DA336" s="193"/>
      <c r="DB336" s="193"/>
      <c r="DC336" s="193"/>
      <c r="DD336" s="193"/>
      <c r="DE336" s="193"/>
      <c r="DF336" s="193"/>
      <c r="DG336" s="193"/>
      <c r="DH336" s="193"/>
      <c r="DI336" s="193"/>
      <c r="DJ336" s="193"/>
      <c r="DK336" s="193"/>
      <c r="DL336" s="193"/>
      <c r="DM336" s="193"/>
      <c r="DN336" s="193"/>
      <c r="DO336" s="193"/>
      <c r="DP336" s="193"/>
      <c r="DQ336" s="193"/>
      <c r="DR336" s="193"/>
      <c r="DS336" s="193"/>
      <c r="DT336" s="193"/>
      <c r="DU336" s="193"/>
      <c r="DV336" s="193"/>
      <c r="DW336" s="193"/>
      <c r="DX336" s="193"/>
      <c r="DY336" s="193"/>
    </row>
    <row r="337" customHeight="1" spans="1:129">
      <c r="A337" s="230">
        <v>319</v>
      </c>
      <c r="B337" s="235"/>
      <c r="C337" s="234">
        <v>1</v>
      </c>
      <c r="D337" s="233">
        <f t="shared" si="855"/>
        <v>420</v>
      </c>
      <c r="E337" s="234" t="str">
        <f t="shared" si="856"/>
        <v>YD-14776-26E-F</v>
      </c>
      <c r="F337" s="232">
        <f t="shared" si="857"/>
        <v>1020</v>
      </c>
      <c r="G337" s="234"/>
      <c r="H337" s="234" t="s">
        <v>45</v>
      </c>
      <c r="I337" s="234">
        <v>150</v>
      </c>
      <c r="J337" s="252" t="s">
        <v>124</v>
      </c>
      <c r="K337" s="234">
        <v>588</v>
      </c>
      <c r="L337" s="234">
        <f>L336</f>
        <v>6</v>
      </c>
      <c r="M337" s="234">
        <f t="shared" si="843"/>
        <v>405720</v>
      </c>
      <c r="N337" s="253">
        <f t="shared" si="844"/>
        <v>0.363876071193144</v>
      </c>
      <c r="O337" s="234">
        <v>4.6</v>
      </c>
      <c r="P337" s="234"/>
      <c r="Q337" s="234"/>
      <c r="R337" s="234"/>
      <c r="S337" s="260">
        <f t="shared" si="845"/>
        <v>0</v>
      </c>
      <c r="T337" s="260">
        <f t="shared" si="846"/>
        <v>6312.13592886067</v>
      </c>
      <c r="U337" s="260">
        <f t="shared" si="847"/>
        <v>371.153592617007</v>
      </c>
      <c r="V337" s="260"/>
      <c r="W337" s="270"/>
      <c r="X337" s="266">
        <v>6500</v>
      </c>
      <c r="Y337" s="260">
        <f t="shared" si="848"/>
        <v>-187.864071139333</v>
      </c>
      <c r="Z337" s="234">
        <f t="shared" si="849"/>
        <v>-11.0464073829928</v>
      </c>
      <c r="AA337" s="260">
        <f t="shared" si="850"/>
        <v>6632.65306122449</v>
      </c>
      <c r="AB337" s="278">
        <f t="shared" si="851"/>
        <v>0</v>
      </c>
      <c r="AC337" s="260">
        <f t="shared" si="852"/>
        <v>1391.04</v>
      </c>
      <c r="AD337" s="254">
        <f t="shared" si="853"/>
        <v>5.46712031776231</v>
      </c>
      <c r="AE337" s="279">
        <v>1</v>
      </c>
      <c r="AF337" s="280">
        <f t="shared" si="854"/>
        <v>81.793152</v>
      </c>
      <c r="AG337" s="292">
        <f t="shared" si="858"/>
        <v>44161</v>
      </c>
      <c r="AH337" s="292">
        <f t="shared" si="859"/>
        <v>0</v>
      </c>
      <c r="AI337" s="292">
        <f t="shared" si="860"/>
        <v>44166.4671203178</v>
      </c>
      <c r="AJ337" s="292" t="str">
        <f ca="1" t="shared" si="861"/>
        <v>跟踪</v>
      </c>
      <c r="AK337" s="292">
        <f t="shared" si="862"/>
        <v>44169.4671203178</v>
      </c>
      <c r="AL337" s="296"/>
      <c r="CZ337" s="193"/>
      <c r="DA337" s="193"/>
      <c r="DB337" s="193"/>
      <c r="DC337" s="193"/>
      <c r="DD337" s="193"/>
      <c r="DE337" s="193"/>
      <c r="DF337" s="193"/>
      <c r="DG337" s="193"/>
      <c r="DH337" s="193"/>
      <c r="DI337" s="193"/>
      <c r="DJ337" s="193"/>
      <c r="DK337" s="193"/>
      <c r="DL337" s="193"/>
      <c r="DM337" s="193"/>
      <c r="DN337" s="193"/>
      <c r="DO337" s="193"/>
      <c r="DP337" s="193"/>
      <c r="DQ337" s="193"/>
      <c r="DR337" s="193"/>
      <c r="DS337" s="193"/>
      <c r="DT337" s="193"/>
      <c r="DU337" s="193"/>
      <c r="DV337" s="193"/>
      <c r="DW337" s="193"/>
      <c r="DX337" s="193"/>
      <c r="DY337" s="193"/>
    </row>
    <row r="338" customHeight="1" spans="1:129">
      <c r="A338" s="230">
        <v>319</v>
      </c>
      <c r="B338" s="235"/>
      <c r="C338" s="234">
        <v>1</v>
      </c>
      <c r="D338" s="233">
        <f t="shared" si="855"/>
        <v>420</v>
      </c>
      <c r="E338" s="234" t="str">
        <f t="shared" si="856"/>
        <v>YD-14776-26E-F</v>
      </c>
      <c r="F338" s="232">
        <f t="shared" si="857"/>
        <v>1020</v>
      </c>
      <c r="G338" s="234"/>
      <c r="H338" s="234" t="s">
        <v>46</v>
      </c>
      <c r="I338" s="234"/>
      <c r="J338" s="252"/>
      <c r="K338" s="234"/>
      <c r="L338" s="234">
        <v>6</v>
      </c>
      <c r="M338" s="234">
        <f t="shared" si="843"/>
        <v>0</v>
      </c>
      <c r="N338" s="253">
        <f t="shared" si="844"/>
        <v>0</v>
      </c>
      <c r="O338" s="234"/>
      <c r="P338" s="234"/>
      <c r="Q338" s="234"/>
      <c r="R338" s="234"/>
      <c r="S338" s="260">
        <f t="shared" si="845"/>
        <v>0</v>
      </c>
      <c r="T338" s="260" t="e">
        <f t="shared" si="846"/>
        <v>#DIV/0!</v>
      </c>
      <c r="U338" s="260">
        <f t="shared" si="847"/>
        <v>0</v>
      </c>
      <c r="V338" s="260"/>
      <c r="W338" s="270"/>
      <c r="X338" s="266"/>
      <c r="Y338" s="260" t="e">
        <f t="shared" si="848"/>
        <v>#DIV/0!</v>
      </c>
      <c r="Z338" s="234" t="e">
        <f t="shared" si="849"/>
        <v>#DIV/0!</v>
      </c>
      <c r="AA338" s="260" t="e">
        <f t="shared" si="850"/>
        <v>#DIV/0!</v>
      </c>
      <c r="AB338" s="278" t="e">
        <f t="shared" si="851"/>
        <v>#DIV/0!</v>
      </c>
      <c r="AC338" s="260">
        <f t="shared" si="852"/>
        <v>0</v>
      </c>
      <c r="AD338" s="254" t="e">
        <f t="shared" si="853"/>
        <v>#DIV/0!</v>
      </c>
      <c r="AE338" s="279">
        <v>1</v>
      </c>
      <c r="AF338" s="280">
        <f t="shared" si="854"/>
        <v>0</v>
      </c>
      <c r="AG338" s="292">
        <f t="shared" si="858"/>
        <v>44161</v>
      </c>
      <c r="AH338" s="292">
        <f t="shared" si="859"/>
        <v>0</v>
      </c>
      <c r="AI338" s="292">
        <f t="shared" si="860"/>
        <v>44166.4671203178</v>
      </c>
      <c r="AJ338" s="292" t="str">
        <f ca="1" t="shared" si="861"/>
        <v>跟踪</v>
      </c>
      <c r="AK338" s="292">
        <f t="shared" si="862"/>
        <v>44169.4671203178</v>
      </c>
      <c r="AL338" s="296"/>
      <c r="CZ338" s="193"/>
      <c r="DA338" s="193"/>
      <c r="DB338" s="193"/>
      <c r="DC338" s="193"/>
      <c r="DD338" s="193"/>
      <c r="DE338" s="193"/>
      <c r="DF338" s="193"/>
      <c r="DG338" s="193"/>
      <c r="DH338" s="193"/>
      <c r="DI338" s="193"/>
      <c r="DJ338" s="193"/>
      <c r="DK338" s="193"/>
      <c r="DL338" s="193"/>
      <c r="DM338" s="193"/>
      <c r="DN338" s="193"/>
      <c r="DO338" s="193"/>
      <c r="DP338" s="193"/>
      <c r="DQ338" s="193"/>
      <c r="DR338" s="193"/>
      <c r="DS338" s="193"/>
      <c r="DT338" s="193"/>
      <c r="DU338" s="193"/>
      <c r="DV338" s="193"/>
      <c r="DW338" s="193"/>
      <c r="DX338" s="193"/>
      <c r="DY338" s="193"/>
    </row>
    <row r="339" s="192" customFormat="1" customHeight="1" spans="1:129">
      <c r="A339" s="244"/>
      <c r="B339" s="237"/>
      <c r="C339" s="240"/>
      <c r="D339" s="239"/>
      <c r="E339" s="240"/>
      <c r="F339" s="238"/>
      <c r="G339" s="240"/>
      <c r="H339" s="240"/>
      <c r="I339" s="240"/>
      <c r="J339" s="256"/>
      <c r="K339" s="240"/>
      <c r="L339" s="240"/>
      <c r="M339" s="240"/>
      <c r="N339" s="257"/>
      <c r="O339" s="240"/>
      <c r="P339" s="240"/>
      <c r="Q339" s="240"/>
      <c r="R339" s="240"/>
      <c r="S339" s="267"/>
      <c r="T339" s="267"/>
      <c r="U339" s="267"/>
      <c r="V339" s="267"/>
      <c r="W339" s="272"/>
      <c r="X339" s="269"/>
      <c r="Y339" s="267"/>
      <c r="Z339" s="240"/>
      <c r="AA339" s="267"/>
      <c r="AB339" s="281"/>
      <c r="AC339" s="267"/>
      <c r="AD339" s="258"/>
      <c r="AE339" s="282"/>
      <c r="AF339" s="283"/>
      <c r="AG339" s="297"/>
      <c r="AH339" s="297"/>
      <c r="AI339" s="297"/>
      <c r="AJ339" s="297"/>
      <c r="AK339" s="297"/>
      <c r="AL339" s="298"/>
      <c r="AM339" s="301"/>
      <c r="AN339" s="218"/>
      <c r="AO339" s="218"/>
      <c r="AP339" s="218"/>
      <c r="AQ339" s="218"/>
      <c r="AR339" s="218"/>
      <c r="AS339" s="218"/>
      <c r="AT339" s="218"/>
      <c r="AU339" s="218"/>
      <c r="AV339" s="218"/>
      <c r="AW339" s="218"/>
      <c r="AX339" s="218"/>
      <c r="AY339" s="218"/>
      <c r="AZ339" s="218"/>
      <c r="BA339" s="218"/>
      <c r="BB339" s="218"/>
      <c r="BC339" s="218"/>
      <c r="BD339" s="218"/>
      <c r="BE339" s="218"/>
      <c r="BF339" s="218"/>
      <c r="BG339" s="218"/>
      <c r="BH339" s="218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217"/>
      <c r="BS339" s="217"/>
      <c r="BT339" s="217"/>
      <c r="BU339" s="217"/>
      <c r="BV339" s="217"/>
      <c r="BW339" s="217"/>
      <c r="BX339" s="217"/>
      <c r="BY339" s="217"/>
      <c r="BZ339" s="217"/>
      <c r="CA339" s="217"/>
      <c r="CB339" s="217"/>
      <c r="CC339" s="217"/>
      <c r="CD339" s="217"/>
      <c r="CE339" s="217"/>
      <c r="CF339" s="217"/>
      <c r="CG339" s="217"/>
      <c r="CH339" s="217"/>
      <c r="CI339" s="217"/>
      <c r="CJ339" s="217"/>
      <c r="CK339" s="217"/>
      <c r="CL339" s="217"/>
      <c r="CM339" s="217"/>
      <c r="CN339" s="217"/>
      <c r="CO339" s="217"/>
      <c r="CP339" s="217"/>
      <c r="CQ339" s="217"/>
      <c r="CR339" s="217"/>
      <c r="CS339" s="217"/>
      <c r="CT339" s="217"/>
      <c r="CU339" s="217"/>
      <c r="CV339" s="217"/>
      <c r="CW339" s="217"/>
      <c r="CX339" s="217"/>
      <c r="CY339" s="217"/>
      <c r="CZ339" s="306"/>
      <c r="DA339" s="306"/>
      <c r="DB339" s="306"/>
      <c r="DC339" s="306"/>
      <c r="DD339" s="306"/>
      <c r="DE339" s="306"/>
      <c r="DF339" s="306"/>
      <c r="DG339" s="306"/>
      <c r="DH339" s="306"/>
      <c r="DI339" s="306"/>
      <c r="DJ339" s="306"/>
      <c r="DK339" s="306"/>
      <c r="DL339" s="306"/>
      <c r="DM339" s="306"/>
      <c r="DN339" s="306"/>
      <c r="DO339" s="306"/>
      <c r="DP339" s="306"/>
      <c r="DQ339" s="306"/>
      <c r="DR339" s="306"/>
      <c r="DS339" s="306"/>
      <c r="DT339" s="306"/>
      <c r="DU339" s="306"/>
      <c r="DV339" s="306"/>
      <c r="DW339" s="306"/>
      <c r="DX339" s="306"/>
      <c r="DY339" s="306"/>
    </row>
    <row r="340" s="190" customFormat="1" customHeight="1" spans="1:129">
      <c r="A340" s="243">
        <v>320</v>
      </c>
      <c r="B340" s="235">
        <v>1042</v>
      </c>
      <c r="C340" s="234">
        <v>1</v>
      </c>
      <c r="D340" s="233">
        <v>420</v>
      </c>
      <c r="E340" s="234" t="s">
        <v>126</v>
      </c>
      <c r="F340" s="232">
        <v>5020</v>
      </c>
      <c r="G340" s="234"/>
      <c r="H340" s="234" t="s">
        <v>15</v>
      </c>
      <c r="I340" s="234">
        <v>75</v>
      </c>
      <c r="J340" s="252" t="s">
        <v>76</v>
      </c>
      <c r="K340" s="234">
        <v>588</v>
      </c>
      <c r="L340" s="234">
        <v>6</v>
      </c>
      <c r="M340" s="234">
        <f t="shared" ref="M340:M346" si="863">O340*K340*I340</f>
        <v>189630</v>
      </c>
      <c r="N340" s="253">
        <f t="shared" ref="N340:N346" si="864">M340/SUM($M$340:$M$346)</f>
        <v>0.280434782608696</v>
      </c>
      <c r="O340" s="234">
        <v>4.3</v>
      </c>
      <c r="P340" s="234"/>
      <c r="Q340" s="234"/>
      <c r="R340" s="234"/>
      <c r="S340" s="260">
        <f t="shared" ref="S340:S346" si="865">R340*Q340*P340/1000</f>
        <v>0</v>
      </c>
      <c r="T340" s="260">
        <f t="shared" ref="T340:T346" si="866">F340*N340*1000/L340/K340*9000/I340</f>
        <v>47883.7622005324</v>
      </c>
      <c r="U340" s="260">
        <f t="shared" ref="U340:U346" si="867">F340*N340</f>
        <v>1407.78260869565</v>
      </c>
      <c r="V340" s="260"/>
      <c r="W340" s="270"/>
      <c r="X340" s="266"/>
      <c r="Y340" s="260">
        <f t="shared" ref="Y340:Y346" si="868">T340-X340</f>
        <v>47883.7622005324</v>
      </c>
      <c r="Z340" s="234">
        <f t="shared" ref="Z340:Z346" si="869">Y340*I340/9000*L340*K340/1000</f>
        <v>1407.78260869565</v>
      </c>
      <c r="AA340" s="260">
        <f t="shared" ref="AA340:AA346" si="870">65*1000/K340*9000/I340</f>
        <v>13265.306122449</v>
      </c>
      <c r="AB340" s="278">
        <f t="shared" ref="AB340:AB346" si="871">Q340*R340*P340*N340/K340/L340*9000/I340</f>
        <v>0</v>
      </c>
      <c r="AC340" s="260">
        <f t="shared" ref="AC340:AC346" si="872">D340/2*O340*60*24/1000</f>
        <v>1300.32</v>
      </c>
      <c r="AD340" s="254">
        <f t="shared" ref="AD340:AD346" si="873">T340/AC340/0.83/AE340</f>
        <v>44.3669864030989</v>
      </c>
      <c r="AE340" s="279">
        <v>1</v>
      </c>
      <c r="AF340" s="280">
        <f t="shared" ref="AF340:AF346" si="874">IF(LEN(C340)&gt;0,AC340*I340/9000/1000*K340*L340,"")</f>
        <v>38.229408</v>
      </c>
      <c r="AG340" s="292">
        <v>44150</v>
      </c>
      <c r="AH340" s="294"/>
      <c r="AI340" s="294">
        <f>AD340+AG340</f>
        <v>44194.3669864031</v>
      </c>
      <c r="AJ340" s="295" t="str">
        <f ca="1">IF(NOW()-AG340-AD340&gt;=-2,"跟踪"," ")</f>
        <v> </v>
      </c>
      <c r="AK340" s="295">
        <f>AI340+2</f>
        <v>44196.3669864031</v>
      </c>
      <c r="AL340" s="296">
        <f>SUM(AF340:AF346)</f>
        <v>136.32192</v>
      </c>
      <c r="AM340" s="300"/>
      <c r="AN340" s="218"/>
      <c r="AO340" s="218"/>
      <c r="AP340" s="218"/>
      <c r="AQ340" s="218"/>
      <c r="AR340" s="218"/>
      <c r="AS340" s="218"/>
      <c r="AT340" s="218"/>
      <c r="AU340" s="218"/>
      <c r="AV340" s="218"/>
      <c r="AW340" s="218"/>
      <c r="AX340" s="218"/>
      <c r="AY340" s="218"/>
      <c r="AZ340" s="218"/>
      <c r="BA340" s="218"/>
      <c r="BB340" s="218"/>
      <c r="BC340" s="218"/>
      <c r="BD340" s="218"/>
      <c r="BE340" s="218"/>
      <c r="BF340" s="218"/>
      <c r="BG340" s="218"/>
      <c r="BH340" s="218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/>
      <c r="BX340" s="217"/>
      <c r="BY340" s="217"/>
      <c r="BZ340" s="217"/>
      <c r="CA340" s="217"/>
      <c r="CB340" s="217"/>
      <c r="CC340" s="217"/>
      <c r="CD340" s="217"/>
      <c r="CE340" s="217"/>
      <c r="CF340" s="217"/>
      <c r="CG340" s="217"/>
      <c r="CH340" s="217"/>
      <c r="CI340" s="217"/>
      <c r="CJ340" s="217"/>
      <c r="CK340" s="217"/>
      <c r="CL340" s="217"/>
      <c r="CM340" s="217"/>
      <c r="CN340" s="217"/>
      <c r="CO340" s="217"/>
      <c r="CP340" s="217"/>
      <c r="CQ340" s="217"/>
      <c r="CR340" s="217"/>
      <c r="CS340" s="217"/>
      <c r="CT340" s="217"/>
      <c r="CU340" s="217"/>
      <c r="CV340" s="217"/>
      <c r="CW340" s="217"/>
      <c r="CX340" s="217"/>
      <c r="CY340" s="217"/>
      <c r="CZ340" s="193"/>
      <c r="DA340" s="193"/>
      <c r="DB340" s="193"/>
      <c r="DC340" s="193"/>
      <c r="DD340" s="193"/>
      <c r="DE340" s="193"/>
      <c r="DF340" s="193"/>
      <c r="DG340" s="193"/>
      <c r="DH340" s="193"/>
      <c r="DI340" s="193"/>
      <c r="DJ340" s="193"/>
      <c r="DK340" s="193"/>
      <c r="DL340" s="193"/>
      <c r="DM340" s="193"/>
      <c r="DN340" s="193"/>
      <c r="DO340" s="193"/>
      <c r="DP340" s="193"/>
      <c r="DQ340" s="193"/>
      <c r="DR340" s="193"/>
      <c r="DS340" s="193"/>
      <c r="DT340" s="193"/>
      <c r="DU340" s="193"/>
      <c r="DV340" s="193"/>
      <c r="DW340" s="193"/>
      <c r="DX340" s="193"/>
      <c r="DY340" s="193"/>
    </row>
    <row r="341" s="190" customFormat="1" customHeight="1" spans="1:129">
      <c r="A341" s="243">
        <v>320</v>
      </c>
      <c r="B341" s="235"/>
      <c r="C341" s="234">
        <v>1</v>
      </c>
      <c r="D341" s="233">
        <f t="shared" ref="D341:D346" si="875">D340</f>
        <v>420</v>
      </c>
      <c r="E341" s="234" t="str">
        <f t="shared" ref="E341:E346" si="876">E340</f>
        <v>YA-5989-26E</v>
      </c>
      <c r="F341" s="232">
        <f t="shared" ref="F341:F346" si="877">F340</f>
        <v>5020</v>
      </c>
      <c r="G341" s="234"/>
      <c r="H341" s="234" t="s">
        <v>41</v>
      </c>
      <c r="I341" s="234">
        <v>75</v>
      </c>
      <c r="J341" s="252" t="s">
        <v>76</v>
      </c>
      <c r="K341" s="234">
        <v>588</v>
      </c>
      <c r="L341" s="234">
        <v>6</v>
      </c>
      <c r="M341" s="234">
        <f t="shared" si="863"/>
        <v>136710</v>
      </c>
      <c r="N341" s="253">
        <f t="shared" si="864"/>
        <v>0.202173913043478</v>
      </c>
      <c r="O341" s="234">
        <v>3.1</v>
      </c>
      <c r="P341" s="234"/>
      <c r="Q341" s="234"/>
      <c r="R341" s="234"/>
      <c r="S341" s="260">
        <f t="shared" si="865"/>
        <v>0</v>
      </c>
      <c r="T341" s="260">
        <f t="shared" si="866"/>
        <v>34520.8518189885</v>
      </c>
      <c r="U341" s="260">
        <f t="shared" si="867"/>
        <v>1014.91304347826</v>
      </c>
      <c r="V341" s="260"/>
      <c r="W341" s="270"/>
      <c r="X341" s="266"/>
      <c r="Y341" s="260">
        <f t="shared" si="868"/>
        <v>34520.8518189885</v>
      </c>
      <c r="Z341" s="234">
        <f t="shared" si="869"/>
        <v>1014.91304347826</v>
      </c>
      <c r="AA341" s="260">
        <f t="shared" si="870"/>
        <v>13265.306122449</v>
      </c>
      <c r="AB341" s="278">
        <f t="shared" si="871"/>
        <v>0</v>
      </c>
      <c r="AC341" s="260">
        <f t="shared" si="872"/>
        <v>937.44</v>
      </c>
      <c r="AD341" s="254">
        <f t="shared" si="873"/>
        <v>44.3669864030989</v>
      </c>
      <c r="AE341" s="279">
        <v>1</v>
      </c>
      <c r="AF341" s="280">
        <f t="shared" si="874"/>
        <v>27.560736</v>
      </c>
      <c r="AG341" s="292">
        <f t="shared" ref="AG341:AG346" si="878">AG340</f>
        <v>44150</v>
      </c>
      <c r="AH341" s="292">
        <f t="shared" ref="AH341:AH346" si="879">AH340</f>
        <v>0</v>
      </c>
      <c r="AI341" s="292">
        <f t="shared" ref="AI341:AI346" si="880">AI340</f>
        <v>44194.3669864031</v>
      </c>
      <c r="AJ341" s="292" t="str">
        <f ca="1" t="shared" ref="AJ341:AJ346" si="881">AJ340</f>
        <v> </v>
      </c>
      <c r="AK341" s="292">
        <f t="shared" ref="AK341:AK346" si="882">AK340</f>
        <v>44196.3669864031</v>
      </c>
      <c r="AL341" s="296"/>
      <c r="AM341" s="300"/>
      <c r="AN341" s="218"/>
      <c r="AO341" s="218"/>
      <c r="AP341" s="218"/>
      <c r="AQ341" s="218"/>
      <c r="AR341" s="218"/>
      <c r="AS341" s="218"/>
      <c r="AT341" s="218"/>
      <c r="AU341" s="218"/>
      <c r="AV341" s="218"/>
      <c r="AW341" s="218"/>
      <c r="AX341" s="218"/>
      <c r="AY341" s="218"/>
      <c r="AZ341" s="218"/>
      <c r="BA341" s="218"/>
      <c r="BB341" s="218"/>
      <c r="BC341" s="218"/>
      <c r="BD341" s="218"/>
      <c r="BE341" s="218"/>
      <c r="BF341" s="218"/>
      <c r="BG341" s="218"/>
      <c r="BH341" s="218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/>
      <c r="BX341" s="217"/>
      <c r="BY341" s="217"/>
      <c r="BZ341" s="217"/>
      <c r="CA341" s="217"/>
      <c r="CB341" s="217"/>
      <c r="CC341" s="217"/>
      <c r="CD341" s="217"/>
      <c r="CE341" s="217"/>
      <c r="CF341" s="217"/>
      <c r="CG341" s="217"/>
      <c r="CH341" s="217"/>
      <c r="CI341" s="217"/>
      <c r="CJ341" s="217"/>
      <c r="CK341" s="217"/>
      <c r="CL341" s="217"/>
      <c r="CM341" s="217"/>
      <c r="CN341" s="217"/>
      <c r="CO341" s="217"/>
      <c r="CP341" s="217"/>
      <c r="CQ341" s="217"/>
      <c r="CR341" s="217"/>
      <c r="CS341" s="217"/>
      <c r="CT341" s="217"/>
      <c r="CU341" s="217"/>
      <c r="CV341" s="217"/>
      <c r="CW341" s="217"/>
      <c r="CX341" s="217"/>
      <c r="CY341" s="217"/>
      <c r="CZ341" s="193"/>
      <c r="DA341" s="193"/>
      <c r="DB341" s="193"/>
      <c r="DC341" s="193"/>
      <c r="DD341" s="193"/>
      <c r="DE341" s="193"/>
      <c r="DF341" s="193"/>
      <c r="DG341" s="193"/>
      <c r="DH341" s="193"/>
      <c r="DI341" s="193"/>
      <c r="DJ341" s="193"/>
      <c r="DK341" s="193"/>
      <c r="DL341" s="193"/>
      <c r="DM341" s="193"/>
      <c r="DN341" s="193"/>
      <c r="DO341" s="193"/>
      <c r="DP341" s="193"/>
      <c r="DQ341" s="193"/>
      <c r="DR341" s="193"/>
      <c r="DS341" s="193"/>
      <c r="DT341" s="193"/>
      <c r="DU341" s="193"/>
      <c r="DV341" s="193"/>
      <c r="DW341" s="193"/>
      <c r="DX341" s="193"/>
      <c r="DY341" s="193"/>
    </row>
    <row r="342" s="190" customFormat="1" customHeight="1" spans="1:129">
      <c r="A342" s="243">
        <v>320</v>
      </c>
      <c r="B342" s="235"/>
      <c r="C342" s="234">
        <v>1</v>
      </c>
      <c r="D342" s="233">
        <f t="shared" si="875"/>
        <v>420</v>
      </c>
      <c r="E342" s="234" t="str">
        <f t="shared" si="876"/>
        <v>YA-5989-26E</v>
      </c>
      <c r="F342" s="232">
        <f t="shared" si="877"/>
        <v>5020</v>
      </c>
      <c r="G342" s="241" t="s">
        <v>49</v>
      </c>
      <c r="H342" s="234" t="s">
        <v>42</v>
      </c>
      <c r="I342" s="234">
        <v>20</v>
      </c>
      <c r="J342" s="252" t="s">
        <v>77</v>
      </c>
      <c r="K342" s="234">
        <v>588</v>
      </c>
      <c r="L342" s="234">
        <v>6</v>
      </c>
      <c r="M342" s="234">
        <f t="shared" si="863"/>
        <v>23520</v>
      </c>
      <c r="N342" s="253">
        <f t="shared" si="864"/>
        <v>0.0347826086956522</v>
      </c>
      <c r="O342" s="234">
        <v>2</v>
      </c>
      <c r="P342" s="234"/>
      <c r="Q342" s="234"/>
      <c r="R342" s="234"/>
      <c r="S342" s="260">
        <f t="shared" si="865"/>
        <v>0</v>
      </c>
      <c r="T342" s="260">
        <f t="shared" si="866"/>
        <v>22271.5173025732</v>
      </c>
      <c r="U342" s="260">
        <f t="shared" si="867"/>
        <v>174.608695652174</v>
      </c>
      <c r="V342" s="348"/>
      <c r="W342" s="349"/>
      <c r="X342" s="266"/>
      <c r="Y342" s="260">
        <f t="shared" si="868"/>
        <v>22271.5173025732</v>
      </c>
      <c r="Z342" s="234">
        <f t="shared" si="869"/>
        <v>174.608695652174</v>
      </c>
      <c r="AA342" s="260">
        <f t="shared" si="870"/>
        <v>49744.8979591837</v>
      </c>
      <c r="AB342" s="278">
        <f t="shared" si="871"/>
        <v>0</v>
      </c>
      <c r="AC342" s="260">
        <f t="shared" si="872"/>
        <v>604.8</v>
      </c>
      <c r="AD342" s="254">
        <f t="shared" si="873"/>
        <v>44.3669864030989</v>
      </c>
      <c r="AE342" s="279">
        <v>1</v>
      </c>
      <c r="AF342" s="280">
        <f t="shared" si="874"/>
        <v>4.741632</v>
      </c>
      <c r="AG342" s="292">
        <f t="shared" si="878"/>
        <v>44150</v>
      </c>
      <c r="AH342" s="292">
        <f t="shared" si="879"/>
        <v>0</v>
      </c>
      <c r="AI342" s="292">
        <f t="shared" si="880"/>
        <v>44194.3669864031</v>
      </c>
      <c r="AJ342" s="292" t="str">
        <f ca="1" t="shared" si="881"/>
        <v> </v>
      </c>
      <c r="AK342" s="292">
        <f t="shared" si="882"/>
        <v>44196.3669864031</v>
      </c>
      <c r="AL342" s="296"/>
      <c r="AM342" s="300"/>
      <c r="AN342" s="218"/>
      <c r="AO342" s="218"/>
      <c r="AP342" s="218"/>
      <c r="AQ342" s="218"/>
      <c r="AR342" s="218"/>
      <c r="AS342" s="218"/>
      <c r="AT342" s="218"/>
      <c r="AU342" s="218"/>
      <c r="AV342" s="218"/>
      <c r="AW342" s="218"/>
      <c r="AX342" s="218"/>
      <c r="AY342" s="218"/>
      <c r="AZ342" s="218"/>
      <c r="BA342" s="218"/>
      <c r="BB342" s="218"/>
      <c r="BC342" s="218"/>
      <c r="BD342" s="218"/>
      <c r="BE342" s="218"/>
      <c r="BF342" s="218"/>
      <c r="BG342" s="218"/>
      <c r="BH342" s="218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/>
      <c r="BX342" s="217"/>
      <c r="BY342" s="217"/>
      <c r="BZ342" s="217"/>
      <c r="CA342" s="217"/>
      <c r="CB342" s="217"/>
      <c r="CC342" s="217"/>
      <c r="CD342" s="217"/>
      <c r="CE342" s="217"/>
      <c r="CF342" s="217"/>
      <c r="CG342" s="217"/>
      <c r="CH342" s="217"/>
      <c r="CI342" s="217"/>
      <c r="CJ342" s="217"/>
      <c r="CK342" s="217"/>
      <c r="CL342" s="217"/>
      <c r="CM342" s="217"/>
      <c r="CN342" s="217"/>
      <c r="CO342" s="217"/>
      <c r="CP342" s="217"/>
      <c r="CQ342" s="217"/>
      <c r="CR342" s="217"/>
      <c r="CS342" s="217"/>
      <c r="CT342" s="217"/>
      <c r="CU342" s="217"/>
      <c r="CV342" s="217"/>
      <c r="CW342" s="217"/>
      <c r="CX342" s="217"/>
      <c r="CY342" s="217"/>
      <c r="CZ342" s="193"/>
      <c r="DA342" s="193"/>
      <c r="DB342" s="193"/>
      <c r="DC342" s="193"/>
      <c r="DD342" s="193"/>
      <c r="DE342" s="193"/>
      <c r="DF342" s="193"/>
      <c r="DG342" s="193"/>
      <c r="DH342" s="193"/>
      <c r="DI342" s="193"/>
      <c r="DJ342" s="193"/>
      <c r="DK342" s="193"/>
      <c r="DL342" s="193"/>
      <c r="DM342" s="193"/>
      <c r="DN342" s="193"/>
      <c r="DO342" s="193"/>
      <c r="DP342" s="193"/>
      <c r="DQ342" s="193"/>
      <c r="DR342" s="193"/>
      <c r="DS342" s="193"/>
      <c r="DT342" s="193"/>
      <c r="DU342" s="193"/>
      <c r="DV342" s="193"/>
      <c r="DW342" s="193"/>
      <c r="DX342" s="193"/>
      <c r="DY342" s="193"/>
    </row>
    <row r="343" s="190" customFormat="1" customHeight="1" spans="1:129">
      <c r="A343" s="243">
        <v>320</v>
      </c>
      <c r="B343" s="235"/>
      <c r="C343" s="234">
        <v>1</v>
      </c>
      <c r="D343" s="233">
        <f t="shared" si="875"/>
        <v>420</v>
      </c>
      <c r="E343" s="234" t="str">
        <f t="shared" si="876"/>
        <v>YA-5989-26E</v>
      </c>
      <c r="F343" s="232">
        <f t="shared" si="877"/>
        <v>5020</v>
      </c>
      <c r="G343" s="242"/>
      <c r="H343" s="234" t="s">
        <v>43</v>
      </c>
      <c r="I343" s="234">
        <v>75</v>
      </c>
      <c r="J343" s="252" t="s">
        <v>76</v>
      </c>
      <c r="K343" s="234">
        <v>588</v>
      </c>
      <c r="L343" s="234">
        <v>6</v>
      </c>
      <c r="M343" s="234">
        <f t="shared" si="863"/>
        <v>136710</v>
      </c>
      <c r="N343" s="253">
        <f t="shared" si="864"/>
        <v>0.202173913043478</v>
      </c>
      <c r="O343" s="234">
        <v>3.1</v>
      </c>
      <c r="P343" s="234"/>
      <c r="Q343" s="234"/>
      <c r="R343" s="234"/>
      <c r="S343" s="260">
        <f t="shared" si="865"/>
        <v>0</v>
      </c>
      <c r="T343" s="260">
        <f t="shared" si="866"/>
        <v>34520.8518189885</v>
      </c>
      <c r="U343" s="260">
        <f t="shared" si="867"/>
        <v>1014.91304347826</v>
      </c>
      <c r="V343" s="348"/>
      <c r="W343" s="349"/>
      <c r="X343" s="266"/>
      <c r="Y343" s="260">
        <f t="shared" si="868"/>
        <v>34520.8518189885</v>
      </c>
      <c r="Z343" s="234">
        <f t="shared" si="869"/>
        <v>1014.91304347826</v>
      </c>
      <c r="AA343" s="260">
        <f t="shared" si="870"/>
        <v>13265.306122449</v>
      </c>
      <c r="AB343" s="278">
        <f t="shared" si="871"/>
        <v>0</v>
      </c>
      <c r="AC343" s="260">
        <f t="shared" si="872"/>
        <v>937.44</v>
      </c>
      <c r="AD343" s="254">
        <f t="shared" si="873"/>
        <v>44.3669864030989</v>
      </c>
      <c r="AE343" s="279">
        <v>1</v>
      </c>
      <c r="AF343" s="280">
        <f t="shared" si="874"/>
        <v>27.560736</v>
      </c>
      <c r="AG343" s="292">
        <f t="shared" si="878"/>
        <v>44150</v>
      </c>
      <c r="AH343" s="292">
        <f t="shared" si="879"/>
        <v>0</v>
      </c>
      <c r="AI343" s="292">
        <f t="shared" si="880"/>
        <v>44194.3669864031</v>
      </c>
      <c r="AJ343" s="292" t="str">
        <f ca="1" t="shared" si="881"/>
        <v> </v>
      </c>
      <c r="AK343" s="292">
        <f t="shared" si="882"/>
        <v>44196.3669864031</v>
      </c>
      <c r="AL343" s="296"/>
      <c r="AM343" s="300"/>
      <c r="AN343" s="218"/>
      <c r="AO343" s="218"/>
      <c r="AP343" s="218"/>
      <c r="AQ343" s="218"/>
      <c r="AR343" s="218"/>
      <c r="AS343" s="218"/>
      <c r="AT343" s="218"/>
      <c r="AU343" s="218"/>
      <c r="AV343" s="218"/>
      <c r="AW343" s="218"/>
      <c r="AX343" s="218"/>
      <c r="AY343" s="218"/>
      <c r="AZ343" s="218"/>
      <c r="BA343" s="218"/>
      <c r="BB343" s="218"/>
      <c r="BC343" s="218"/>
      <c r="BD343" s="218"/>
      <c r="BE343" s="218"/>
      <c r="BF343" s="218"/>
      <c r="BG343" s="218"/>
      <c r="BH343" s="218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217"/>
      <c r="BS343" s="217"/>
      <c r="BT343" s="217"/>
      <c r="BU343" s="217"/>
      <c r="BV343" s="217"/>
      <c r="BW343" s="217"/>
      <c r="BX343" s="217"/>
      <c r="BY343" s="217"/>
      <c r="BZ343" s="217"/>
      <c r="CA343" s="217"/>
      <c r="CB343" s="217"/>
      <c r="CC343" s="217"/>
      <c r="CD343" s="217"/>
      <c r="CE343" s="217"/>
      <c r="CF343" s="217"/>
      <c r="CG343" s="217"/>
      <c r="CH343" s="217"/>
      <c r="CI343" s="217"/>
      <c r="CJ343" s="217"/>
      <c r="CK343" s="217"/>
      <c r="CL343" s="217"/>
      <c r="CM343" s="217"/>
      <c r="CN343" s="217"/>
      <c r="CO343" s="217"/>
      <c r="CP343" s="217"/>
      <c r="CQ343" s="217"/>
      <c r="CR343" s="217"/>
      <c r="CS343" s="217"/>
      <c r="CT343" s="217"/>
      <c r="CU343" s="217"/>
      <c r="CV343" s="217"/>
      <c r="CW343" s="217"/>
      <c r="CX343" s="217"/>
      <c r="CY343" s="217"/>
      <c r="CZ343" s="193"/>
      <c r="DA343" s="193"/>
      <c r="DB343" s="193"/>
      <c r="DC343" s="193"/>
      <c r="DD343" s="193"/>
      <c r="DE343" s="193"/>
      <c r="DF343" s="193"/>
      <c r="DG343" s="193"/>
      <c r="DH343" s="193"/>
      <c r="DI343" s="193"/>
      <c r="DJ343" s="193"/>
      <c r="DK343" s="193"/>
      <c r="DL343" s="193"/>
      <c r="DM343" s="193"/>
      <c r="DN343" s="193"/>
      <c r="DO343" s="193"/>
      <c r="DP343" s="193"/>
      <c r="DQ343" s="193"/>
      <c r="DR343" s="193"/>
      <c r="DS343" s="193"/>
      <c r="DT343" s="193"/>
      <c r="DU343" s="193"/>
      <c r="DV343" s="193"/>
      <c r="DW343" s="193"/>
      <c r="DX343" s="193"/>
      <c r="DY343" s="193"/>
    </row>
    <row r="344" s="190" customFormat="1" customHeight="1" spans="1:129">
      <c r="A344" s="243">
        <v>320</v>
      </c>
      <c r="B344" s="235"/>
      <c r="C344" s="234">
        <v>1</v>
      </c>
      <c r="D344" s="233">
        <f t="shared" si="875"/>
        <v>420</v>
      </c>
      <c r="E344" s="234" t="str">
        <f t="shared" si="876"/>
        <v>YA-5989-26E</v>
      </c>
      <c r="F344" s="232">
        <f t="shared" si="877"/>
        <v>5020</v>
      </c>
      <c r="G344" s="234" t="e">
        <f>[1]问量!$F$248</f>
        <v>#REF!</v>
      </c>
      <c r="H344" s="234" t="s">
        <v>44</v>
      </c>
      <c r="I344" s="234">
        <v>75</v>
      </c>
      <c r="J344" s="252" t="s">
        <v>76</v>
      </c>
      <c r="K344" s="234">
        <v>588</v>
      </c>
      <c r="L344" s="234">
        <v>6</v>
      </c>
      <c r="M344" s="234">
        <f t="shared" si="863"/>
        <v>189630</v>
      </c>
      <c r="N344" s="253">
        <f t="shared" si="864"/>
        <v>0.280434782608696</v>
      </c>
      <c r="O344" s="234">
        <v>4.3</v>
      </c>
      <c r="P344" s="234"/>
      <c r="Q344" s="234"/>
      <c r="R344" s="234"/>
      <c r="S344" s="260">
        <f t="shared" si="865"/>
        <v>0</v>
      </c>
      <c r="T344" s="260">
        <f t="shared" si="866"/>
        <v>47883.7622005324</v>
      </c>
      <c r="U344" s="260">
        <f t="shared" si="867"/>
        <v>1407.78260869565</v>
      </c>
      <c r="V344" s="260"/>
      <c r="W344" s="270"/>
      <c r="X344" s="266"/>
      <c r="Y344" s="260">
        <f t="shared" si="868"/>
        <v>47883.7622005324</v>
      </c>
      <c r="Z344" s="234">
        <f t="shared" si="869"/>
        <v>1407.78260869565</v>
      </c>
      <c r="AA344" s="260">
        <f t="shared" si="870"/>
        <v>13265.306122449</v>
      </c>
      <c r="AB344" s="278">
        <f t="shared" si="871"/>
        <v>0</v>
      </c>
      <c r="AC344" s="260">
        <f t="shared" si="872"/>
        <v>1300.32</v>
      </c>
      <c r="AD344" s="254">
        <f t="shared" si="873"/>
        <v>44.3669864030989</v>
      </c>
      <c r="AE344" s="279">
        <v>1</v>
      </c>
      <c r="AF344" s="280">
        <f t="shared" si="874"/>
        <v>38.229408</v>
      </c>
      <c r="AG344" s="292">
        <f t="shared" si="878"/>
        <v>44150</v>
      </c>
      <c r="AH344" s="292">
        <f t="shared" si="879"/>
        <v>0</v>
      </c>
      <c r="AI344" s="292">
        <f t="shared" si="880"/>
        <v>44194.3669864031</v>
      </c>
      <c r="AJ344" s="292" t="str">
        <f ca="1" t="shared" si="881"/>
        <v> </v>
      </c>
      <c r="AK344" s="292">
        <f t="shared" si="882"/>
        <v>44196.3669864031</v>
      </c>
      <c r="AL344" s="296"/>
      <c r="AM344" s="300"/>
      <c r="AN344" s="218"/>
      <c r="AO344" s="218"/>
      <c r="AP344" s="218"/>
      <c r="AQ344" s="218"/>
      <c r="AR344" s="218"/>
      <c r="AS344" s="218"/>
      <c r="AT344" s="218"/>
      <c r="AU344" s="218"/>
      <c r="AV344" s="218"/>
      <c r="AW344" s="218"/>
      <c r="AX344" s="218"/>
      <c r="AY344" s="218"/>
      <c r="AZ344" s="218"/>
      <c r="BA344" s="218"/>
      <c r="BB344" s="218"/>
      <c r="BC344" s="218"/>
      <c r="BD344" s="218"/>
      <c r="BE344" s="218"/>
      <c r="BF344" s="218"/>
      <c r="BG344" s="218"/>
      <c r="BH344" s="218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217"/>
      <c r="BS344" s="217"/>
      <c r="BT344" s="217"/>
      <c r="BU344" s="217"/>
      <c r="BV344" s="217"/>
      <c r="BW344" s="217"/>
      <c r="BX344" s="217"/>
      <c r="BY344" s="217"/>
      <c r="BZ344" s="217"/>
      <c r="CA344" s="217"/>
      <c r="CB344" s="217"/>
      <c r="CC344" s="217"/>
      <c r="CD344" s="217"/>
      <c r="CE344" s="217"/>
      <c r="CF344" s="217"/>
      <c r="CG344" s="217"/>
      <c r="CH344" s="217"/>
      <c r="CI344" s="217"/>
      <c r="CJ344" s="217"/>
      <c r="CK344" s="217"/>
      <c r="CL344" s="217"/>
      <c r="CM344" s="217"/>
      <c r="CN344" s="217"/>
      <c r="CO344" s="217"/>
      <c r="CP344" s="217"/>
      <c r="CQ344" s="217"/>
      <c r="CR344" s="217"/>
      <c r="CS344" s="217"/>
      <c r="CT344" s="217"/>
      <c r="CU344" s="217"/>
      <c r="CV344" s="217"/>
      <c r="CW344" s="217"/>
      <c r="CX344" s="217"/>
      <c r="CY344" s="217"/>
      <c r="CZ344" s="193"/>
      <c r="DA344" s="193"/>
      <c r="DB344" s="193"/>
      <c r="DC344" s="193"/>
      <c r="DD344" s="193"/>
      <c r="DE344" s="193"/>
      <c r="DF344" s="193"/>
      <c r="DG344" s="193"/>
      <c r="DH344" s="193"/>
      <c r="DI344" s="193"/>
      <c r="DJ344" s="193"/>
      <c r="DK344" s="193"/>
      <c r="DL344" s="193"/>
      <c r="DM344" s="193"/>
      <c r="DN344" s="193"/>
      <c r="DO344" s="193"/>
      <c r="DP344" s="193"/>
      <c r="DQ344" s="193"/>
      <c r="DR344" s="193"/>
      <c r="DS344" s="193"/>
      <c r="DT344" s="193"/>
      <c r="DU344" s="193"/>
      <c r="DV344" s="193"/>
      <c r="DW344" s="193"/>
      <c r="DX344" s="193"/>
      <c r="DY344" s="193"/>
    </row>
    <row r="345" s="190" customFormat="1" customHeight="1" spans="1:129">
      <c r="A345" s="243">
        <v>320</v>
      </c>
      <c r="B345" s="235"/>
      <c r="C345" s="234">
        <v>1</v>
      </c>
      <c r="D345" s="233">
        <f t="shared" si="875"/>
        <v>420</v>
      </c>
      <c r="E345" s="234" t="str">
        <f t="shared" si="876"/>
        <v>YA-5989-26E</v>
      </c>
      <c r="F345" s="232">
        <f t="shared" si="877"/>
        <v>5020</v>
      </c>
      <c r="G345" s="234"/>
      <c r="H345" s="234" t="s">
        <v>45</v>
      </c>
      <c r="I345" s="234"/>
      <c r="J345" s="252"/>
      <c r="K345" s="234"/>
      <c r="L345" s="234">
        <v>6</v>
      </c>
      <c r="M345" s="234">
        <f t="shared" si="863"/>
        <v>0</v>
      </c>
      <c r="N345" s="253">
        <f t="shared" si="864"/>
        <v>0</v>
      </c>
      <c r="O345" s="234"/>
      <c r="P345" s="234"/>
      <c r="Q345" s="234"/>
      <c r="R345" s="234"/>
      <c r="S345" s="260">
        <f t="shared" si="865"/>
        <v>0</v>
      </c>
      <c r="T345" s="260" t="e">
        <f t="shared" si="866"/>
        <v>#DIV/0!</v>
      </c>
      <c r="U345" s="260">
        <f t="shared" si="867"/>
        <v>0</v>
      </c>
      <c r="V345" s="343" t="s">
        <v>106</v>
      </c>
      <c r="W345" s="270"/>
      <c r="X345" s="266"/>
      <c r="Y345" s="260" t="e">
        <f t="shared" si="868"/>
        <v>#DIV/0!</v>
      </c>
      <c r="Z345" s="234" t="e">
        <f t="shared" si="869"/>
        <v>#DIV/0!</v>
      </c>
      <c r="AA345" s="260" t="e">
        <f t="shared" si="870"/>
        <v>#DIV/0!</v>
      </c>
      <c r="AB345" s="278" t="e">
        <f t="shared" si="871"/>
        <v>#DIV/0!</v>
      </c>
      <c r="AC345" s="260">
        <f t="shared" si="872"/>
        <v>0</v>
      </c>
      <c r="AD345" s="254" t="e">
        <f t="shared" si="873"/>
        <v>#DIV/0!</v>
      </c>
      <c r="AE345" s="279">
        <v>1</v>
      </c>
      <c r="AF345" s="280">
        <f t="shared" si="874"/>
        <v>0</v>
      </c>
      <c r="AG345" s="292">
        <f t="shared" si="878"/>
        <v>44150</v>
      </c>
      <c r="AH345" s="292">
        <f t="shared" si="879"/>
        <v>0</v>
      </c>
      <c r="AI345" s="292">
        <f t="shared" si="880"/>
        <v>44194.3669864031</v>
      </c>
      <c r="AJ345" s="292" t="str">
        <f ca="1" t="shared" si="881"/>
        <v> </v>
      </c>
      <c r="AK345" s="292">
        <f t="shared" si="882"/>
        <v>44196.3669864031</v>
      </c>
      <c r="AL345" s="296"/>
      <c r="AM345" s="300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218"/>
      <c r="BD345" s="218"/>
      <c r="BE345" s="218"/>
      <c r="BF345" s="218"/>
      <c r="BG345" s="218"/>
      <c r="BH345" s="218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217"/>
      <c r="BV345" s="217"/>
      <c r="BW345" s="217"/>
      <c r="BX345" s="217"/>
      <c r="BY345" s="217"/>
      <c r="BZ345" s="217"/>
      <c r="CA345" s="217"/>
      <c r="CB345" s="217"/>
      <c r="CC345" s="217"/>
      <c r="CD345" s="217"/>
      <c r="CE345" s="217"/>
      <c r="CF345" s="217"/>
      <c r="CG345" s="217"/>
      <c r="CH345" s="217"/>
      <c r="CI345" s="217"/>
      <c r="CJ345" s="217"/>
      <c r="CK345" s="217"/>
      <c r="CL345" s="217"/>
      <c r="CM345" s="217"/>
      <c r="CN345" s="217"/>
      <c r="CO345" s="217"/>
      <c r="CP345" s="217"/>
      <c r="CQ345" s="217"/>
      <c r="CR345" s="217"/>
      <c r="CS345" s="217"/>
      <c r="CT345" s="217"/>
      <c r="CU345" s="217"/>
      <c r="CV345" s="217"/>
      <c r="CW345" s="217"/>
      <c r="CX345" s="217"/>
      <c r="CY345" s="217"/>
      <c r="CZ345" s="193"/>
      <c r="DA345" s="193"/>
      <c r="DB345" s="193"/>
      <c r="DC345" s="193"/>
      <c r="DD345" s="193"/>
      <c r="DE345" s="193"/>
      <c r="DF345" s="193"/>
      <c r="DG345" s="193"/>
      <c r="DH345" s="193"/>
      <c r="DI345" s="193"/>
      <c r="DJ345" s="193"/>
      <c r="DK345" s="193"/>
      <c r="DL345" s="193"/>
      <c r="DM345" s="193"/>
      <c r="DN345" s="193"/>
      <c r="DO345" s="193"/>
      <c r="DP345" s="193"/>
      <c r="DQ345" s="193"/>
      <c r="DR345" s="193"/>
      <c r="DS345" s="193"/>
      <c r="DT345" s="193"/>
      <c r="DU345" s="193"/>
      <c r="DV345" s="193"/>
      <c r="DW345" s="193"/>
      <c r="DX345" s="193"/>
      <c r="DY345" s="193"/>
    </row>
    <row r="346" s="190" customFormat="1" customHeight="1" spans="1:129">
      <c r="A346" s="243">
        <v>320</v>
      </c>
      <c r="B346" s="235"/>
      <c r="C346" s="234">
        <v>1</v>
      </c>
      <c r="D346" s="233">
        <f t="shared" si="875"/>
        <v>420</v>
      </c>
      <c r="E346" s="234" t="str">
        <f t="shared" si="876"/>
        <v>YA-5989-26E</v>
      </c>
      <c r="F346" s="232">
        <f t="shared" si="877"/>
        <v>5020</v>
      </c>
      <c r="G346" s="234"/>
      <c r="H346" s="234" t="s">
        <v>46</v>
      </c>
      <c r="I346" s="234"/>
      <c r="J346" s="252"/>
      <c r="K346" s="234"/>
      <c r="L346" s="234">
        <v>6</v>
      </c>
      <c r="M346" s="234">
        <f t="shared" si="863"/>
        <v>0</v>
      </c>
      <c r="N346" s="253">
        <f t="shared" si="864"/>
        <v>0</v>
      </c>
      <c r="O346" s="234"/>
      <c r="P346" s="234"/>
      <c r="Q346" s="234"/>
      <c r="R346" s="234"/>
      <c r="S346" s="260">
        <f t="shared" si="865"/>
        <v>0</v>
      </c>
      <c r="T346" s="260" t="e">
        <f t="shared" si="866"/>
        <v>#DIV/0!</v>
      </c>
      <c r="U346" s="260">
        <f t="shared" si="867"/>
        <v>0</v>
      </c>
      <c r="V346" s="260"/>
      <c r="W346" s="270"/>
      <c r="X346" s="266"/>
      <c r="Y346" s="260" t="e">
        <f t="shared" si="868"/>
        <v>#DIV/0!</v>
      </c>
      <c r="Z346" s="234" t="e">
        <f t="shared" si="869"/>
        <v>#DIV/0!</v>
      </c>
      <c r="AA346" s="260" t="e">
        <f t="shared" si="870"/>
        <v>#DIV/0!</v>
      </c>
      <c r="AB346" s="278" t="e">
        <f t="shared" si="871"/>
        <v>#DIV/0!</v>
      </c>
      <c r="AC346" s="260">
        <f t="shared" si="872"/>
        <v>0</v>
      </c>
      <c r="AD346" s="254" t="e">
        <f t="shared" si="873"/>
        <v>#DIV/0!</v>
      </c>
      <c r="AE346" s="279">
        <v>1</v>
      </c>
      <c r="AF346" s="280">
        <f t="shared" si="874"/>
        <v>0</v>
      </c>
      <c r="AG346" s="292">
        <f t="shared" si="878"/>
        <v>44150</v>
      </c>
      <c r="AH346" s="292">
        <f t="shared" si="879"/>
        <v>0</v>
      </c>
      <c r="AI346" s="292">
        <f t="shared" si="880"/>
        <v>44194.3669864031</v>
      </c>
      <c r="AJ346" s="292" t="str">
        <f ca="1" t="shared" si="881"/>
        <v> </v>
      </c>
      <c r="AK346" s="292">
        <f t="shared" si="882"/>
        <v>44196.3669864031</v>
      </c>
      <c r="AL346" s="296"/>
      <c r="AM346" s="300"/>
      <c r="AN346" s="218"/>
      <c r="AO346" s="218"/>
      <c r="AP346" s="218"/>
      <c r="AQ346" s="218"/>
      <c r="AR346" s="218"/>
      <c r="AS346" s="218"/>
      <c r="AT346" s="218"/>
      <c r="AU346" s="218"/>
      <c r="AV346" s="218"/>
      <c r="AW346" s="218"/>
      <c r="AX346" s="218"/>
      <c r="AY346" s="218"/>
      <c r="AZ346" s="218"/>
      <c r="BA346" s="218"/>
      <c r="BB346" s="218"/>
      <c r="BC346" s="218"/>
      <c r="BD346" s="218"/>
      <c r="BE346" s="218"/>
      <c r="BF346" s="218"/>
      <c r="BG346" s="218"/>
      <c r="BH346" s="218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17"/>
      <c r="BY346" s="217"/>
      <c r="BZ346" s="217"/>
      <c r="CA346" s="217"/>
      <c r="CB346" s="217"/>
      <c r="CC346" s="217"/>
      <c r="CD346" s="217"/>
      <c r="CE346" s="217"/>
      <c r="CF346" s="217"/>
      <c r="CG346" s="217"/>
      <c r="CH346" s="217"/>
      <c r="CI346" s="217"/>
      <c r="CJ346" s="217"/>
      <c r="CK346" s="217"/>
      <c r="CL346" s="217"/>
      <c r="CM346" s="217"/>
      <c r="CN346" s="217"/>
      <c r="CO346" s="217"/>
      <c r="CP346" s="217"/>
      <c r="CQ346" s="217"/>
      <c r="CR346" s="217"/>
      <c r="CS346" s="217"/>
      <c r="CT346" s="217"/>
      <c r="CU346" s="217"/>
      <c r="CV346" s="217"/>
      <c r="CW346" s="217"/>
      <c r="CX346" s="217"/>
      <c r="CY346" s="217"/>
      <c r="CZ346" s="193"/>
      <c r="DA346" s="193"/>
      <c r="DB346" s="193"/>
      <c r="DC346" s="193"/>
      <c r="DD346" s="193"/>
      <c r="DE346" s="193"/>
      <c r="DF346" s="193"/>
      <c r="DG346" s="193"/>
      <c r="DH346" s="193"/>
      <c r="DI346" s="193"/>
      <c r="DJ346" s="193"/>
      <c r="DK346" s="193"/>
      <c r="DL346" s="193"/>
      <c r="DM346" s="193"/>
      <c r="DN346" s="193"/>
      <c r="DO346" s="193"/>
      <c r="DP346" s="193"/>
      <c r="DQ346" s="193"/>
      <c r="DR346" s="193"/>
      <c r="DS346" s="193"/>
      <c r="DT346" s="193"/>
      <c r="DU346" s="193"/>
      <c r="DV346" s="193"/>
      <c r="DW346" s="193"/>
      <c r="DX346" s="193"/>
      <c r="DY346" s="193"/>
    </row>
    <row r="347" s="191" customFormat="1" customHeight="1" spans="1:129">
      <c r="A347" s="244"/>
      <c r="B347" s="237"/>
      <c r="C347" s="240"/>
      <c r="D347" s="239"/>
      <c r="E347" s="240"/>
      <c r="F347" s="238"/>
      <c r="G347" s="240"/>
      <c r="H347" s="240"/>
      <c r="I347" s="240"/>
      <c r="J347" s="256"/>
      <c r="K347" s="240"/>
      <c r="L347" s="240"/>
      <c r="M347" s="240"/>
      <c r="N347" s="257"/>
      <c r="O347" s="240"/>
      <c r="P347" s="240"/>
      <c r="Q347" s="240"/>
      <c r="R347" s="240"/>
      <c r="S347" s="267"/>
      <c r="T347" s="267"/>
      <c r="U347" s="267"/>
      <c r="V347" s="267"/>
      <c r="W347" s="272"/>
      <c r="X347" s="269"/>
      <c r="Y347" s="267"/>
      <c r="Z347" s="240"/>
      <c r="AA347" s="267"/>
      <c r="AB347" s="281"/>
      <c r="AC347" s="267"/>
      <c r="AD347" s="258"/>
      <c r="AE347" s="282"/>
      <c r="AF347" s="283"/>
      <c r="AG347" s="297"/>
      <c r="AH347" s="297"/>
      <c r="AI347" s="297"/>
      <c r="AJ347" s="297"/>
      <c r="AK347" s="297"/>
      <c r="AL347" s="298"/>
      <c r="AM347" s="301"/>
      <c r="AN347" s="218"/>
      <c r="AO347" s="218"/>
      <c r="AP347" s="218"/>
      <c r="AQ347" s="218"/>
      <c r="AR347" s="218"/>
      <c r="AS347" s="218"/>
      <c r="AT347" s="218"/>
      <c r="AU347" s="218"/>
      <c r="AV347" s="218"/>
      <c r="AW347" s="218"/>
      <c r="AX347" s="218"/>
      <c r="AY347" s="218"/>
      <c r="AZ347" s="218"/>
      <c r="BA347" s="218"/>
      <c r="BB347" s="218"/>
      <c r="BC347" s="218"/>
      <c r="BD347" s="218"/>
      <c r="BE347" s="218"/>
      <c r="BF347" s="218"/>
      <c r="BG347" s="218"/>
      <c r="BH347" s="218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17"/>
      <c r="BY347" s="217"/>
      <c r="BZ347" s="217"/>
      <c r="CA347" s="217"/>
      <c r="CB347" s="217"/>
      <c r="CC347" s="217"/>
      <c r="CD347" s="217"/>
      <c r="CE347" s="217"/>
      <c r="CF347" s="217"/>
      <c r="CG347" s="217"/>
      <c r="CH347" s="217"/>
      <c r="CI347" s="217"/>
      <c r="CJ347" s="217"/>
      <c r="CK347" s="217"/>
      <c r="CL347" s="217"/>
      <c r="CM347" s="217"/>
      <c r="CN347" s="217"/>
      <c r="CO347" s="217"/>
      <c r="CP347" s="217"/>
      <c r="CQ347" s="217"/>
      <c r="CR347" s="217"/>
      <c r="CS347" s="217"/>
      <c r="CT347" s="217"/>
      <c r="CU347" s="217"/>
      <c r="CV347" s="217"/>
      <c r="CW347" s="217"/>
      <c r="CX347" s="217"/>
      <c r="CY347" s="217"/>
      <c r="CZ347" s="193"/>
      <c r="DA347" s="193"/>
      <c r="DB347" s="193"/>
      <c r="DC347" s="193"/>
      <c r="DD347" s="193"/>
      <c r="DE347" s="193"/>
      <c r="DF347" s="193"/>
      <c r="DG347" s="193"/>
      <c r="DH347" s="193"/>
      <c r="DI347" s="193"/>
      <c r="DJ347" s="193"/>
      <c r="DK347" s="193"/>
      <c r="DL347" s="193"/>
      <c r="DM347" s="193"/>
      <c r="DN347" s="193"/>
      <c r="DO347" s="193"/>
      <c r="DP347" s="193"/>
      <c r="DQ347" s="193"/>
      <c r="DR347" s="193"/>
      <c r="DS347" s="193"/>
      <c r="DT347" s="193"/>
      <c r="DU347" s="193"/>
      <c r="DV347" s="193"/>
      <c r="DW347" s="193"/>
      <c r="DX347" s="193"/>
      <c r="DY347" s="193"/>
    </row>
    <row r="348" customHeight="1" spans="1:129">
      <c r="A348" s="230">
        <v>321</v>
      </c>
      <c r="B348" s="235">
        <v>1043</v>
      </c>
      <c r="C348" s="234">
        <v>1</v>
      </c>
      <c r="D348" s="233">
        <v>400</v>
      </c>
      <c r="E348" s="234" t="s">
        <v>127</v>
      </c>
      <c r="F348" s="232">
        <v>5020</v>
      </c>
      <c r="G348" s="234"/>
      <c r="H348" s="234" t="s">
        <v>15</v>
      </c>
      <c r="I348" s="234">
        <v>75</v>
      </c>
      <c r="J348" s="259" t="s">
        <v>65</v>
      </c>
      <c r="K348" s="234">
        <v>598</v>
      </c>
      <c r="L348" s="234">
        <v>6</v>
      </c>
      <c r="M348" s="234">
        <f t="shared" ref="M348:M354" si="883">O348*K348*I348</f>
        <v>116610</v>
      </c>
      <c r="N348" s="253">
        <f t="shared" ref="N348:N354" si="884">M348/SUM($M$348:$M$354)</f>
        <v>0.295454545454545</v>
      </c>
      <c r="O348" s="234">
        <v>2.6</v>
      </c>
      <c r="P348" s="234"/>
      <c r="Q348" s="234"/>
      <c r="R348" s="234"/>
      <c r="S348" s="260">
        <f t="shared" ref="S348:S361" si="885">R348*Q348*P348/1000</f>
        <v>0</v>
      </c>
      <c r="T348" s="260">
        <f t="shared" ref="T348:T361" si="886">F348*N348*1000/L348/K348*9000/I348</f>
        <v>49604.7430830039</v>
      </c>
      <c r="U348" s="260">
        <f t="shared" ref="U348:U361" si="887">F348*N348</f>
        <v>1483.18181818182</v>
      </c>
      <c r="V348" s="260"/>
      <c r="W348" s="270"/>
      <c r="X348" s="266"/>
      <c r="Y348" s="260">
        <f t="shared" ref="Y348:Y354" si="888">T348-X348</f>
        <v>49604.7430830039</v>
      </c>
      <c r="Z348" s="234">
        <f t="shared" ref="Z348:Z354" si="889">Y348*I348/9000*L348*K348/1000</f>
        <v>1483.18181818182</v>
      </c>
      <c r="AA348" s="260">
        <f t="shared" ref="AA348:AA354" si="890">65*1000/K348*9000/I348</f>
        <v>13043.4782608696</v>
      </c>
      <c r="AB348" s="278">
        <f t="shared" ref="AB348:AB354" si="891">Q348*R348*P348*N348/K348/L348*9000/I348</f>
        <v>0</v>
      </c>
      <c r="AC348" s="260">
        <f t="shared" ref="AC348:AC354" si="892">D348/2*O348*60*24/1000</f>
        <v>748.8</v>
      </c>
      <c r="AD348" s="254">
        <f t="shared" ref="AD348:AD354" si="893">T348/AC348/0.83/AE348</f>
        <v>79.8140367286516</v>
      </c>
      <c r="AE348" s="279">
        <v>1</v>
      </c>
      <c r="AF348" s="280">
        <f t="shared" ref="AF348:AF354" si="894">IF(LEN(C348)&gt;0,AC348*I348/9000/1000*K348*L348,"")</f>
        <v>22.38912</v>
      </c>
      <c r="AG348" s="292">
        <v>44097</v>
      </c>
      <c r="AH348" s="294"/>
      <c r="AI348" s="294">
        <f>AD348+AG348</f>
        <v>44176.8140367287</v>
      </c>
      <c r="AJ348" s="295" t="str">
        <f ca="1">IF(NOW()-AG348-AD348&gt;=-2,"跟踪"," ")</f>
        <v> </v>
      </c>
      <c r="AK348" s="295">
        <f>AI348+3</f>
        <v>44179.8140367287</v>
      </c>
      <c r="AL348" s="296">
        <f>SUM(AF348:AF354)</f>
        <v>75.77856</v>
      </c>
      <c r="CZ348" s="193"/>
      <c r="DA348" s="193"/>
      <c r="DB348" s="193"/>
      <c r="DC348" s="193"/>
      <c r="DD348" s="193"/>
      <c r="DE348" s="193"/>
      <c r="DF348" s="193"/>
      <c r="DG348" s="193"/>
      <c r="DH348" s="193"/>
      <c r="DI348" s="193"/>
      <c r="DJ348" s="193"/>
      <c r="DK348" s="193"/>
      <c r="DL348" s="193"/>
      <c r="DM348" s="193"/>
      <c r="DN348" s="193"/>
      <c r="DO348" s="193"/>
      <c r="DP348" s="193"/>
      <c r="DQ348" s="193"/>
      <c r="DR348" s="193"/>
      <c r="DS348" s="193"/>
      <c r="DT348" s="193"/>
      <c r="DU348" s="193"/>
      <c r="DV348" s="193"/>
      <c r="DW348" s="193"/>
      <c r="DX348" s="193"/>
      <c r="DY348" s="193"/>
    </row>
    <row r="349" customHeight="1" spans="1:129">
      <c r="A349" s="230">
        <v>321</v>
      </c>
      <c r="B349" s="235"/>
      <c r="C349" s="234">
        <v>1</v>
      </c>
      <c r="D349" s="233">
        <f t="shared" ref="D349:D354" si="895">D348</f>
        <v>400</v>
      </c>
      <c r="E349" s="234" t="str">
        <f t="shared" ref="E349:E354" si="896">E348</f>
        <v>YT-8522-B-26E</v>
      </c>
      <c r="F349" s="232">
        <f t="shared" ref="F349:F354" si="897">F348</f>
        <v>5020</v>
      </c>
      <c r="G349" s="234"/>
      <c r="H349" s="234" t="s">
        <v>41</v>
      </c>
      <c r="I349" s="234">
        <v>75</v>
      </c>
      <c r="J349" s="259" t="s">
        <v>65</v>
      </c>
      <c r="K349" s="234"/>
      <c r="L349" s="234">
        <f t="shared" ref="L349:L354" si="898">L348</f>
        <v>6</v>
      </c>
      <c r="M349" s="234">
        <f t="shared" si="883"/>
        <v>0</v>
      </c>
      <c r="N349" s="253">
        <f t="shared" si="884"/>
        <v>0</v>
      </c>
      <c r="O349" s="234">
        <v>2.6</v>
      </c>
      <c r="P349" s="260"/>
      <c r="Q349" s="260"/>
      <c r="R349" s="260"/>
      <c r="S349" s="260">
        <f t="shared" si="885"/>
        <v>0</v>
      </c>
      <c r="T349" s="260" t="e">
        <f t="shared" si="886"/>
        <v>#DIV/0!</v>
      </c>
      <c r="U349" s="260">
        <f t="shared" si="887"/>
        <v>0</v>
      </c>
      <c r="V349" s="260"/>
      <c r="W349" s="270"/>
      <c r="X349" s="266"/>
      <c r="Y349" s="260" t="e">
        <f t="shared" si="888"/>
        <v>#DIV/0!</v>
      </c>
      <c r="Z349" s="234" t="e">
        <f t="shared" si="889"/>
        <v>#DIV/0!</v>
      </c>
      <c r="AA349" s="260" t="e">
        <f t="shared" si="890"/>
        <v>#DIV/0!</v>
      </c>
      <c r="AB349" s="278" t="e">
        <f t="shared" si="891"/>
        <v>#DIV/0!</v>
      </c>
      <c r="AC349" s="260">
        <f t="shared" si="892"/>
        <v>748.8</v>
      </c>
      <c r="AD349" s="254" t="e">
        <f t="shared" si="893"/>
        <v>#DIV/0!</v>
      </c>
      <c r="AE349" s="279">
        <v>1</v>
      </c>
      <c r="AF349" s="280">
        <f t="shared" si="894"/>
        <v>0</v>
      </c>
      <c r="AG349" s="292">
        <f t="shared" ref="AG349:AG354" si="899">AG348</f>
        <v>44097</v>
      </c>
      <c r="AH349" s="292">
        <f t="shared" ref="AH349:AH354" si="900">AH348</f>
        <v>0</v>
      </c>
      <c r="AI349" s="292">
        <f t="shared" ref="AI349:AI354" si="901">AI348</f>
        <v>44176.8140367287</v>
      </c>
      <c r="AJ349" s="292" t="str">
        <f ca="1" t="shared" ref="AJ349:AJ354" si="902">AJ348</f>
        <v> </v>
      </c>
      <c r="AK349" s="292">
        <f t="shared" ref="AK349:AK354" si="903">AK348</f>
        <v>44179.8140367287</v>
      </c>
      <c r="AL349" s="296"/>
      <c r="CZ349" s="193"/>
      <c r="DA349" s="193"/>
      <c r="DB349" s="193"/>
      <c r="DC349" s="193"/>
      <c r="DD349" s="193"/>
      <c r="DE349" s="193"/>
      <c r="DF349" s="193"/>
      <c r="DG349" s="193"/>
      <c r="DH349" s="193"/>
      <c r="DI349" s="193"/>
      <c r="DJ349" s="193"/>
      <c r="DK349" s="193"/>
      <c r="DL349" s="193"/>
      <c r="DM349" s="193"/>
      <c r="DN349" s="193"/>
      <c r="DO349" s="193"/>
      <c r="DP349" s="193"/>
      <c r="DQ349" s="193"/>
      <c r="DR349" s="193"/>
      <c r="DS349" s="193"/>
      <c r="DT349" s="193"/>
      <c r="DU349" s="193"/>
      <c r="DV349" s="193"/>
      <c r="DW349" s="193"/>
      <c r="DX349" s="193"/>
      <c r="DY349" s="193"/>
    </row>
    <row r="350" customHeight="1" spans="1:129">
      <c r="A350" s="230">
        <v>321</v>
      </c>
      <c r="B350" s="235"/>
      <c r="C350" s="234">
        <v>1</v>
      </c>
      <c r="D350" s="233">
        <f t="shared" si="895"/>
        <v>400</v>
      </c>
      <c r="E350" s="234" t="str">
        <f t="shared" si="896"/>
        <v>YT-8522-B-26E</v>
      </c>
      <c r="F350" s="232">
        <f t="shared" si="897"/>
        <v>5020</v>
      </c>
      <c r="G350" s="241" t="s">
        <v>49</v>
      </c>
      <c r="H350" s="234" t="s">
        <v>42</v>
      </c>
      <c r="I350" s="234">
        <v>30</v>
      </c>
      <c r="J350" s="259" t="s">
        <v>50</v>
      </c>
      <c r="K350" s="234">
        <v>299</v>
      </c>
      <c r="L350" s="234">
        <f t="shared" si="898"/>
        <v>6</v>
      </c>
      <c r="M350" s="234">
        <f t="shared" si="883"/>
        <v>80730</v>
      </c>
      <c r="N350" s="253">
        <f t="shared" si="884"/>
        <v>0.204545454545455</v>
      </c>
      <c r="O350" s="234">
        <v>9</v>
      </c>
      <c r="P350" s="234"/>
      <c r="Q350" s="234"/>
      <c r="R350" s="234"/>
      <c r="S350" s="260">
        <f t="shared" si="885"/>
        <v>0</v>
      </c>
      <c r="T350" s="260">
        <f t="shared" si="886"/>
        <v>171708.726056553</v>
      </c>
      <c r="U350" s="260">
        <f t="shared" si="887"/>
        <v>1026.81818181818</v>
      </c>
      <c r="V350" s="260"/>
      <c r="W350" s="270"/>
      <c r="X350" s="266"/>
      <c r="Y350" s="260">
        <f t="shared" si="888"/>
        <v>171708.726056553</v>
      </c>
      <c r="Z350" s="234">
        <f t="shared" si="889"/>
        <v>1026.81818181818</v>
      </c>
      <c r="AA350" s="260">
        <f t="shared" si="890"/>
        <v>65217.3913043478</v>
      </c>
      <c r="AB350" s="278">
        <f t="shared" si="891"/>
        <v>0</v>
      </c>
      <c r="AC350" s="260">
        <f t="shared" si="892"/>
        <v>2592</v>
      </c>
      <c r="AD350" s="254">
        <f t="shared" si="893"/>
        <v>79.8140367286519</v>
      </c>
      <c r="AE350" s="279">
        <v>1</v>
      </c>
      <c r="AF350" s="280">
        <f t="shared" si="894"/>
        <v>15.50016</v>
      </c>
      <c r="AG350" s="292">
        <f t="shared" si="899"/>
        <v>44097</v>
      </c>
      <c r="AH350" s="292">
        <f t="shared" si="900"/>
        <v>0</v>
      </c>
      <c r="AI350" s="292">
        <f t="shared" si="901"/>
        <v>44176.8140367287</v>
      </c>
      <c r="AJ350" s="292" t="str">
        <f ca="1" t="shared" si="902"/>
        <v> </v>
      </c>
      <c r="AK350" s="292">
        <f t="shared" si="903"/>
        <v>44179.8140367287</v>
      </c>
      <c r="AL350" s="296"/>
      <c r="CZ350" s="193"/>
      <c r="DA350" s="193"/>
      <c r="DB350" s="193"/>
      <c r="DC350" s="193"/>
      <c r="DD350" s="193"/>
      <c r="DE350" s="193"/>
      <c r="DF350" s="193"/>
      <c r="DG350" s="193"/>
      <c r="DH350" s="193"/>
      <c r="DI350" s="193"/>
      <c r="DJ350" s="193"/>
      <c r="DK350" s="193"/>
      <c r="DL350" s="193"/>
      <c r="DM350" s="193"/>
      <c r="DN350" s="193"/>
      <c r="DO350" s="193"/>
      <c r="DP350" s="193"/>
      <c r="DQ350" s="193"/>
      <c r="DR350" s="193"/>
      <c r="DS350" s="193"/>
      <c r="DT350" s="193"/>
      <c r="DU350" s="193"/>
      <c r="DV350" s="193"/>
      <c r="DW350" s="193"/>
      <c r="DX350" s="193"/>
      <c r="DY350" s="193"/>
    </row>
    <row r="351" customHeight="1" spans="1:129">
      <c r="A351" s="230">
        <v>321</v>
      </c>
      <c r="B351" s="235"/>
      <c r="C351" s="234">
        <v>1</v>
      </c>
      <c r="D351" s="233">
        <f t="shared" si="895"/>
        <v>400</v>
      </c>
      <c r="E351" s="234" t="str">
        <f t="shared" si="896"/>
        <v>YT-8522-B-26E</v>
      </c>
      <c r="F351" s="232">
        <f t="shared" si="897"/>
        <v>5020</v>
      </c>
      <c r="G351" s="242"/>
      <c r="H351" s="234" t="s">
        <v>43</v>
      </c>
      <c r="I351" s="234">
        <v>30</v>
      </c>
      <c r="J351" s="259" t="s">
        <v>50</v>
      </c>
      <c r="K351" s="234">
        <v>299</v>
      </c>
      <c r="L351" s="234">
        <f t="shared" si="898"/>
        <v>6</v>
      </c>
      <c r="M351" s="234">
        <f t="shared" si="883"/>
        <v>80730</v>
      </c>
      <c r="N351" s="253">
        <f t="shared" si="884"/>
        <v>0.204545454545455</v>
      </c>
      <c r="O351" s="234">
        <v>9</v>
      </c>
      <c r="P351" s="234"/>
      <c r="Q351" s="234"/>
      <c r="R351" s="234"/>
      <c r="S351" s="260">
        <f t="shared" si="885"/>
        <v>0</v>
      </c>
      <c r="T351" s="260">
        <f t="shared" si="886"/>
        <v>171708.726056553</v>
      </c>
      <c r="U351" s="260">
        <f t="shared" si="887"/>
        <v>1026.81818181818</v>
      </c>
      <c r="V351" s="260"/>
      <c r="W351" s="270"/>
      <c r="X351" s="266"/>
      <c r="Y351" s="260">
        <f t="shared" si="888"/>
        <v>171708.726056553</v>
      </c>
      <c r="Z351" s="234">
        <f t="shared" si="889"/>
        <v>1026.81818181818</v>
      </c>
      <c r="AA351" s="260">
        <f t="shared" si="890"/>
        <v>65217.3913043478</v>
      </c>
      <c r="AB351" s="278">
        <f t="shared" si="891"/>
        <v>0</v>
      </c>
      <c r="AC351" s="260">
        <f t="shared" si="892"/>
        <v>2592</v>
      </c>
      <c r="AD351" s="254">
        <f t="shared" si="893"/>
        <v>79.8140367286519</v>
      </c>
      <c r="AE351" s="279">
        <v>1</v>
      </c>
      <c r="AF351" s="280">
        <f t="shared" si="894"/>
        <v>15.50016</v>
      </c>
      <c r="AG351" s="292">
        <f t="shared" si="899"/>
        <v>44097</v>
      </c>
      <c r="AH351" s="292">
        <f t="shared" si="900"/>
        <v>0</v>
      </c>
      <c r="AI351" s="292">
        <f t="shared" si="901"/>
        <v>44176.8140367287</v>
      </c>
      <c r="AJ351" s="292" t="str">
        <f ca="1" t="shared" si="902"/>
        <v> </v>
      </c>
      <c r="AK351" s="292">
        <f t="shared" si="903"/>
        <v>44179.8140367287</v>
      </c>
      <c r="AL351" s="296"/>
      <c r="CZ351" s="193"/>
      <c r="DA351" s="193"/>
      <c r="DB351" s="193"/>
      <c r="DC351" s="193"/>
      <c r="DD351" s="193"/>
      <c r="DE351" s="193"/>
      <c r="DF351" s="193"/>
      <c r="DG351" s="193"/>
      <c r="DH351" s="193"/>
      <c r="DI351" s="193"/>
      <c r="DJ351" s="193"/>
      <c r="DK351" s="193"/>
      <c r="DL351" s="193"/>
      <c r="DM351" s="193"/>
      <c r="DN351" s="193"/>
      <c r="DO351" s="193"/>
      <c r="DP351" s="193"/>
      <c r="DQ351" s="193"/>
      <c r="DR351" s="193"/>
      <c r="DS351" s="193"/>
      <c r="DT351" s="193"/>
      <c r="DU351" s="193"/>
      <c r="DV351" s="193"/>
      <c r="DW351" s="193"/>
      <c r="DX351" s="193"/>
      <c r="DY351" s="193"/>
    </row>
    <row r="352" customHeight="1" spans="1:129">
      <c r="A352" s="230">
        <v>321</v>
      </c>
      <c r="B352" s="235"/>
      <c r="C352" s="234">
        <v>1</v>
      </c>
      <c r="D352" s="233">
        <f t="shared" si="895"/>
        <v>400</v>
      </c>
      <c r="E352" s="234" t="str">
        <f t="shared" si="896"/>
        <v>YT-8522-B-26E</v>
      </c>
      <c r="F352" s="232">
        <f t="shared" si="897"/>
        <v>5020</v>
      </c>
      <c r="G352" s="234" t="e">
        <f>[1]问量!$F$249</f>
        <v>#REF!</v>
      </c>
      <c r="H352" s="234" t="s">
        <v>44</v>
      </c>
      <c r="I352" s="234">
        <v>75</v>
      </c>
      <c r="J352" s="259" t="s">
        <v>65</v>
      </c>
      <c r="K352" s="234">
        <v>598</v>
      </c>
      <c r="L352" s="234">
        <f t="shared" si="898"/>
        <v>6</v>
      </c>
      <c r="M352" s="234">
        <f t="shared" si="883"/>
        <v>116610</v>
      </c>
      <c r="N352" s="253">
        <f t="shared" si="884"/>
        <v>0.295454545454545</v>
      </c>
      <c r="O352" s="234">
        <v>2.6</v>
      </c>
      <c r="P352" s="234"/>
      <c r="Q352" s="234"/>
      <c r="R352" s="234"/>
      <c r="S352" s="260">
        <f t="shared" si="885"/>
        <v>0</v>
      </c>
      <c r="T352" s="260">
        <f t="shared" si="886"/>
        <v>49604.7430830039</v>
      </c>
      <c r="U352" s="260">
        <f t="shared" si="887"/>
        <v>1483.18181818182</v>
      </c>
      <c r="V352" s="260"/>
      <c r="W352" s="270"/>
      <c r="X352" s="266"/>
      <c r="Y352" s="260">
        <f t="shared" si="888"/>
        <v>49604.7430830039</v>
      </c>
      <c r="Z352" s="234">
        <f t="shared" si="889"/>
        <v>1483.18181818182</v>
      </c>
      <c r="AA352" s="260">
        <f t="shared" si="890"/>
        <v>13043.4782608696</v>
      </c>
      <c r="AB352" s="278">
        <f t="shared" si="891"/>
        <v>0</v>
      </c>
      <c r="AC352" s="260">
        <f t="shared" si="892"/>
        <v>748.8</v>
      </c>
      <c r="AD352" s="254">
        <f t="shared" si="893"/>
        <v>79.8140367286516</v>
      </c>
      <c r="AE352" s="279">
        <v>1</v>
      </c>
      <c r="AF352" s="280">
        <f t="shared" si="894"/>
        <v>22.38912</v>
      </c>
      <c r="AG352" s="292">
        <f t="shared" si="899"/>
        <v>44097</v>
      </c>
      <c r="AH352" s="292">
        <f t="shared" si="900"/>
        <v>0</v>
      </c>
      <c r="AI352" s="292">
        <f t="shared" si="901"/>
        <v>44176.8140367287</v>
      </c>
      <c r="AJ352" s="292" t="str">
        <f ca="1" t="shared" si="902"/>
        <v> </v>
      </c>
      <c r="AK352" s="292">
        <f t="shared" si="903"/>
        <v>44179.8140367287</v>
      </c>
      <c r="AL352" s="296"/>
      <c r="CZ352" s="193"/>
      <c r="DA352" s="193"/>
      <c r="DB352" s="193"/>
      <c r="DC352" s="193"/>
      <c r="DD352" s="193"/>
      <c r="DE352" s="193"/>
      <c r="DF352" s="193"/>
      <c r="DG352" s="193"/>
      <c r="DH352" s="193"/>
      <c r="DI352" s="193"/>
      <c r="DJ352" s="193"/>
      <c r="DK352" s="193"/>
      <c r="DL352" s="193"/>
      <c r="DM352" s="193"/>
      <c r="DN352" s="193"/>
      <c r="DO352" s="193"/>
      <c r="DP352" s="193"/>
      <c r="DQ352" s="193"/>
      <c r="DR352" s="193"/>
      <c r="DS352" s="193"/>
      <c r="DT352" s="193"/>
      <c r="DU352" s="193"/>
      <c r="DV352" s="193"/>
      <c r="DW352" s="193"/>
      <c r="DX352" s="193"/>
      <c r="DY352" s="193"/>
    </row>
    <row r="353" customHeight="1" spans="1:129">
      <c r="A353" s="230">
        <v>321</v>
      </c>
      <c r="B353" s="235"/>
      <c r="C353" s="234">
        <v>1</v>
      </c>
      <c r="D353" s="233">
        <f t="shared" si="895"/>
        <v>400</v>
      </c>
      <c r="E353" s="234" t="str">
        <f t="shared" si="896"/>
        <v>YT-8522-B-26E</v>
      </c>
      <c r="F353" s="232">
        <f t="shared" si="897"/>
        <v>5020</v>
      </c>
      <c r="G353" s="234"/>
      <c r="H353" s="234" t="s">
        <v>45</v>
      </c>
      <c r="I353" s="234">
        <v>75</v>
      </c>
      <c r="J353" s="259" t="s">
        <v>65</v>
      </c>
      <c r="K353" s="234"/>
      <c r="L353" s="234">
        <f t="shared" si="898"/>
        <v>6</v>
      </c>
      <c r="M353" s="234">
        <f t="shared" si="883"/>
        <v>0</v>
      </c>
      <c r="N353" s="253">
        <f t="shared" si="884"/>
        <v>0</v>
      </c>
      <c r="O353" s="234">
        <v>2.6</v>
      </c>
      <c r="P353" s="234"/>
      <c r="Q353" s="234"/>
      <c r="R353" s="234"/>
      <c r="S353" s="260">
        <f t="shared" si="885"/>
        <v>0</v>
      </c>
      <c r="T353" s="260" t="e">
        <f t="shared" si="886"/>
        <v>#DIV/0!</v>
      </c>
      <c r="U353" s="260">
        <f t="shared" si="887"/>
        <v>0</v>
      </c>
      <c r="V353" s="260"/>
      <c r="W353" s="270"/>
      <c r="X353" s="266"/>
      <c r="Y353" s="260" t="e">
        <f t="shared" si="888"/>
        <v>#DIV/0!</v>
      </c>
      <c r="Z353" s="234" t="e">
        <f t="shared" si="889"/>
        <v>#DIV/0!</v>
      </c>
      <c r="AA353" s="260" t="e">
        <f t="shared" si="890"/>
        <v>#DIV/0!</v>
      </c>
      <c r="AB353" s="278" t="e">
        <f t="shared" si="891"/>
        <v>#DIV/0!</v>
      </c>
      <c r="AC353" s="260">
        <f t="shared" si="892"/>
        <v>748.8</v>
      </c>
      <c r="AD353" s="254" t="e">
        <f t="shared" si="893"/>
        <v>#DIV/0!</v>
      </c>
      <c r="AE353" s="279">
        <v>1</v>
      </c>
      <c r="AF353" s="280">
        <f t="shared" si="894"/>
        <v>0</v>
      </c>
      <c r="AG353" s="292">
        <f t="shared" si="899"/>
        <v>44097</v>
      </c>
      <c r="AH353" s="292">
        <f t="shared" si="900"/>
        <v>0</v>
      </c>
      <c r="AI353" s="292">
        <f t="shared" si="901"/>
        <v>44176.8140367287</v>
      </c>
      <c r="AJ353" s="292" t="str">
        <f ca="1" t="shared" si="902"/>
        <v> </v>
      </c>
      <c r="AK353" s="292">
        <f t="shared" si="903"/>
        <v>44179.8140367287</v>
      </c>
      <c r="AL353" s="296"/>
      <c r="CZ353" s="193"/>
      <c r="DA353" s="193"/>
      <c r="DB353" s="193"/>
      <c r="DC353" s="193"/>
      <c r="DD353" s="193"/>
      <c r="DE353" s="193"/>
      <c r="DF353" s="193"/>
      <c r="DG353" s="193"/>
      <c r="DH353" s="193"/>
      <c r="DI353" s="193"/>
      <c r="DJ353" s="193"/>
      <c r="DK353" s="193"/>
      <c r="DL353" s="193"/>
      <c r="DM353" s="193"/>
      <c r="DN353" s="193"/>
      <c r="DO353" s="193"/>
      <c r="DP353" s="193"/>
      <c r="DQ353" s="193"/>
      <c r="DR353" s="193"/>
      <c r="DS353" s="193"/>
      <c r="DT353" s="193"/>
      <c r="DU353" s="193"/>
      <c r="DV353" s="193"/>
      <c r="DW353" s="193"/>
      <c r="DX353" s="193"/>
      <c r="DY353" s="193"/>
    </row>
    <row r="354" customHeight="1" spans="1:129">
      <c r="A354" s="230">
        <v>321</v>
      </c>
      <c r="B354" s="235"/>
      <c r="C354" s="234">
        <v>1</v>
      </c>
      <c r="D354" s="233">
        <f t="shared" si="895"/>
        <v>400</v>
      </c>
      <c r="E354" s="234" t="str">
        <f t="shared" si="896"/>
        <v>YT-8522-B-26E</v>
      </c>
      <c r="F354" s="232">
        <f t="shared" si="897"/>
        <v>5020</v>
      </c>
      <c r="G354" s="234"/>
      <c r="H354" s="234" t="s">
        <v>46</v>
      </c>
      <c r="I354" s="234"/>
      <c r="J354" s="252"/>
      <c r="K354" s="234"/>
      <c r="L354" s="234">
        <f t="shared" si="898"/>
        <v>6</v>
      </c>
      <c r="M354" s="234">
        <f t="shared" si="883"/>
        <v>0</v>
      </c>
      <c r="N354" s="253">
        <f t="shared" si="884"/>
        <v>0</v>
      </c>
      <c r="O354" s="234"/>
      <c r="P354" s="234"/>
      <c r="Q354" s="234"/>
      <c r="R354" s="234"/>
      <c r="S354" s="260">
        <f t="shared" si="885"/>
        <v>0</v>
      </c>
      <c r="T354" s="260" t="e">
        <f t="shared" si="886"/>
        <v>#DIV/0!</v>
      </c>
      <c r="U354" s="260">
        <f t="shared" si="887"/>
        <v>0</v>
      </c>
      <c r="V354" s="260"/>
      <c r="W354" s="270"/>
      <c r="X354" s="266"/>
      <c r="Y354" s="260" t="e">
        <f t="shared" si="888"/>
        <v>#DIV/0!</v>
      </c>
      <c r="Z354" s="234" t="e">
        <f t="shared" si="889"/>
        <v>#DIV/0!</v>
      </c>
      <c r="AA354" s="260" t="e">
        <f t="shared" si="890"/>
        <v>#DIV/0!</v>
      </c>
      <c r="AB354" s="278" t="e">
        <f t="shared" si="891"/>
        <v>#DIV/0!</v>
      </c>
      <c r="AC354" s="260">
        <f t="shared" si="892"/>
        <v>0</v>
      </c>
      <c r="AD354" s="254" t="e">
        <f t="shared" si="893"/>
        <v>#DIV/0!</v>
      </c>
      <c r="AE354" s="279">
        <v>1</v>
      </c>
      <c r="AF354" s="280">
        <f t="shared" si="894"/>
        <v>0</v>
      </c>
      <c r="AG354" s="292">
        <f t="shared" si="899"/>
        <v>44097</v>
      </c>
      <c r="AH354" s="292">
        <f t="shared" si="900"/>
        <v>0</v>
      </c>
      <c r="AI354" s="292">
        <f t="shared" si="901"/>
        <v>44176.8140367287</v>
      </c>
      <c r="AJ354" s="292" t="str">
        <f ca="1" t="shared" si="902"/>
        <v> </v>
      </c>
      <c r="AK354" s="292">
        <f t="shared" si="903"/>
        <v>44179.8140367287</v>
      </c>
      <c r="AL354" s="296"/>
      <c r="CZ354" s="193"/>
      <c r="DA354" s="193"/>
      <c r="DB354" s="193"/>
      <c r="DC354" s="193"/>
      <c r="DD354" s="193"/>
      <c r="DE354" s="193"/>
      <c r="DF354" s="193"/>
      <c r="DG354" s="193"/>
      <c r="DH354" s="193"/>
      <c r="DI354" s="193"/>
      <c r="DJ354" s="193"/>
      <c r="DK354" s="193"/>
      <c r="DL354" s="193"/>
      <c r="DM354" s="193"/>
      <c r="DN354" s="193"/>
      <c r="DO354" s="193"/>
      <c r="DP354" s="193"/>
      <c r="DQ354" s="193"/>
      <c r="DR354" s="193"/>
      <c r="DS354" s="193"/>
      <c r="DT354" s="193"/>
      <c r="DU354" s="193"/>
      <c r="DV354" s="193"/>
      <c r="DW354" s="193"/>
      <c r="DX354" s="193"/>
      <c r="DY354" s="193"/>
    </row>
    <row r="355" s="192" customFormat="1" customHeight="1" spans="1:129">
      <c r="A355" s="244"/>
      <c r="B355" s="237"/>
      <c r="C355" s="240"/>
      <c r="D355" s="239"/>
      <c r="E355" s="240"/>
      <c r="F355" s="238"/>
      <c r="G355" s="240"/>
      <c r="H355" s="240"/>
      <c r="I355" s="240"/>
      <c r="J355" s="256"/>
      <c r="K355" s="240"/>
      <c r="L355" s="240"/>
      <c r="M355" s="240"/>
      <c r="N355" s="257"/>
      <c r="O355" s="240"/>
      <c r="P355" s="240"/>
      <c r="Q355" s="240"/>
      <c r="R355" s="240"/>
      <c r="S355" s="267"/>
      <c r="T355" s="267"/>
      <c r="U355" s="267"/>
      <c r="V355" s="267"/>
      <c r="W355" s="272"/>
      <c r="X355" s="269"/>
      <c r="Y355" s="267"/>
      <c r="Z355" s="240"/>
      <c r="AA355" s="267"/>
      <c r="AB355" s="281"/>
      <c r="AC355" s="267"/>
      <c r="AD355" s="258"/>
      <c r="AE355" s="282"/>
      <c r="AF355" s="283"/>
      <c r="AG355" s="297"/>
      <c r="AH355" s="297"/>
      <c r="AI355" s="297"/>
      <c r="AJ355" s="297"/>
      <c r="AK355" s="297"/>
      <c r="AL355" s="298"/>
      <c r="AM355" s="301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218"/>
      <c r="BD355" s="218"/>
      <c r="BE355" s="218"/>
      <c r="BF355" s="218"/>
      <c r="BG355" s="218"/>
      <c r="BH355" s="218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217"/>
      <c r="BV355" s="217"/>
      <c r="BW355" s="217"/>
      <c r="BX355" s="217"/>
      <c r="BY355" s="217"/>
      <c r="BZ355" s="217"/>
      <c r="CA355" s="217"/>
      <c r="CB355" s="217"/>
      <c r="CC355" s="217"/>
      <c r="CD355" s="217"/>
      <c r="CE355" s="217"/>
      <c r="CF355" s="217"/>
      <c r="CG355" s="217"/>
      <c r="CH355" s="217"/>
      <c r="CI355" s="217"/>
      <c r="CJ355" s="217"/>
      <c r="CK355" s="217"/>
      <c r="CL355" s="217"/>
      <c r="CM355" s="217"/>
      <c r="CN355" s="217"/>
      <c r="CO355" s="217"/>
      <c r="CP355" s="217"/>
      <c r="CQ355" s="217"/>
      <c r="CR355" s="217"/>
      <c r="CS355" s="217"/>
      <c r="CT355" s="217"/>
      <c r="CU355" s="217"/>
      <c r="CV355" s="217"/>
      <c r="CW355" s="217"/>
      <c r="CX355" s="217"/>
      <c r="CY355" s="217"/>
      <c r="CZ355" s="306"/>
      <c r="DA355" s="306"/>
      <c r="DB355" s="306"/>
      <c r="DC355" s="306"/>
      <c r="DD355" s="306"/>
      <c r="DE355" s="306"/>
      <c r="DF355" s="306"/>
      <c r="DG355" s="306"/>
      <c r="DH355" s="306"/>
      <c r="DI355" s="306"/>
      <c r="DJ355" s="306"/>
      <c r="DK355" s="306"/>
      <c r="DL355" s="306"/>
      <c r="DM355" s="306"/>
      <c r="DN355" s="306"/>
      <c r="DO355" s="306"/>
      <c r="DP355" s="306"/>
      <c r="DQ355" s="306"/>
      <c r="DR355" s="306"/>
      <c r="DS355" s="306"/>
      <c r="DT355" s="306"/>
      <c r="DU355" s="306"/>
      <c r="DV355" s="306"/>
      <c r="DW355" s="306"/>
      <c r="DX355" s="306"/>
      <c r="DY355" s="306"/>
    </row>
    <row r="356" s="190" customFormat="1" customHeight="1" spans="1:129">
      <c r="A356" s="243">
        <v>322</v>
      </c>
      <c r="B356" s="235">
        <v>1044</v>
      </c>
      <c r="C356" s="234">
        <v>1</v>
      </c>
      <c r="D356" s="233">
        <v>450</v>
      </c>
      <c r="E356" s="234" t="s">
        <v>120</v>
      </c>
      <c r="F356" s="232">
        <v>1020</v>
      </c>
      <c r="G356" s="234"/>
      <c r="H356" s="234" t="s">
        <v>15</v>
      </c>
      <c r="I356" s="234">
        <v>75</v>
      </c>
      <c r="J356" s="252" t="s">
        <v>128</v>
      </c>
      <c r="K356" s="234">
        <v>550</v>
      </c>
      <c r="L356" s="234">
        <v>6</v>
      </c>
      <c r="M356" s="234">
        <f t="shared" ref="M356:M362" si="904">O356*K356*I356</f>
        <v>140250</v>
      </c>
      <c r="N356" s="253">
        <f t="shared" ref="N356:N362" si="905">M356/SUM($M$356:$M$362)</f>
        <v>0.119047619047619</v>
      </c>
      <c r="O356" s="234">
        <v>3.4</v>
      </c>
      <c r="P356" s="234"/>
      <c r="Q356" s="234"/>
      <c r="R356" s="234"/>
      <c r="S356" s="260">
        <f t="shared" ref="S356:S362" si="906">R356*Q356*P356/1000</f>
        <v>0</v>
      </c>
      <c r="T356" s="260">
        <f t="shared" ref="T356:T362" si="907">F356*N356*1000/L356/K356*9000/I356</f>
        <v>4415.58441558442</v>
      </c>
      <c r="U356" s="260">
        <f t="shared" ref="U356:U362" si="908">F356*N356</f>
        <v>121.428571428571</v>
      </c>
      <c r="V356" s="260"/>
      <c r="W356" s="270"/>
      <c r="X356" s="266"/>
      <c r="Y356" s="260">
        <f t="shared" ref="Y356:Y362" si="909">T356-X356</f>
        <v>4415.58441558442</v>
      </c>
      <c r="Z356" s="234">
        <f t="shared" ref="Z356:Z362" si="910">Y356*I356/9000*L356*K356/1000</f>
        <v>121.428571428571</v>
      </c>
      <c r="AA356" s="260">
        <f t="shared" ref="AA356:AA362" si="911">65*1000/K356*9000/I356</f>
        <v>14181.8181818182</v>
      </c>
      <c r="AB356" s="278">
        <f t="shared" ref="AB356:AB362" si="912">Q356*R356*P356*N356/K356/L356*9000/I356</f>
        <v>0</v>
      </c>
      <c r="AC356" s="260">
        <f t="shared" ref="AC356:AC362" si="913">D356/2*O356*60*24/1000</f>
        <v>1101.6</v>
      </c>
      <c r="AD356" s="254">
        <f t="shared" ref="AD356:AD368" si="914">T356/AC356/0.83/AE356</f>
        <v>4.8293220983984</v>
      </c>
      <c r="AE356" s="279">
        <v>1</v>
      </c>
      <c r="AF356" s="280">
        <f t="shared" ref="AF356:AF362" si="915">IF(LEN(C356)&gt;0,AC356*I356/9000/1000*K356*L356,"")</f>
        <v>30.294</v>
      </c>
      <c r="AG356" s="292">
        <v>44162</v>
      </c>
      <c r="AH356" s="294"/>
      <c r="AI356" s="294">
        <f>AD356+AG356</f>
        <v>44166.8293220984</v>
      </c>
      <c r="AJ356" s="295" t="str">
        <f ca="1">IF(NOW()-AG356-AD356&gt;=-2,"跟踪"," ")</f>
        <v>跟踪</v>
      </c>
      <c r="AK356" s="295">
        <f>AI356+3</f>
        <v>44169.8293220984</v>
      </c>
      <c r="AL356" s="296">
        <f>SUM(AF356:AF362)</f>
        <v>254.4696</v>
      </c>
      <c r="AM356" s="300"/>
      <c r="AN356" s="218"/>
      <c r="AO356" s="218"/>
      <c r="AP356" s="218"/>
      <c r="AQ356" s="218"/>
      <c r="AR356" s="218"/>
      <c r="AS356" s="218"/>
      <c r="AT356" s="218"/>
      <c r="AU356" s="218"/>
      <c r="AV356" s="218"/>
      <c r="AW356" s="218"/>
      <c r="AX356" s="218"/>
      <c r="AY356" s="218"/>
      <c r="AZ356" s="218"/>
      <c r="BA356" s="218"/>
      <c r="BB356" s="218"/>
      <c r="BC356" s="218"/>
      <c r="BD356" s="218"/>
      <c r="BE356" s="218"/>
      <c r="BF356" s="218"/>
      <c r="BG356" s="218"/>
      <c r="BH356" s="218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217"/>
      <c r="BS356" s="217"/>
      <c r="BT356" s="217"/>
      <c r="BU356" s="217"/>
      <c r="BV356" s="217"/>
      <c r="BW356" s="217"/>
      <c r="BX356" s="217"/>
      <c r="BY356" s="217"/>
      <c r="BZ356" s="217"/>
      <c r="CA356" s="217"/>
      <c r="CB356" s="217"/>
      <c r="CC356" s="217"/>
      <c r="CD356" s="217"/>
      <c r="CE356" s="217"/>
      <c r="CF356" s="217"/>
      <c r="CG356" s="217"/>
      <c r="CH356" s="217"/>
      <c r="CI356" s="217"/>
      <c r="CJ356" s="217"/>
      <c r="CK356" s="217"/>
      <c r="CL356" s="217"/>
      <c r="CM356" s="217"/>
      <c r="CN356" s="217"/>
      <c r="CO356" s="217"/>
      <c r="CP356" s="217"/>
      <c r="CQ356" s="217"/>
      <c r="CR356" s="217"/>
      <c r="CS356" s="217"/>
      <c r="CT356" s="217"/>
      <c r="CU356" s="217"/>
      <c r="CV356" s="217"/>
      <c r="CW356" s="217"/>
      <c r="CX356" s="217"/>
      <c r="CY356" s="217"/>
      <c r="CZ356" s="193"/>
      <c r="DA356" s="193"/>
      <c r="DB356" s="193"/>
      <c r="DC356" s="193"/>
      <c r="DD356" s="193"/>
      <c r="DE356" s="193"/>
      <c r="DF356" s="193"/>
      <c r="DG356" s="193"/>
      <c r="DH356" s="193"/>
      <c r="DI356" s="193"/>
      <c r="DJ356" s="193"/>
      <c r="DK356" s="193"/>
      <c r="DL356" s="193"/>
      <c r="DM356" s="193"/>
      <c r="DN356" s="193"/>
      <c r="DO356" s="193"/>
      <c r="DP356" s="193"/>
      <c r="DQ356" s="193"/>
      <c r="DR356" s="193"/>
      <c r="DS356" s="193"/>
      <c r="DT356" s="193"/>
      <c r="DU356" s="193"/>
      <c r="DV356" s="193"/>
      <c r="DW356" s="193"/>
      <c r="DX356" s="193"/>
      <c r="DY356" s="193"/>
    </row>
    <row r="357" s="190" customFormat="1" customHeight="1" spans="1:129">
      <c r="A357" s="243">
        <v>322</v>
      </c>
      <c r="B357" s="235"/>
      <c r="C357" s="234">
        <v>1</v>
      </c>
      <c r="D357" s="233">
        <f t="shared" ref="D357:D362" si="916">D356</f>
        <v>450</v>
      </c>
      <c r="E357" s="234" t="str">
        <f t="shared" ref="E357:E362" si="917">E356</f>
        <v>YT-4635-26EMS</v>
      </c>
      <c r="F357" s="232">
        <f t="shared" ref="F357:F362" si="918">F356</f>
        <v>1020</v>
      </c>
      <c r="G357" s="234"/>
      <c r="H357" s="234" t="s">
        <v>41</v>
      </c>
      <c r="I357" s="234">
        <v>150</v>
      </c>
      <c r="J357" s="252" t="s">
        <v>124</v>
      </c>
      <c r="K357" s="234">
        <v>440</v>
      </c>
      <c r="L357" s="234">
        <f t="shared" ref="L357:L362" si="919">L356</f>
        <v>6</v>
      </c>
      <c r="M357" s="234">
        <f t="shared" si="904"/>
        <v>237600</v>
      </c>
      <c r="N357" s="253">
        <f t="shared" si="905"/>
        <v>0.201680672268908</v>
      </c>
      <c r="O357" s="234">
        <v>3.6</v>
      </c>
      <c r="P357" s="234"/>
      <c r="Q357" s="234"/>
      <c r="R357" s="234"/>
      <c r="S357" s="260">
        <f t="shared" si="906"/>
        <v>0</v>
      </c>
      <c r="T357" s="260">
        <f t="shared" si="907"/>
        <v>4675.32467532467</v>
      </c>
      <c r="U357" s="260">
        <f t="shared" si="908"/>
        <v>205.714285714286</v>
      </c>
      <c r="V357" s="260"/>
      <c r="W357" s="270"/>
      <c r="X357" s="266"/>
      <c r="Y357" s="260">
        <f t="shared" si="909"/>
        <v>4675.32467532467</v>
      </c>
      <c r="Z357" s="234">
        <f t="shared" si="910"/>
        <v>205.714285714286</v>
      </c>
      <c r="AA357" s="260">
        <f t="shared" si="911"/>
        <v>8863.63636363636</v>
      </c>
      <c r="AB357" s="278">
        <f t="shared" si="912"/>
        <v>0</v>
      </c>
      <c r="AC357" s="260">
        <f t="shared" si="913"/>
        <v>1166.4</v>
      </c>
      <c r="AD357" s="254">
        <f t="shared" si="914"/>
        <v>4.8293220983984</v>
      </c>
      <c r="AE357" s="279">
        <v>1</v>
      </c>
      <c r="AF357" s="280">
        <f t="shared" si="915"/>
        <v>51.3216</v>
      </c>
      <c r="AG357" s="292">
        <f t="shared" ref="AG357:AG362" si="920">AG356</f>
        <v>44162</v>
      </c>
      <c r="AH357" s="292">
        <f t="shared" ref="AH357:AH362" si="921">AH356</f>
        <v>0</v>
      </c>
      <c r="AI357" s="292">
        <f t="shared" ref="AI357:AI362" si="922">AI356</f>
        <v>44166.8293220984</v>
      </c>
      <c r="AJ357" s="292" t="str">
        <f ca="1" t="shared" ref="AJ357:AJ362" si="923">AJ356</f>
        <v>跟踪</v>
      </c>
      <c r="AK357" s="292">
        <f t="shared" ref="AK357:AK362" si="924">AK356</f>
        <v>44169.8293220984</v>
      </c>
      <c r="AL357" s="296"/>
      <c r="AM357" s="300"/>
      <c r="AN357" s="218"/>
      <c r="AO357" s="218"/>
      <c r="AP357" s="218"/>
      <c r="AQ357" s="218"/>
      <c r="AR357" s="218"/>
      <c r="AS357" s="218"/>
      <c r="AT357" s="218"/>
      <c r="AU357" s="218"/>
      <c r="AV357" s="218"/>
      <c r="AW357" s="218"/>
      <c r="AX357" s="218"/>
      <c r="AY357" s="218"/>
      <c r="AZ357" s="218"/>
      <c r="BA357" s="218"/>
      <c r="BB357" s="218"/>
      <c r="BC357" s="218"/>
      <c r="BD357" s="218"/>
      <c r="BE357" s="218"/>
      <c r="BF357" s="218"/>
      <c r="BG357" s="218"/>
      <c r="BH357" s="218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217"/>
      <c r="BS357" s="217"/>
      <c r="BT357" s="217"/>
      <c r="BU357" s="217"/>
      <c r="BV357" s="217"/>
      <c r="BW357" s="217"/>
      <c r="BX357" s="217"/>
      <c r="BY357" s="217"/>
      <c r="BZ357" s="217"/>
      <c r="CA357" s="217"/>
      <c r="CB357" s="217"/>
      <c r="CC357" s="217"/>
      <c r="CD357" s="217"/>
      <c r="CE357" s="217"/>
      <c r="CF357" s="217"/>
      <c r="CG357" s="217"/>
      <c r="CH357" s="217"/>
      <c r="CI357" s="217"/>
      <c r="CJ357" s="217"/>
      <c r="CK357" s="217"/>
      <c r="CL357" s="217"/>
      <c r="CM357" s="217"/>
      <c r="CN357" s="217"/>
      <c r="CO357" s="217"/>
      <c r="CP357" s="217"/>
      <c r="CQ357" s="217"/>
      <c r="CR357" s="217"/>
      <c r="CS357" s="217"/>
      <c r="CT357" s="217"/>
      <c r="CU357" s="217"/>
      <c r="CV357" s="217"/>
      <c r="CW357" s="217"/>
      <c r="CX357" s="217"/>
      <c r="CY357" s="217"/>
      <c r="CZ357" s="193"/>
      <c r="DA357" s="193"/>
      <c r="DB357" s="193"/>
      <c r="DC357" s="193"/>
      <c r="DD357" s="193"/>
      <c r="DE357" s="193"/>
      <c r="DF357" s="193"/>
      <c r="DG357" s="193"/>
      <c r="DH357" s="193"/>
      <c r="DI357" s="193"/>
      <c r="DJ357" s="193"/>
      <c r="DK357" s="193"/>
      <c r="DL357" s="193"/>
      <c r="DM357" s="193"/>
      <c r="DN357" s="193"/>
      <c r="DO357" s="193"/>
      <c r="DP357" s="193"/>
      <c r="DQ357" s="193"/>
      <c r="DR357" s="193"/>
      <c r="DS357" s="193"/>
      <c r="DT357" s="193"/>
      <c r="DU357" s="193"/>
      <c r="DV357" s="193"/>
      <c r="DW357" s="193"/>
      <c r="DX357" s="193"/>
      <c r="DY357" s="193"/>
    </row>
    <row r="358" s="190" customFormat="1" customHeight="1" spans="1:129">
      <c r="A358" s="243">
        <v>322</v>
      </c>
      <c r="B358" s="235"/>
      <c r="C358" s="234">
        <v>1</v>
      </c>
      <c r="D358" s="233">
        <f t="shared" si="916"/>
        <v>450</v>
      </c>
      <c r="E358" s="234" t="str">
        <f t="shared" si="917"/>
        <v>YT-4635-26EMS</v>
      </c>
      <c r="F358" s="232">
        <f t="shared" si="918"/>
        <v>1020</v>
      </c>
      <c r="G358" s="241" t="s">
        <v>49</v>
      </c>
      <c r="H358" s="234" t="s">
        <v>42</v>
      </c>
      <c r="I358" s="234">
        <v>150</v>
      </c>
      <c r="J358" s="252" t="s">
        <v>124</v>
      </c>
      <c r="K358" s="234">
        <v>440</v>
      </c>
      <c r="L358" s="234">
        <f t="shared" si="919"/>
        <v>6</v>
      </c>
      <c r="M358" s="234">
        <f t="shared" si="904"/>
        <v>237600</v>
      </c>
      <c r="N358" s="253">
        <f t="shared" si="905"/>
        <v>0.201680672268908</v>
      </c>
      <c r="O358" s="234">
        <v>3.6</v>
      </c>
      <c r="P358" s="234"/>
      <c r="Q358" s="234"/>
      <c r="R358" s="234"/>
      <c r="S358" s="260">
        <f t="shared" si="906"/>
        <v>0</v>
      </c>
      <c r="T358" s="260">
        <f t="shared" si="907"/>
        <v>4675.32467532467</v>
      </c>
      <c r="U358" s="260">
        <f t="shared" si="908"/>
        <v>205.714285714286</v>
      </c>
      <c r="V358" s="260"/>
      <c r="W358" s="270"/>
      <c r="X358" s="266"/>
      <c r="Y358" s="260">
        <f t="shared" si="909"/>
        <v>4675.32467532467</v>
      </c>
      <c r="Z358" s="234">
        <f t="shared" si="910"/>
        <v>205.714285714286</v>
      </c>
      <c r="AA358" s="260">
        <f t="shared" si="911"/>
        <v>8863.63636363636</v>
      </c>
      <c r="AB358" s="278">
        <f t="shared" si="912"/>
        <v>0</v>
      </c>
      <c r="AC358" s="260">
        <f t="shared" si="913"/>
        <v>1166.4</v>
      </c>
      <c r="AD358" s="254">
        <f t="shared" si="914"/>
        <v>4.8293220983984</v>
      </c>
      <c r="AE358" s="279">
        <v>1</v>
      </c>
      <c r="AF358" s="280">
        <f t="shared" si="915"/>
        <v>51.3216</v>
      </c>
      <c r="AG358" s="292">
        <f t="shared" si="920"/>
        <v>44162</v>
      </c>
      <c r="AH358" s="292">
        <f t="shared" si="921"/>
        <v>0</v>
      </c>
      <c r="AI358" s="292">
        <f t="shared" si="922"/>
        <v>44166.8293220984</v>
      </c>
      <c r="AJ358" s="292" t="str">
        <f ca="1" t="shared" si="923"/>
        <v>跟踪</v>
      </c>
      <c r="AK358" s="292">
        <f t="shared" si="924"/>
        <v>44169.8293220984</v>
      </c>
      <c r="AL358" s="296"/>
      <c r="AM358" s="300"/>
      <c r="AN358" s="218"/>
      <c r="AO358" s="218"/>
      <c r="AP358" s="218"/>
      <c r="AQ358" s="218"/>
      <c r="AR358" s="218"/>
      <c r="AS358" s="218"/>
      <c r="AT358" s="218"/>
      <c r="AU358" s="218"/>
      <c r="AV358" s="218"/>
      <c r="AW358" s="218"/>
      <c r="AX358" s="218"/>
      <c r="AY358" s="218"/>
      <c r="AZ358" s="218"/>
      <c r="BA358" s="218"/>
      <c r="BB358" s="218"/>
      <c r="BC358" s="218"/>
      <c r="BD358" s="218"/>
      <c r="BE358" s="218"/>
      <c r="BF358" s="218"/>
      <c r="BG358" s="218"/>
      <c r="BH358" s="218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217"/>
      <c r="BS358" s="217"/>
      <c r="BT358" s="217"/>
      <c r="BU358" s="217"/>
      <c r="BV358" s="217"/>
      <c r="BW358" s="217"/>
      <c r="BX358" s="217"/>
      <c r="BY358" s="217"/>
      <c r="BZ358" s="217"/>
      <c r="CA358" s="217"/>
      <c r="CB358" s="217"/>
      <c r="CC358" s="217"/>
      <c r="CD358" s="217"/>
      <c r="CE358" s="217"/>
      <c r="CF358" s="217"/>
      <c r="CG358" s="217"/>
      <c r="CH358" s="217"/>
      <c r="CI358" s="217"/>
      <c r="CJ358" s="217"/>
      <c r="CK358" s="217"/>
      <c r="CL358" s="217"/>
      <c r="CM358" s="217"/>
      <c r="CN358" s="217"/>
      <c r="CO358" s="217"/>
      <c r="CP358" s="217"/>
      <c r="CQ358" s="217"/>
      <c r="CR358" s="217"/>
      <c r="CS358" s="217"/>
      <c r="CT358" s="217"/>
      <c r="CU358" s="217"/>
      <c r="CV358" s="217"/>
      <c r="CW358" s="217"/>
      <c r="CX358" s="217"/>
      <c r="CY358" s="217"/>
      <c r="CZ358" s="193"/>
      <c r="DA358" s="193"/>
      <c r="DB358" s="193"/>
      <c r="DC358" s="193"/>
      <c r="DD358" s="193"/>
      <c r="DE358" s="193"/>
      <c r="DF358" s="193"/>
      <c r="DG358" s="193"/>
      <c r="DH358" s="193"/>
      <c r="DI358" s="193"/>
      <c r="DJ358" s="193"/>
      <c r="DK358" s="193"/>
      <c r="DL358" s="193"/>
      <c r="DM358" s="193"/>
      <c r="DN358" s="193"/>
      <c r="DO358" s="193"/>
      <c r="DP358" s="193"/>
      <c r="DQ358" s="193"/>
      <c r="DR358" s="193"/>
      <c r="DS358" s="193"/>
      <c r="DT358" s="193"/>
      <c r="DU358" s="193"/>
      <c r="DV358" s="193"/>
      <c r="DW358" s="193"/>
      <c r="DX358" s="193"/>
      <c r="DY358" s="193"/>
    </row>
    <row r="359" s="190" customFormat="1" customHeight="1" spans="1:129">
      <c r="A359" s="243">
        <v>322</v>
      </c>
      <c r="B359" s="235"/>
      <c r="C359" s="234">
        <v>1</v>
      </c>
      <c r="D359" s="233">
        <f t="shared" si="916"/>
        <v>450</v>
      </c>
      <c r="E359" s="234" t="str">
        <f t="shared" si="917"/>
        <v>YT-4635-26EMS</v>
      </c>
      <c r="F359" s="232">
        <f t="shared" si="918"/>
        <v>1020</v>
      </c>
      <c r="G359" s="242"/>
      <c r="H359" s="234" t="s">
        <v>43</v>
      </c>
      <c r="I359" s="234">
        <v>30</v>
      </c>
      <c r="J359" s="259" t="s">
        <v>62</v>
      </c>
      <c r="K359" s="234">
        <v>550</v>
      </c>
      <c r="L359" s="234">
        <f t="shared" si="919"/>
        <v>6</v>
      </c>
      <c r="M359" s="234">
        <f t="shared" si="904"/>
        <v>191400</v>
      </c>
      <c r="N359" s="253">
        <f t="shared" si="905"/>
        <v>0.162464985994398</v>
      </c>
      <c r="O359" s="234">
        <v>11.6</v>
      </c>
      <c r="P359" s="234"/>
      <c r="Q359" s="234"/>
      <c r="R359" s="234"/>
      <c r="S359" s="260">
        <f t="shared" si="906"/>
        <v>0</v>
      </c>
      <c r="T359" s="260">
        <f t="shared" si="907"/>
        <v>15064.9350649351</v>
      </c>
      <c r="U359" s="260">
        <f t="shared" si="908"/>
        <v>165.714285714286</v>
      </c>
      <c r="V359" s="260"/>
      <c r="W359" s="270"/>
      <c r="X359" s="266"/>
      <c r="Y359" s="260">
        <f t="shared" si="909"/>
        <v>15064.9350649351</v>
      </c>
      <c r="Z359" s="234">
        <f t="shared" si="910"/>
        <v>165.714285714286</v>
      </c>
      <c r="AA359" s="260">
        <f t="shared" si="911"/>
        <v>35454.5454545455</v>
      </c>
      <c r="AB359" s="278">
        <f t="shared" si="912"/>
        <v>0</v>
      </c>
      <c r="AC359" s="260">
        <f t="shared" si="913"/>
        <v>3758.4</v>
      </c>
      <c r="AD359" s="254">
        <f t="shared" si="914"/>
        <v>4.8293220983984</v>
      </c>
      <c r="AE359" s="279">
        <v>1</v>
      </c>
      <c r="AF359" s="280">
        <f t="shared" si="915"/>
        <v>41.3424</v>
      </c>
      <c r="AG359" s="292">
        <f t="shared" si="920"/>
        <v>44162</v>
      </c>
      <c r="AH359" s="292">
        <f t="shared" si="921"/>
        <v>0</v>
      </c>
      <c r="AI359" s="292">
        <f t="shared" si="922"/>
        <v>44166.8293220984</v>
      </c>
      <c r="AJ359" s="292" t="str">
        <f ca="1" t="shared" si="923"/>
        <v>跟踪</v>
      </c>
      <c r="AK359" s="292">
        <f t="shared" si="924"/>
        <v>44169.8293220984</v>
      </c>
      <c r="AL359" s="296"/>
      <c r="AM359" s="300"/>
      <c r="AN359" s="218"/>
      <c r="AO359" s="218"/>
      <c r="AP359" s="218"/>
      <c r="AQ359" s="218"/>
      <c r="AR359" s="218"/>
      <c r="AS359" s="218"/>
      <c r="AT359" s="218"/>
      <c r="AU359" s="218"/>
      <c r="AV359" s="218"/>
      <c r="AW359" s="218"/>
      <c r="AX359" s="218"/>
      <c r="AY359" s="218"/>
      <c r="AZ359" s="218"/>
      <c r="BA359" s="218"/>
      <c r="BB359" s="218"/>
      <c r="BC359" s="218"/>
      <c r="BD359" s="218"/>
      <c r="BE359" s="218"/>
      <c r="BF359" s="218"/>
      <c r="BG359" s="218"/>
      <c r="BH359" s="218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217"/>
      <c r="BS359" s="217"/>
      <c r="BT359" s="217"/>
      <c r="BU359" s="217"/>
      <c r="BV359" s="217"/>
      <c r="BW359" s="217"/>
      <c r="BX359" s="217"/>
      <c r="BY359" s="217"/>
      <c r="BZ359" s="217"/>
      <c r="CA359" s="217"/>
      <c r="CB359" s="217"/>
      <c r="CC359" s="217"/>
      <c r="CD359" s="217"/>
      <c r="CE359" s="217"/>
      <c r="CF359" s="217"/>
      <c r="CG359" s="217"/>
      <c r="CH359" s="217"/>
      <c r="CI359" s="217"/>
      <c r="CJ359" s="217"/>
      <c r="CK359" s="217"/>
      <c r="CL359" s="217"/>
      <c r="CM359" s="217"/>
      <c r="CN359" s="217"/>
      <c r="CO359" s="217"/>
      <c r="CP359" s="217"/>
      <c r="CQ359" s="217"/>
      <c r="CR359" s="217"/>
      <c r="CS359" s="217"/>
      <c r="CT359" s="217"/>
      <c r="CU359" s="217"/>
      <c r="CV359" s="217"/>
      <c r="CW359" s="217"/>
      <c r="CX359" s="217"/>
      <c r="CY359" s="217"/>
      <c r="CZ359" s="193"/>
      <c r="DA359" s="193"/>
      <c r="DB359" s="193"/>
      <c r="DC359" s="193"/>
      <c r="DD359" s="193"/>
      <c r="DE359" s="193"/>
      <c r="DF359" s="193"/>
      <c r="DG359" s="193"/>
      <c r="DH359" s="193"/>
      <c r="DI359" s="193"/>
      <c r="DJ359" s="193"/>
      <c r="DK359" s="193"/>
      <c r="DL359" s="193"/>
      <c r="DM359" s="193"/>
      <c r="DN359" s="193"/>
      <c r="DO359" s="193"/>
      <c r="DP359" s="193"/>
      <c r="DQ359" s="193"/>
      <c r="DR359" s="193"/>
      <c r="DS359" s="193"/>
      <c r="DT359" s="193"/>
      <c r="DU359" s="193"/>
      <c r="DV359" s="193"/>
      <c r="DW359" s="193"/>
      <c r="DX359" s="193"/>
      <c r="DY359" s="193"/>
    </row>
    <row r="360" s="190" customFormat="1" customHeight="1" spans="1:129">
      <c r="A360" s="243">
        <v>322</v>
      </c>
      <c r="B360" s="235"/>
      <c r="C360" s="234">
        <v>1</v>
      </c>
      <c r="D360" s="233">
        <f t="shared" si="916"/>
        <v>450</v>
      </c>
      <c r="E360" s="234" t="str">
        <f t="shared" si="917"/>
        <v>YT-4635-26EMS</v>
      </c>
      <c r="F360" s="232">
        <f t="shared" si="918"/>
        <v>1020</v>
      </c>
      <c r="G360" s="234" t="e">
        <f>[1]问量!$F$250</f>
        <v>#REF!</v>
      </c>
      <c r="H360" s="234" t="s">
        <v>44</v>
      </c>
      <c r="I360" s="234">
        <v>100</v>
      </c>
      <c r="J360" s="259" t="s">
        <v>129</v>
      </c>
      <c r="K360" s="234">
        <v>550</v>
      </c>
      <c r="L360" s="234">
        <f t="shared" si="919"/>
        <v>6</v>
      </c>
      <c r="M360" s="234">
        <f t="shared" si="904"/>
        <v>231000</v>
      </c>
      <c r="N360" s="253">
        <f t="shared" si="905"/>
        <v>0.196078431372549</v>
      </c>
      <c r="O360" s="234">
        <v>4.2</v>
      </c>
      <c r="P360" s="234"/>
      <c r="Q360" s="234"/>
      <c r="R360" s="234"/>
      <c r="S360" s="260">
        <f t="shared" si="906"/>
        <v>0</v>
      </c>
      <c r="T360" s="260">
        <f t="shared" si="907"/>
        <v>5454.54545454545</v>
      </c>
      <c r="U360" s="260">
        <f t="shared" si="908"/>
        <v>200</v>
      </c>
      <c r="V360" s="279"/>
      <c r="W360" s="270"/>
      <c r="X360" s="266"/>
      <c r="Y360" s="260">
        <f t="shared" si="909"/>
        <v>5454.54545454545</v>
      </c>
      <c r="Z360" s="234">
        <f t="shared" si="910"/>
        <v>200</v>
      </c>
      <c r="AA360" s="260">
        <f t="shared" si="911"/>
        <v>10636.3636363636</v>
      </c>
      <c r="AB360" s="278">
        <f t="shared" si="912"/>
        <v>0</v>
      </c>
      <c r="AC360" s="260">
        <f t="shared" si="913"/>
        <v>1360.8</v>
      </c>
      <c r="AD360" s="254">
        <f t="shared" si="914"/>
        <v>4.8293220983984</v>
      </c>
      <c r="AE360" s="279">
        <v>1</v>
      </c>
      <c r="AF360" s="280">
        <f t="shared" si="915"/>
        <v>49.896</v>
      </c>
      <c r="AG360" s="292">
        <f t="shared" si="920"/>
        <v>44162</v>
      </c>
      <c r="AH360" s="292">
        <f t="shared" si="921"/>
        <v>0</v>
      </c>
      <c r="AI360" s="292">
        <f t="shared" si="922"/>
        <v>44166.8293220984</v>
      </c>
      <c r="AJ360" s="292" t="str">
        <f ca="1" t="shared" si="923"/>
        <v>跟踪</v>
      </c>
      <c r="AK360" s="292">
        <f t="shared" si="924"/>
        <v>44169.8293220984</v>
      </c>
      <c r="AL360" s="296"/>
      <c r="AM360" s="300"/>
      <c r="AN360" s="218"/>
      <c r="AO360" s="218"/>
      <c r="AP360" s="218"/>
      <c r="AQ360" s="218"/>
      <c r="AR360" s="218"/>
      <c r="AS360" s="218"/>
      <c r="AT360" s="218"/>
      <c r="AU360" s="218"/>
      <c r="AV360" s="218"/>
      <c r="AW360" s="218"/>
      <c r="AX360" s="218"/>
      <c r="AY360" s="218"/>
      <c r="AZ360" s="218"/>
      <c r="BA360" s="218"/>
      <c r="BB360" s="218"/>
      <c r="BC360" s="218"/>
      <c r="BD360" s="218"/>
      <c r="BE360" s="218"/>
      <c r="BF360" s="218"/>
      <c r="BG360" s="218"/>
      <c r="BH360" s="218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217"/>
      <c r="BS360" s="217"/>
      <c r="BT360" s="217"/>
      <c r="BU360" s="217"/>
      <c r="BV360" s="217"/>
      <c r="BW360" s="217"/>
      <c r="BX360" s="217"/>
      <c r="BY360" s="217"/>
      <c r="BZ360" s="217"/>
      <c r="CA360" s="217"/>
      <c r="CB360" s="217"/>
      <c r="CC360" s="217"/>
      <c r="CD360" s="217"/>
      <c r="CE360" s="217"/>
      <c r="CF360" s="217"/>
      <c r="CG360" s="217"/>
      <c r="CH360" s="217"/>
      <c r="CI360" s="217"/>
      <c r="CJ360" s="217"/>
      <c r="CK360" s="217"/>
      <c r="CL360" s="217"/>
      <c r="CM360" s="217"/>
      <c r="CN360" s="217"/>
      <c r="CO360" s="217"/>
      <c r="CP360" s="217"/>
      <c r="CQ360" s="217"/>
      <c r="CR360" s="217"/>
      <c r="CS360" s="217"/>
      <c r="CT360" s="217"/>
      <c r="CU360" s="217"/>
      <c r="CV360" s="217"/>
      <c r="CW360" s="217"/>
      <c r="CX360" s="217"/>
      <c r="CY360" s="217"/>
      <c r="CZ360" s="193"/>
      <c r="DA360" s="193"/>
      <c r="DB360" s="193"/>
      <c r="DC360" s="193"/>
      <c r="DD360" s="193"/>
      <c r="DE360" s="193"/>
      <c r="DF360" s="193"/>
      <c r="DG360" s="193"/>
      <c r="DH360" s="193"/>
      <c r="DI360" s="193"/>
      <c r="DJ360" s="193"/>
      <c r="DK360" s="193"/>
      <c r="DL360" s="193"/>
      <c r="DM360" s="193"/>
      <c r="DN360" s="193"/>
      <c r="DO360" s="193"/>
      <c r="DP360" s="193"/>
      <c r="DQ360" s="193"/>
      <c r="DR360" s="193"/>
      <c r="DS360" s="193"/>
      <c r="DT360" s="193"/>
      <c r="DU360" s="193"/>
      <c r="DV360" s="193"/>
      <c r="DW360" s="193"/>
      <c r="DX360" s="193"/>
      <c r="DY360" s="193"/>
    </row>
    <row r="361" s="190" customFormat="1" customHeight="1" spans="1:129">
      <c r="A361" s="243">
        <v>322</v>
      </c>
      <c r="B361" s="235"/>
      <c r="C361" s="234">
        <v>1</v>
      </c>
      <c r="D361" s="233">
        <f t="shared" si="916"/>
        <v>450</v>
      </c>
      <c r="E361" s="234" t="str">
        <f t="shared" si="917"/>
        <v>YT-4635-26EMS</v>
      </c>
      <c r="F361" s="232">
        <f t="shared" si="918"/>
        <v>1020</v>
      </c>
      <c r="G361" s="234"/>
      <c r="H361" s="234" t="s">
        <v>45</v>
      </c>
      <c r="I361" s="234">
        <v>75</v>
      </c>
      <c r="J361" s="259" t="s">
        <v>128</v>
      </c>
      <c r="K361" s="234">
        <v>550</v>
      </c>
      <c r="L361" s="234">
        <f t="shared" si="919"/>
        <v>6</v>
      </c>
      <c r="M361" s="234">
        <f t="shared" si="904"/>
        <v>140250</v>
      </c>
      <c r="N361" s="253">
        <f t="shared" si="905"/>
        <v>0.119047619047619</v>
      </c>
      <c r="O361" s="234">
        <v>3.4</v>
      </c>
      <c r="P361" s="234"/>
      <c r="Q361" s="234"/>
      <c r="R361" s="234"/>
      <c r="S361" s="260">
        <f t="shared" si="906"/>
        <v>0</v>
      </c>
      <c r="T361" s="260">
        <f t="shared" si="907"/>
        <v>4415.58441558442</v>
      </c>
      <c r="U361" s="260">
        <f t="shared" si="908"/>
        <v>121.428571428571</v>
      </c>
      <c r="V361" s="260"/>
      <c r="W361" s="270"/>
      <c r="X361" s="266"/>
      <c r="Y361" s="260">
        <f t="shared" si="909"/>
        <v>4415.58441558442</v>
      </c>
      <c r="Z361" s="234">
        <f t="shared" si="910"/>
        <v>121.428571428571</v>
      </c>
      <c r="AA361" s="260">
        <f t="shared" si="911"/>
        <v>14181.8181818182</v>
      </c>
      <c r="AB361" s="278">
        <f t="shared" si="912"/>
        <v>0</v>
      </c>
      <c r="AC361" s="260">
        <f t="shared" si="913"/>
        <v>1101.6</v>
      </c>
      <c r="AD361" s="254">
        <f t="shared" si="914"/>
        <v>4.8293220983984</v>
      </c>
      <c r="AE361" s="279">
        <v>1</v>
      </c>
      <c r="AF361" s="280">
        <f t="shared" si="915"/>
        <v>30.294</v>
      </c>
      <c r="AG361" s="292">
        <f t="shared" si="920"/>
        <v>44162</v>
      </c>
      <c r="AH361" s="292">
        <f t="shared" si="921"/>
        <v>0</v>
      </c>
      <c r="AI361" s="292">
        <f t="shared" si="922"/>
        <v>44166.8293220984</v>
      </c>
      <c r="AJ361" s="292" t="str">
        <f ca="1" t="shared" si="923"/>
        <v>跟踪</v>
      </c>
      <c r="AK361" s="292">
        <f t="shared" si="924"/>
        <v>44169.8293220984</v>
      </c>
      <c r="AL361" s="296"/>
      <c r="AM361" s="300"/>
      <c r="AN361" s="218"/>
      <c r="AO361" s="218"/>
      <c r="AP361" s="218"/>
      <c r="AQ361" s="218"/>
      <c r="AR361" s="218"/>
      <c r="AS361" s="218"/>
      <c r="AT361" s="218"/>
      <c r="AU361" s="218"/>
      <c r="AV361" s="218"/>
      <c r="AW361" s="218"/>
      <c r="AX361" s="218"/>
      <c r="AY361" s="218"/>
      <c r="AZ361" s="218"/>
      <c r="BA361" s="218"/>
      <c r="BB361" s="218"/>
      <c r="BC361" s="218"/>
      <c r="BD361" s="218"/>
      <c r="BE361" s="218"/>
      <c r="BF361" s="218"/>
      <c r="BG361" s="218"/>
      <c r="BH361" s="218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217"/>
      <c r="BZ361" s="217"/>
      <c r="CA361" s="217"/>
      <c r="CB361" s="217"/>
      <c r="CC361" s="217"/>
      <c r="CD361" s="217"/>
      <c r="CE361" s="217"/>
      <c r="CF361" s="217"/>
      <c r="CG361" s="217"/>
      <c r="CH361" s="217"/>
      <c r="CI361" s="217"/>
      <c r="CJ361" s="217"/>
      <c r="CK361" s="217"/>
      <c r="CL361" s="217"/>
      <c r="CM361" s="217"/>
      <c r="CN361" s="217"/>
      <c r="CO361" s="217"/>
      <c r="CP361" s="217"/>
      <c r="CQ361" s="217"/>
      <c r="CR361" s="217"/>
      <c r="CS361" s="217"/>
      <c r="CT361" s="217"/>
      <c r="CU361" s="217"/>
      <c r="CV361" s="217"/>
      <c r="CW361" s="217"/>
      <c r="CX361" s="217"/>
      <c r="CY361" s="217"/>
      <c r="CZ361" s="193"/>
      <c r="DA361" s="193"/>
      <c r="DB361" s="193"/>
      <c r="DC361" s="193"/>
      <c r="DD361" s="193"/>
      <c r="DE361" s="193"/>
      <c r="DF361" s="193"/>
      <c r="DG361" s="193"/>
      <c r="DH361" s="193"/>
      <c r="DI361" s="193"/>
      <c r="DJ361" s="193"/>
      <c r="DK361" s="193"/>
      <c r="DL361" s="193"/>
      <c r="DM361" s="193"/>
      <c r="DN361" s="193"/>
      <c r="DO361" s="193"/>
      <c r="DP361" s="193"/>
      <c r="DQ361" s="193"/>
      <c r="DR361" s="193"/>
      <c r="DS361" s="193"/>
      <c r="DT361" s="193"/>
      <c r="DU361" s="193"/>
      <c r="DV361" s="193"/>
      <c r="DW361" s="193"/>
      <c r="DX361" s="193"/>
      <c r="DY361" s="193"/>
    </row>
    <row r="362" s="190" customFormat="1" customHeight="1" spans="1:129">
      <c r="A362" s="243">
        <v>322</v>
      </c>
      <c r="B362" s="235"/>
      <c r="C362" s="234">
        <v>1</v>
      </c>
      <c r="D362" s="233">
        <f t="shared" si="916"/>
        <v>450</v>
      </c>
      <c r="E362" s="234" t="str">
        <f t="shared" si="917"/>
        <v>YT-4635-26EMS</v>
      </c>
      <c r="F362" s="232">
        <f t="shared" si="918"/>
        <v>1020</v>
      </c>
      <c r="G362" s="234"/>
      <c r="H362" s="234" t="s">
        <v>46</v>
      </c>
      <c r="I362" s="234"/>
      <c r="J362" s="252"/>
      <c r="K362" s="234"/>
      <c r="L362" s="234">
        <f t="shared" si="919"/>
        <v>6</v>
      </c>
      <c r="M362" s="234">
        <f t="shared" si="904"/>
        <v>0</v>
      </c>
      <c r="N362" s="253">
        <f t="shared" si="905"/>
        <v>0</v>
      </c>
      <c r="O362" s="234"/>
      <c r="P362" s="234"/>
      <c r="Q362" s="234"/>
      <c r="R362" s="234"/>
      <c r="S362" s="260">
        <f t="shared" si="906"/>
        <v>0</v>
      </c>
      <c r="T362" s="260" t="e">
        <f t="shared" si="907"/>
        <v>#DIV/0!</v>
      </c>
      <c r="U362" s="260">
        <f t="shared" si="908"/>
        <v>0</v>
      </c>
      <c r="V362" s="260"/>
      <c r="W362" s="270"/>
      <c r="X362" s="266"/>
      <c r="Y362" s="260" t="e">
        <f t="shared" si="909"/>
        <v>#DIV/0!</v>
      </c>
      <c r="Z362" s="234" t="e">
        <f t="shared" si="910"/>
        <v>#DIV/0!</v>
      </c>
      <c r="AA362" s="260" t="e">
        <f t="shared" si="911"/>
        <v>#DIV/0!</v>
      </c>
      <c r="AB362" s="278" t="e">
        <f t="shared" si="912"/>
        <v>#DIV/0!</v>
      </c>
      <c r="AC362" s="260">
        <f t="shared" si="913"/>
        <v>0</v>
      </c>
      <c r="AD362" s="254" t="e">
        <f t="shared" si="914"/>
        <v>#DIV/0!</v>
      </c>
      <c r="AE362" s="279">
        <v>1</v>
      </c>
      <c r="AF362" s="280">
        <f t="shared" si="915"/>
        <v>0</v>
      </c>
      <c r="AG362" s="292">
        <f t="shared" si="920"/>
        <v>44162</v>
      </c>
      <c r="AH362" s="292">
        <f t="shared" si="921"/>
        <v>0</v>
      </c>
      <c r="AI362" s="292">
        <f t="shared" si="922"/>
        <v>44166.8293220984</v>
      </c>
      <c r="AJ362" s="292" t="str">
        <f ca="1" t="shared" si="923"/>
        <v>跟踪</v>
      </c>
      <c r="AK362" s="292">
        <f t="shared" si="924"/>
        <v>44169.8293220984</v>
      </c>
      <c r="AL362" s="296"/>
      <c r="AM362" s="300"/>
      <c r="AN362" s="218"/>
      <c r="AO362" s="218"/>
      <c r="AP362" s="218"/>
      <c r="AQ362" s="218"/>
      <c r="AR362" s="218"/>
      <c r="AS362" s="218"/>
      <c r="AT362" s="218"/>
      <c r="AU362" s="218"/>
      <c r="AV362" s="218"/>
      <c r="AW362" s="218"/>
      <c r="AX362" s="218"/>
      <c r="AY362" s="218"/>
      <c r="AZ362" s="218"/>
      <c r="BA362" s="218"/>
      <c r="BB362" s="218"/>
      <c r="BC362" s="218"/>
      <c r="BD362" s="218"/>
      <c r="BE362" s="218"/>
      <c r="BF362" s="218"/>
      <c r="BG362" s="218"/>
      <c r="BH362" s="218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217"/>
      <c r="BZ362" s="217"/>
      <c r="CA362" s="217"/>
      <c r="CB362" s="217"/>
      <c r="CC362" s="217"/>
      <c r="CD362" s="217"/>
      <c r="CE362" s="217"/>
      <c r="CF362" s="217"/>
      <c r="CG362" s="217"/>
      <c r="CH362" s="217"/>
      <c r="CI362" s="217"/>
      <c r="CJ362" s="217"/>
      <c r="CK362" s="217"/>
      <c r="CL362" s="217"/>
      <c r="CM362" s="217"/>
      <c r="CN362" s="217"/>
      <c r="CO362" s="217"/>
      <c r="CP362" s="217"/>
      <c r="CQ362" s="217"/>
      <c r="CR362" s="217"/>
      <c r="CS362" s="217"/>
      <c r="CT362" s="217"/>
      <c r="CU362" s="217"/>
      <c r="CV362" s="217"/>
      <c r="CW362" s="217"/>
      <c r="CX362" s="217"/>
      <c r="CY362" s="217"/>
      <c r="CZ362" s="193"/>
      <c r="DA362" s="193"/>
      <c r="DB362" s="193"/>
      <c r="DC362" s="193"/>
      <c r="DD362" s="193"/>
      <c r="DE362" s="193"/>
      <c r="DF362" s="193"/>
      <c r="DG362" s="193"/>
      <c r="DH362" s="193"/>
      <c r="DI362" s="193"/>
      <c r="DJ362" s="193"/>
      <c r="DK362" s="193"/>
      <c r="DL362" s="193"/>
      <c r="DM362" s="193"/>
      <c r="DN362" s="193"/>
      <c r="DO362" s="193"/>
      <c r="DP362" s="193"/>
      <c r="DQ362" s="193"/>
      <c r="DR362" s="193"/>
      <c r="DS362" s="193"/>
      <c r="DT362" s="193"/>
      <c r="DU362" s="193"/>
      <c r="DV362" s="193"/>
      <c r="DW362" s="193"/>
      <c r="DX362" s="193"/>
      <c r="DY362" s="193"/>
    </row>
    <row r="363" s="191" customFormat="1" customHeight="1" spans="1:129">
      <c r="A363" s="244"/>
      <c r="B363" s="237"/>
      <c r="C363" s="240"/>
      <c r="D363" s="239"/>
      <c r="E363" s="240"/>
      <c r="F363" s="238"/>
      <c r="G363" s="240"/>
      <c r="H363" s="240"/>
      <c r="I363" s="240"/>
      <c r="J363" s="256"/>
      <c r="K363" s="240"/>
      <c r="L363" s="240"/>
      <c r="M363" s="240"/>
      <c r="N363" s="257"/>
      <c r="O363" s="240"/>
      <c r="P363" s="240"/>
      <c r="Q363" s="240"/>
      <c r="R363" s="240"/>
      <c r="S363" s="267"/>
      <c r="T363" s="267"/>
      <c r="U363" s="267"/>
      <c r="V363" s="267"/>
      <c r="W363" s="272"/>
      <c r="X363" s="269"/>
      <c r="Y363" s="267"/>
      <c r="Z363" s="240"/>
      <c r="AA363" s="267"/>
      <c r="AB363" s="281"/>
      <c r="AC363" s="267"/>
      <c r="AD363" s="258"/>
      <c r="AE363" s="282"/>
      <c r="AF363" s="283"/>
      <c r="AG363" s="297"/>
      <c r="AH363" s="297"/>
      <c r="AI363" s="297"/>
      <c r="AJ363" s="297"/>
      <c r="AK363" s="297"/>
      <c r="AL363" s="298"/>
      <c r="AM363" s="301"/>
      <c r="AN363" s="218"/>
      <c r="AO363" s="218"/>
      <c r="AP363" s="218"/>
      <c r="AQ363" s="218"/>
      <c r="AR363" s="218"/>
      <c r="AS363" s="218"/>
      <c r="AT363" s="218"/>
      <c r="AU363" s="218"/>
      <c r="AV363" s="218"/>
      <c r="AW363" s="218"/>
      <c r="AX363" s="218"/>
      <c r="AY363" s="218"/>
      <c r="AZ363" s="218"/>
      <c r="BA363" s="218"/>
      <c r="BB363" s="218"/>
      <c r="BC363" s="218"/>
      <c r="BD363" s="218"/>
      <c r="BE363" s="218"/>
      <c r="BF363" s="218"/>
      <c r="BG363" s="218"/>
      <c r="BH363" s="218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217"/>
      <c r="BZ363" s="217"/>
      <c r="CA363" s="217"/>
      <c r="CB363" s="217"/>
      <c r="CC363" s="217"/>
      <c r="CD363" s="217"/>
      <c r="CE363" s="217"/>
      <c r="CF363" s="217"/>
      <c r="CG363" s="217"/>
      <c r="CH363" s="217"/>
      <c r="CI363" s="217"/>
      <c r="CJ363" s="217"/>
      <c r="CK363" s="217"/>
      <c r="CL363" s="217"/>
      <c r="CM363" s="217"/>
      <c r="CN363" s="217"/>
      <c r="CO363" s="217"/>
      <c r="CP363" s="217"/>
      <c r="CQ363" s="217"/>
      <c r="CR363" s="217"/>
      <c r="CS363" s="217"/>
      <c r="CT363" s="217"/>
      <c r="CU363" s="217"/>
      <c r="CV363" s="217"/>
      <c r="CW363" s="217"/>
      <c r="CX363" s="217"/>
      <c r="CY363" s="217"/>
      <c r="CZ363" s="193"/>
      <c r="DA363" s="193"/>
      <c r="DB363" s="193"/>
      <c r="DC363" s="193"/>
      <c r="DD363" s="193"/>
      <c r="DE363" s="193"/>
      <c r="DF363" s="193"/>
      <c r="DG363" s="193"/>
      <c r="DH363" s="193"/>
      <c r="DI363" s="193"/>
      <c r="DJ363" s="193"/>
      <c r="DK363" s="193"/>
      <c r="DL363" s="193"/>
      <c r="DM363" s="193"/>
      <c r="DN363" s="193"/>
      <c r="DO363" s="193"/>
      <c r="DP363" s="193"/>
      <c r="DQ363" s="193"/>
      <c r="DR363" s="193"/>
      <c r="DS363" s="193"/>
      <c r="DT363" s="193"/>
      <c r="DU363" s="193"/>
      <c r="DV363" s="193"/>
      <c r="DW363" s="193"/>
      <c r="DX363" s="193"/>
      <c r="DY363" s="193"/>
    </row>
    <row r="364" customHeight="1" spans="1:129">
      <c r="A364" s="230">
        <v>337</v>
      </c>
      <c r="B364" s="235">
        <v>1045</v>
      </c>
      <c r="C364" s="234">
        <v>1</v>
      </c>
      <c r="D364" s="233">
        <v>420</v>
      </c>
      <c r="E364" s="234" t="s">
        <v>130</v>
      </c>
      <c r="F364" s="232">
        <v>2020</v>
      </c>
      <c r="G364" s="234"/>
      <c r="H364" s="234" t="s">
        <v>15</v>
      </c>
      <c r="I364" s="234">
        <v>75</v>
      </c>
      <c r="J364" s="259" t="s">
        <v>131</v>
      </c>
      <c r="K364" s="234">
        <v>588</v>
      </c>
      <c r="L364" s="234">
        <v>6</v>
      </c>
      <c r="M364" s="234">
        <f t="shared" ref="M364:M370" si="925">O364*K364*I364</f>
        <v>185220</v>
      </c>
      <c r="N364" s="253">
        <f t="shared" ref="N364:N370" si="926">M364/SUM($M$364:$M$370)</f>
        <v>0.243055555555556</v>
      </c>
      <c r="O364" s="234">
        <v>4.2</v>
      </c>
      <c r="P364" s="234"/>
      <c r="Q364" s="234"/>
      <c r="R364" s="234"/>
      <c r="S364" s="260">
        <f t="shared" ref="S364:S370" si="927">R364*Q364*P364/1000</f>
        <v>0</v>
      </c>
      <c r="T364" s="260">
        <f t="shared" ref="T364:T370" si="928">F364*N364*1000/L364/K364*9000/I364</f>
        <v>16699.7354497354</v>
      </c>
      <c r="U364" s="260">
        <f t="shared" ref="U364:U370" si="929">F364*N364</f>
        <v>490.972222222222</v>
      </c>
      <c r="V364" s="260"/>
      <c r="W364" s="270"/>
      <c r="X364" s="266"/>
      <c r="Y364" s="260">
        <f t="shared" ref="Y364:Y370" si="930">T364-X364</f>
        <v>16699.7354497354</v>
      </c>
      <c r="Z364" s="234">
        <f t="shared" ref="Z364:Z370" si="931">Y364*I364/9000*L364*K364/1000</f>
        <v>490.972222222222</v>
      </c>
      <c r="AA364" s="260">
        <f t="shared" ref="AA364:AA370" si="932">65*1000/K364*9000/I364</f>
        <v>13265.306122449</v>
      </c>
      <c r="AB364" s="278">
        <f t="shared" ref="AB364:AB370" si="933">Q364*R364*P364*N364/K364/L364*9000/I364</f>
        <v>0</v>
      </c>
      <c r="AC364" s="260">
        <f t="shared" ref="AC364:AC370" si="934">D364/2*O364*60*24/1000</f>
        <v>1270.08</v>
      </c>
      <c r="AD364" s="254">
        <f t="shared" ref="AD364:AD370" si="935">T364/AC364/0.83/AE364</f>
        <v>15.8416502838029</v>
      </c>
      <c r="AE364" s="279">
        <v>1</v>
      </c>
      <c r="AF364" s="280">
        <f t="shared" ref="AF364:AF370" si="936">IF(LEN(C364)&gt;0,AC364*I364/9000/1000*K364*L364,"")</f>
        <v>37.340352</v>
      </c>
      <c r="AG364" s="292">
        <v>44096</v>
      </c>
      <c r="AH364" s="294"/>
      <c r="AI364" s="294">
        <f>AD364+AG364</f>
        <v>44111.8416502838</v>
      </c>
      <c r="AJ364" s="295" t="str">
        <f ca="1">IF(NOW()-AG364-AD364&gt;=-2,"跟踪"," ")</f>
        <v>跟踪</v>
      </c>
      <c r="AK364" s="295">
        <v>43509</v>
      </c>
      <c r="AL364" s="296">
        <f>SUM(AF364:AF370)</f>
        <v>153.6288768</v>
      </c>
      <c r="CZ364" s="193"/>
      <c r="DA364" s="193"/>
      <c r="DB364" s="193"/>
      <c r="DC364" s="193"/>
      <c r="DD364" s="193"/>
      <c r="DE364" s="193"/>
      <c r="DF364" s="193"/>
      <c r="DG364" s="193"/>
      <c r="DH364" s="193"/>
      <c r="DI364" s="193"/>
      <c r="DJ364" s="193"/>
      <c r="DK364" s="193"/>
      <c r="DL364" s="193"/>
      <c r="DM364" s="193"/>
      <c r="DN364" s="193"/>
      <c r="DO364" s="193"/>
      <c r="DP364" s="193"/>
      <c r="DQ364" s="193"/>
      <c r="DR364" s="193"/>
      <c r="DS364" s="193"/>
      <c r="DT364" s="193"/>
      <c r="DU364" s="193"/>
      <c r="DV364" s="193"/>
      <c r="DW364" s="193"/>
      <c r="DX364" s="193"/>
      <c r="DY364" s="193"/>
    </row>
    <row r="365" customHeight="1" spans="1:129">
      <c r="A365" s="230">
        <v>337</v>
      </c>
      <c r="B365" s="235"/>
      <c r="C365" s="234">
        <v>1</v>
      </c>
      <c r="D365" s="233">
        <f t="shared" ref="D365:D370" si="937">D364</f>
        <v>420</v>
      </c>
      <c r="E365" s="234" t="str">
        <f t="shared" ref="E365:E370" si="938">E364</f>
        <v>YD-13776-26E-FMS</v>
      </c>
      <c r="F365" s="232">
        <f t="shared" ref="F365:F370" si="939">F364</f>
        <v>2020</v>
      </c>
      <c r="G365" s="234"/>
      <c r="H365" s="234" t="s">
        <v>41</v>
      </c>
      <c r="I365" s="234">
        <v>75</v>
      </c>
      <c r="J365" s="259" t="s">
        <v>131</v>
      </c>
      <c r="K365" s="234">
        <v>588</v>
      </c>
      <c r="L365" s="234">
        <f t="shared" ref="L365:L370" si="940">L364</f>
        <v>6</v>
      </c>
      <c r="M365" s="234">
        <f t="shared" si="925"/>
        <v>132300</v>
      </c>
      <c r="N365" s="253">
        <f t="shared" si="926"/>
        <v>0.173611111111111</v>
      </c>
      <c r="O365" s="234">
        <v>3</v>
      </c>
      <c r="P365" s="260"/>
      <c r="Q365" s="260"/>
      <c r="R365" s="260"/>
      <c r="S365" s="260">
        <f t="shared" si="927"/>
        <v>0</v>
      </c>
      <c r="T365" s="260">
        <f t="shared" si="928"/>
        <v>11928.3824640967</v>
      </c>
      <c r="U365" s="260">
        <f t="shared" si="929"/>
        <v>350.694444444444</v>
      </c>
      <c r="V365" s="260"/>
      <c r="W365" s="270"/>
      <c r="X365" s="266"/>
      <c r="Y365" s="260">
        <f t="shared" si="930"/>
        <v>11928.3824640967</v>
      </c>
      <c r="Z365" s="234">
        <f t="shared" si="931"/>
        <v>350.694444444444</v>
      </c>
      <c r="AA365" s="260">
        <f t="shared" si="932"/>
        <v>13265.306122449</v>
      </c>
      <c r="AB365" s="278">
        <f t="shared" si="933"/>
        <v>0</v>
      </c>
      <c r="AC365" s="260">
        <f t="shared" si="934"/>
        <v>907.2</v>
      </c>
      <c r="AD365" s="254">
        <f t="shared" si="935"/>
        <v>15.8416502838029</v>
      </c>
      <c r="AE365" s="279">
        <v>1</v>
      </c>
      <c r="AF365" s="280">
        <f t="shared" si="936"/>
        <v>26.67168</v>
      </c>
      <c r="AG365" s="292">
        <f t="shared" ref="AG365:AG370" si="941">AG364</f>
        <v>44096</v>
      </c>
      <c r="AH365" s="292">
        <f t="shared" ref="AH365:AH370" si="942">AH364</f>
        <v>0</v>
      </c>
      <c r="AI365" s="292">
        <f t="shared" ref="AI365:AI370" si="943">AI364</f>
        <v>44111.8416502838</v>
      </c>
      <c r="AJ365" s="292" t="str">
        <f ca="1" t="shared" ref="AJ365:AJ370" si="944">AJ364</f>
        <v>跟踪</v>
      </c>
      <c r="AK365" s="292">
        <f t="shared" ref="AK365:AK370" si="945">AK364</f>
        <v>43509</v>
      </c>
      <c r="AL365" s="296"/>
      <c r="CZ365" s="193"/>
      <c r="DA365" s="193"/>
      <c r="DB365" s="193"/>
      <c r="DC365" s="193"/>
      <c r="DD365" s="193"/>
      <c r="DE365" s="193"/>
      <c r="DF365" s="193"/>
      <c r="DG365" s="193"/>
      <c r="DH365" s="193"/>
      <c r="DI365" s="193"/>
      <c r="DJ365" s="193"/>
      <c r="DK365" s="193"/>
      <c r="DL365" s="193"/>
      <c r="DM365" s="193"/>
      <c r="DN365" s="193"/>
      <c r="DO365" s="193"/>
      <c r="DP365" s="193"/>
      <c r="DQ365" s="193"/>
      <c r="DR365" s="193"/>
      <c r="DS365" s="193"/>
      <c r="DT365" s="193"/>
      <c r="DU365" s="193"/>
      <c r="DV365" s="193"/>
      <c r="DW365" s="193"/>
      <c r="DX365" s="193"/>
      <c r="DY365" s="193"/>
    </row>
    <row r="366" customHeight="1" spans="1:129">
      <c r="A366" s="230">
        <v>337</v>
      </c>
      <c r="B366" s="235"/>
      <c r="C366" s="234">
        <v>1</v>
      </c>
      <c r="D366" s="233">
        <f t="shared" si="937"/>
        <v>420</v>
      </c>
      <c r="E366" s="234" t="str">
        <f t="shared" si="938"/>
        <v>YD-13776-26E-FMS</v>
      </c>
      <c r="F366" s="232">
        <f t="shared" si="939"/>
        <v>2020</v>
      </c>
      <c r="G366" s="241" t="s">
        <v>49</v>
      </c>
      <c r="H366" s="234" t="s">
        <v>42</v>
      </c>
      <c r="I366" s="234">
        <v>20</v>
      </c>
      <c r="J366" s="259" t="s">
        <v>132</v>
      </c>
      <c r="K366" s="234">
        <v>588</v>
      </c>
      <c r="L366" s="234">
        <f t="shared" si="940"/>
        <v>6</v>
      </c>
      <c r="M366" s="234">
        <f t="shared" si="925"/>
        <v>127008</v>
      </c>
      <c r="N366" s="253">
        <f t="shared" si="926"/>
        <v>0.166666666666667</v>
      </c>
      <c r="O366" s="234">
        <v>10.8</v>
      </c>
      <c r="P366" s="234"/>
      <c r="Q366" s="234"/>
      <c r="R366" s="234"/>
      <c r="S366" s="260">
        <f t="shared" si="927"/>
        <v>0</v>
      </c>
      <c r="T366" s="260">
        <f t="shared" si="928"/>
        <v>42942.1768707483</v>
      </c>
      <c r="U366" s="260">
        <f t="shared" si="929"/>
        <v>336.666666666667</v>
      </c>
      <c r="V366" s="260"/>
      <c r="W366" s="270"/>
      <c r="X366" s="266"/>
      <c r="Y366" s="260">
        <f t="shared" si="930"/>
        <v>42942.1768707483</v>
      </c>
      <c r="Z366" s="234">
        <f t="shared" si="931"/>
        <v>336.666666666667</v>
      </c>
      <c r="AA366" s="260">
        <f t="shared" si="932"/>
        <v>49744.8979591837</v>
      </c>
      <c r="AB366" s="278">
        <f t="shared" si="933"/>
        <v>0</v>
      </c>
      <c r="AC366" s="260">
        <f t="shared" si="934"/>
        <v>3265.92</v>
      </c>
      <c r="AD366" s="254">
        <f t="shared" si="935"/>
        <v>15.8416502838029</v>
      </c>
      <c r="AE366" s="279">
        <v>1</v>
      </c>
      <c r="AF366" s="280">
        <f t="shared" si="936"/>
        <v>25.6048128</v>
      </c>
      <c r="AG366" s="292">
        <f t="shared" si="941"/>
        <v>44096</v>
      </c>
      <c r="AH366" s="292">
        <f t="shared" si="942"/>
        <v>0</v>
      </c>
      <c r="AI366" s="292">
        <f t="shared" si="943"/>
        <v>44111.8416502838</v>
      </c>
      <c r="AJ366" s="292" t="str">
        <f ca="1" t="shared" si="944"/>
        <v>跟踪</v>
      </c>
      <c r="AK366" s="292">
        <f t="shared" si="945"/>
        <v>43509</v>
      </c>
      <c r="AL366" s="296"/>
      <c r="CZ366" s="193"/>
      <c r="DA366" s="193"/>
      <c r="DB366" s="193"/>
      <c r="DC366" s="193"/>
      <c r="DD366" s="193"/>
      <c r="DE366" s="193"/>
      <c r="DF366" s="193"/>
      <c r="DG366" s="193"/>
      <c r="DH366" s="193"/>
      <c r="DI366" s="193"/>
      <c r="DJ366" s="193"/>
      <c r="DK366" s="193"/>
      <c r="DL366" s="193"/>
      <c r="DM366" s="193"/>
      <c r="DN366" s="193"/>
      <c r="DO366" s="193"/>
      <c r="DP366" s="193"/>
      <c r="DQ366" s="193"/>
      <c r="DR366" s="193"/>
      <c r="DS366" s="193"/>
      <c r="DT366" s="193"/>
      <c r="DU366" s="193"/>
      <c r="DV366" s="193"/>
      <c r="DW366" s="193"/>
      <c r="DX366" s="193"/>
      <c r="DY366" s="193"/>
    </row>
    <row r="367" customHeight="1" spans="1:129">
      <c r="A367" s="230">
        <v>337</v>
      </c>
      <c r="B367" s="235"/>
      <c r="C367" s="234">
        <v>1</v>
      </c>
      <c r="D367" s="233">
        <f t="shared" si="937"/>
        <v>420</v>
      </c>
      <c r="E367" s="234" t="str">
        <f t="shared" si="938"/>
        <v>YD-13776-26E-FMS</v>
      </c>
      <c r="F367" s="232">
        <f t="shared" si="939"/>
        <v>2020</v>
      </c>
      <c r="G367" s="242"/>
      <c r="H367" s="234" t="s">
        <v>43</v>
      </c>
      <c r="I367" s="234">
        <v>75</v>
      </c>
      <c r="J367" s="259" t="s">
        <v>131</v>
      </c>
      <c r="K367" s="234">
        <v>588</v>
      </c>
      <c r="L367" s="234">
        <f t="shared" si="940"/>
        <v>6</v>
      </c>
      <c r="M367" s="234">
        <f t="shared" si="925"/>
        <v>132300</v>
      </c>
      <c r="N367" s="253">
        <f t="shared" si="926"/>
        <v>0.173611111111111</v>
      </c>
      <c r="O367" s="234">
        <v>3</v>
      </c>
      <c r="P367" s="234"/>
      <c r="Q367" s="234"/>
      <c r="R367" s="234"/>
      <c r="S367" s="260">
        <f t="shared" si="927"/>
        <v>0</v>
      </c>
      <c r="T367" s="260">
        <f t="shared" si="928"/>
        <v>11928.3824640967</v>
      </c>
      <c r="U367" s="260">
        <f t="shared" si="929"/>
        <v>350.694444444444</v>
      </c>
      <c r="V367" s="260"/>
      <c r="W367" s="270"/>
      <c r="X367" s="266"/>
      <c r="Y367" s="260">
        <f t="shared" si="930"/>
        <v>11928.3824640967</v>
      </c>
      <c r="Z367" s="234">
        <f t="shared" si="931"/>
        <v>350.694444444444</v>
      </c>
      <c r="AA367" s="260">
        <f t="shared" si="932"/>
        <v>13265.306122449</v>
      </c>
      <c r="AB367" s="278">
        <f t="shared" si="933"/>
        <v>0</v>
      </c>
      <c r="AC367" s="260">
        <f t="shared" si="934"/>
        <v>907.2</v>
      </c>
      <c r="AD367" s="254">
        <f t="shared" si="935"/>
        <v>15.8416502838029</v>
      </c>
      <c r="AE367" s="279">
        <v>1</v>
      </c>
      <c r="AF367" s="280">
        <f t="shared" si="936"/>
        <v>26.67168</v>
      </c>
      <c r="AG367" s="292">
        <f t="shared" si="941"/>
        <v>44096</v>
      </c>
      <c r="AH367" s="292">
        <f t="shared" si="942"/>
        <v>0</v>
      </c>
      <c r="AI367" s="292">
        <f t="shared" si="943"/>
        <v>44111.8416502838</v>
      </c>
      <c r="AJ367" s="292" t="str">
        <f ca="1" t="shared" si="944"/>
        <v>跟踪</v>
      </c>
      <c r="AK367" s="292">
        <f t="shared" si="945"/>
        <v>43509</v>
      </c>
      <c r="AL367" s="296"/>
      <c r="CZ367" s="193"/>
      <c r="DA367" s="193"/>
      <c r="DB367" s="193"/>
      <c r="DC367" s="193"/>
      <c r="DD367" s="193"/>
      <c r="DE367" s="193"/>
      <c r="DF367" s="193"/>
      <c r="DG367" s="193"/>
      <c r="DH367" s="193"/>
      <c r="DI367" s="193"/>
      <c r="DJ367" s="193"/>
      <c r="DK367" s="193"/>
      <c r="DL367" s="193"/>
      <c r="DM367" s="193"/>
      <c r="DN367" s="193"/>
      <c r="DO367" s="193"/>
      <c r="DP367" s="193"/>
      <c r="DQ367" s="193"/>
      <c r="DR367" s="193"/>
      <c r="DS367" s="193"/>
      <c r="DT367" s="193"/>
      <c r="DU367" s="193"/>
      <c r="DV367" s="193"/>
      <c r="DW367" s="193"/>
      <c r="DX367" s="193"/>
      <c r="DY367" s="193"/>
    </row>
    <row r="368" customHeight="1" spans="1:129">
      <c r="A368" s="230">
        <v>337</v>
      </c>
      <c r="B368" s="235"/>
      <c r="C368" s="234">
        <v>1</v>
      </c>
      <c r="D368" s="233">
        <f t="shared" si="937"/>
        <v>420</v>
      </c>
      <c r="E368" s="234" t="str">
        <f t="shared" si="938"/>
        <v>YD-13776-26E-FMS</v>
      </c>
      <c r="F368" s="232">
        <f t="shared" si="939"/>
        <v>2020</v>
      </c>
      <c r="G368" s="234" t="e">
        <f>[1]问量!$F$265</f>
        <v>#REF!</v>
      </c>
      <c r="H368" s="234" t="s">
        <v>44</v>
      </c>
      <c r="I368" s="234">
        <v>75</v>
      </c>
      <c r="J368" s="259" t="s">
        <v>131</v>
      </c>
      <c r="K368" s="234">
        <v>588</v>
      </c>
      <c r="L368" s="234">
        <f t="shared" si="940"/>
        <v>6</v>
      </c>
      <c r="M368" s="234">
        <f t="shared" si="925"/>
        <v>185220</v>
      </c>
      <c r="N368" s="253">
        <f t="shared" si="926"/>
        <v>0.243055555555556</v>
      </c>
      <c r="O368" s="234">
        <v>4.2</v>
      </c>
      <c r="P368" s="234"/>
      <c r="Q368" s="234"/>
      <c r="R368" s="234"/>
      <c r="S368" s="260">
        <f t="shared" si="927"/>
        <v>0</v>
      </c>
      <c r="T368" s="260">
        <f t="shared" si="928"/>
        <v>16699.7354497354</v>
      </c>
      <c r="U368" s="260">
        <f t="shared" si="929"/>
        <v>490.972222222222</v>
      </c>
      <c r="V368" s="260"/>
      <c r="W368" s="270"/>
      <c r="X368" s="266"/>
      <c r="Y368" s="260">
        <f t="shared" si="930"/>
        <v>16699.7354497354</v>
      </c>
      <c r="Z368" s="234">
        <f t="shared" si="931"/>
        <v>490.972222222222</v>
      </c>
      <c r="AA368" s="260">
        <f t="shared" si="932"/>
        <v>13265.306122449</v>
      </c>
      <c r="AB368" s="278">
        <f t="shared" si="933"/>
        <v>0</v>
      </c>
      <c r="AC368" s="260">
        <f t="shared" si="934"/>
        <v>1270.08</v>
      </c>
      <c r="AD368" s="254">
        <f t="shared" si="935"/>
        <v>15.8416502838029</v>
      </c>
      <c r="AE368" s="279">
        <v>1</v>
      </c>
      <c r="AF368" s="280">
        <f t="shared" si="936"/>
        <v>37.340352</v>
      </c>
      <c r="AG368" s="292">
        <f t="shared" si="941"/>
        <v>44096</v>
      </c>
      <c r="AH368" s="292">
        <f t="shared" si="942"/>
        <v>0</v>
      </c>
      <c r="AI368" s="292">
        <f t="shared" si="943"/>
        <v>44111.8416502838</v>
      </c>
      <c r="AJ368" s="292" t="str">
        <f ca="1" t="shared" si="944"/>
        <v>跟踪</v>
      </c>
      <c r="AK368" s="292">
        <f t="shared" si="945"/>
        <v>43509</v>
      </c>
      <c r="AL368" s="296"/>
      <c r="CZ368" s="193"/>
      <c r="DA368" s="193"/>
      <c r="DB368" s="193"/>
      <c r="DC368" s="193"/>
      <c r="DD368" s="193"/>
      <c r="DE368" s="193"/>
      <c r="DF368" s="193"/>
      <c r="DG368" s="193"/>
      <c r="DH368" s="193"/>
      <c r="DI368" s="193"/>
      <c r="DJ368" s="193"/>
      <c r="DK368" s="193"/>
      <c r="DL368" s="193"/>
      <c r="DM368" s="193"/>
      <c r="DN368" s="193"/>
      <c r="DO368" s="193"/>
      <c r="DP368" s="193"/>
      <c r="DQ368" s="193"/>
      <c r="DR368" s="193"/>
      <c r="DS368" s="193"/>
      <c r="DT368" s="193"/>
      <c r="DU368" s="193"/>
      <c r="DV368" s="193"/>
      <c r="DW368" s="193"/>
      <c r="DX368" s="193"/>
      <c r="DY368" s="193"/>
    </row>
    <row r="369" customHeight="1" spans="1:129">
      <c r="A369" s="230">
        <v>337</v>
      </c>
      <c r="B369" s="235"/>
      <c r="C369" s="234">
        <v>1</v>
      </c>
      <c r="D369" s="233">
        <f t="shared" si="937"/>
        <v>420</v>
      </c>
      <c r="E369" s="234" t="str">
        <f t="shared" si="938"/>
        <v>YD-13776-26E-FMS</v>
      </c>
      <c r="F369" s="232">
        <f t="shared" si="939"/>
        <v>2020</v>
      </c>
      <c r="G369" s="234"/>
      <c r="H369" s="234" t="s">
        <v>45</v>
      </c>
      <c r="I369" s="234"/>
      <c r="J369" s="252"/>
      <c r="K369" s="234"/>
      <c r="L369" s="234">
        <f t="shared" si="940"/>
        <v>6</v>
      </c>
      <c r="M369" s="234">
        <f t="shared" si="925"/>
        <v>0</v>
      </c>
      <c r="N369" s="253">
        <f t="shared" si="926"/>
        <v>0</v>
      </c>
      <c r="O369" s="234"/>
      <c r="P369" s="234"/>
      <c r="Q369" s="234"/>
      <c r="R369" s="234"/>
      <c r="S369" s="260">
        <f t="shared" si="927"/>
        <v>0</v>
      </c>
      <c r="T369" s="260" t="e">
        <f t="shared" si="928"/>
        <v>#DIV/0!</v>
      </c>
      <c r="U369" s="260">
        <f t="shared" si="929"/>
        <v>0</v>
      </c>
      <c r="V369" s="260"/>
      <c r="W369" s="270"/>
      <c r="X369" s="266"/>
      <c r="Y369" s="260" t="e">
        <f t="shared" si="930"/>
        <v>#DIV/0!</v>
      </c>
      <c r="Z369" s="234" t="e">
        <f t="shared" si="931"/>
        <v>#DIV/0!</v>
      </c>
      <c r="AA369" s="260" t="e">
        <f t="shared" si="932"/>
        <v>#DIV/0!</v>
      </c>
      <c r="AB369" s="278" t="e">
        <f t="shared" si="933"/>
        <v>#DIV/0!</v>
      </c>
      <c r="AC369" s="260">
        <f t="shared" si="934"/>
        <v>0</v>
      </c>
      <c r="AD369" s="254" t="e">
        <f t="shared" si="935"/>
        <v>#DIV/0!</v>
      </c>
      <c r="AE369" s="279">
        <v>1</v>
      </c>
      <c r="AF369" s="280">
        <f t="shared" si="936"/>
        <v>0</v>
      </c>
      <c r="AG369" s="292">
        <f t="shared" si="941"/>
        <v>44096</v>
      </c>
      <c r="AH369" s="292">
        <f t="shared" si="942"/>
        <v>0</v>
      </c>
      <c r="AI369" s="292">
        <f t="shared" si="943"/>
        <v>44111.8416502838</v>
      </c>
      <c r="AJ369" s="292" t="str">
        <f ca="1" t="shared" si="944"/>
        <v>跟踪</v>
      </c>
      <c r="AK369" s="292">
        <f t="shared" si="945"/>
        <v>43509</v>
      </c>
      <c r="AL369" s="296"/>
      <c r="CZ369" s="193"/>
      <c r="DA369" s="193"/>
      <c r="DB369" s="193"/>
      <c r="DC369" s="193"/>
      <c r="DD369" s="193"/>
      <c r="DE369" s="193"/>
      <c r="DF369" s="193"/>
      <c r="DG369" s="193"/>
      <c r="DH369" s="193"/>
      <c r="DI369" s="193"/>
      <c r="DJ369" s="193"/>
      <c r="DK369" s="193"/>
      <c r="DL369" s="193"/>
      <c r="DM369" s="193"/>
      <c r="DN369" s="193"/>
      <c r="DO369" s="193"/>
      <c r="DP369" s="193"/>
      <c r="DQ369" s="193"/>
      <c r="DR369" s="193"/>
      <c r="DS369" s="193"/>
      <c r="DT369" s="193"/>
      <c r="DU369" s="193"/>
      <c r="DV369" s="193"/>
      <c r="DW369" s="193"/>
      <c r="DX369" s="193"/>
      <c r="DY369" s="193"/>
    </row>
    <row r="370" customHeight="1" spans="1:129">
      <c r="A370" s="230">
        <v>337</v>
      </c>
      <c r="B370" s="235"/>
      <c r="C370" s="234">
        <v>1</v>
      </c>
      <c r="D370" s="233">
        <f t="shared" si="937"/>
        <v>420</v>
      </c>
      <c r="E370" s="234" t="str">
        <f t="shared" si="938"/>
        <v>YD-13776-26E-FMS</v>
      </c>
      <c r="F370" s="232">
        <f t="shared" si="939"/>
        <v>2020</v>
      </c>
      <c r="G370" s="234"/>
      <c r="H370" s="234" t="s">
        <v>46</v>
      </c>
      <c r="I370" s="234"/>
      <c r="J370" s="252"/>
      <c r="K370" s="234"/>
      <c r="L370" s="234">
        <f t="shared" si="940"/>
        <v>6</v>
      </c>
      <c r="M370" s="234">
        <f t="shared" si="925"/>
        <v>0</v>
      </c>
      <c r="N370" s="253">
        <f t="shared" si="926"/>
        <v>0</v>
      </c>
      <c r="O370" s="234"/>
      <c r="P370" s="234"/>
      <c r="Q370" s="234"/>
      <c r="R370" s="234"/>
      <c r="S370" s="260">
        <f t="shared" si="927"/>
        <v>0</v>
      </c>
      <c r="T370" s="260" t="e">
        <f t="shared" si="928"/>
        <v>#DIV/0!</v>
      </c>
      <c r="U370" s="260">
        <f t="shared" si="929"/>
        <v>0</v>
      </c>
      <c r="V370" s="260"/>
      <c r="W370" s="270"/>
      <c r="X370" s="266"/>
      <c r="Y370" s="260" t="e">
        <f t="shared" si="930"/>
        <v>#DIV/0!</v>
      </c>
      <c r="Z370" s="234" t="e">
        <f t="shared" si="931"/>
        <v>#DIV/0!</v>
      </c>
      <c r="AA370" s="260" t="e">
        <f t="shared" si="932"/>
        <v>#DIV/0!</v>
      </c>
      <c r="AB370" s="278" t="e">
        <f t="shared" si="933"/>
        <v>#DIV/0!</v>
      </c>
      <c r="AC370" s="260">
        <f t="shared" si="934"/>
        <v>0</v>
      </c>
      <c r="AD370" s="254" t="e">
        <f t="shared" si="935"/>
        <v>#DIV/0!</v>
      </c>
      <c r="AE370" s="279">
        <v>1</v>
      </c>
      <c r="AF370" s="280">
        <f t="shared" si="936"/>
        <v>0</v>
      </c>
      <c r="AG370" s="292">
        <f t="shared" si="941"/>
        <v>44096</v>
      </c>
      <c r="AH370" s="292">
        <f t="shared" si="942"/>
        <v>0</v>
      </c>
      <c r="AI370" s="292">
        <f t="shared" si="943"/>
        <v>44111.8416502838</v>
      </c>
      <c r="AJ370" s="292" t="str">
        <f ca="1" t="shared" si="944"/>
        <v>跟踪</v>
      </c>
      <c r="AK370" s="292">
        <f t="shared" si="945"/>
        <v>43509</v>
      </c>
      <c r="AL370" s="296"/>
      <c r="CZ370" s="193"/>
      <c r="DA370" s="193"/>
      <c r="DB370" s="193"/>
      <c r="DC370" s="193"/>
      <c r="DD370" s="193"/>
      <c r="DE370" s="193"/>
      <c r="DF370" s="193"/>
      <c r="DG370" s="193"/>
      <c r="DH370" s="193"/>
      <c r="DI370" s="193"/>
      <c r="DJ370" s="193"/>
      <c r="DK370" s="193"/>
      <c r="DL370" s="193"/>
      <c r="DM370" s="193"/>
      <c r="DN370" s="193"/>
      <c r="DO370" s="193"/>
      <c r="DP370" s="193"/>
      <c r="DQ370" s="193"/>
      <c r="DR370" s="193"/>
      <c r="DS370" s="193"/>
      <c r="DT370" s="193"/>
      <c r="DU370" s="193"/>
      <c r="DV370" s="193"/>
      <c r="DW370" s="193"/>
      <c r="DX370" s="193"/>
      <c r="DY370" s="193"/>
    </row>
    <row r="371" s="192" customFormat="1" customHeight="1" spans="1:129">
      <c r="A371" s="244"/>
      <c r="B371" s="237"/>
      <c r="C371" s="240"/>
      <c r="D371" s="239"/>
      <c r="E371" s="240"/>
      <c r="F371" s="238"/>
      <c r="G371" s="240"/>
      <c r="H371" s="240"/>
      <c r="I371" s="240"/>
      <c r="J371" s="256"/>
      <c r="K371" s="240"/>
      <c r="L371" s="240"/>
      <c r="M371" s="240"/>
      <c r="N371" s="257"/>
      <c r="O371" s="240"/>
      <c r="P371" s="240"/>
      <c r="Q371" s="240"/>
      <c r="R371" s="240"/>
      <c r="S371" s="267"/>
      <c r="T371" s="267"/>
      <c r="U371" s="267"/>
      <c r="V371" s="267"/>
      <c r="W371" s="272"/>
      <c r="X371" s="269"/>
      <c r="Y371" s="267"/>
      <c r="Z371" s="240"/>
      <c r="AA371" s="267"/>
      <c r="AB371" s="281"/>
      <c r="AC371" s="267"/>
      <c r="AD371" s="258"/>
      <c r="AE371" s="282"/>
      <c r="AF371" s="283"/>
      <c r="AG371" s="297"/>
      <c r="AH371" s="297"/>
      <c r="AI371" s="297"/>
      <c r="AJ371" s="297"/>
      <c r="AK371" s="297"/>
      <c r="AL371" s="298"/>
      <c r="AM371" s="301"/>
      <c r="AN371" s="218"/>
      <c r="AO371" s="218"/>
      <c r="AP371" s="218"/>
      <c r="AQ371" s="218"/>
      <c r="AR371" s="218"/>
      <c r="AS371" s="218"/>
      <c r="AT371" s="218"/>
      <c r="AU371" s="218"/>
      <c r="AV371" s="218"/>
      <c r="AW371" s="218"/>
      <c r="AX371" s="218"/>
      <c r="AY371" s="218"/>
      <c r="AZ371" s="218"/>
      <c r="BA371" s="218"/>
      <c r="BB371" s="218"/>
      <c r="BC371" s="218"/>
      <c r="BD371" s="218"/>
      <c r="BE371" s="218"/>
      <c r="BF371" s="218"/>
      <c r="BG371" s="218"/>
      <c r="BH371" s="218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217"/>
      <c r="BS371" s="217"/>
      <c r="BT371" s="217"/>
      <c r="BU371" s="217"/>
      <c r="BV371" s="217"/>
      <c r="BW371" s="217"/>
      <c r="BX371" s="217"/>
      <c r="BY371" s="217"/>
      <c r="BZ371" s="217"/>
      <c r="CA371" s="217"/>
      <c r="CB371" s="217"/>
      <c r="CC371" s="217"/>
      <c r="CD371" s="217"/>
      <c r="CE371" s="217"/>
      <c r="CF371" s="217"/>
      <c r="CG371" s="217"/>
      <c r="CH371" s="217"/>
      <c r="CI371" s="217"/>
      <c r="CJ371" s="217"/>
      <c r="CK371" s="217"/>
      <c r="CL371" s="217"/>
      <c r="CM371" s="217"/>
      <c r="CN371" s="217"/>
      <c r="CO371" s="217"/>
      <c r="CP371" s="217"/>
      <c r="CQ371" s="217"/>
      <c r="CR371" s="217"/>
      <c r="CS371" s="217"/>
      <c r="CT371" s="217"/>
      <c r="CU371" s="217"/>
      <c r="CV371" s="217"/>
      <c r="CW371" s="217"/>
      <c r="CX371" s="217"/>
      <c r="CY371" s="217"/>
      <c r="CZ371" s="306"/>
      <c r="DA371" s="306"/>
      <c r="DB371" s="306"/>
      <c r="DC371" s="306"/>
      <c r="DD371" s="306"/>
      <c r="DE371" s="306"/>
      <c r="DF371" s="306"/>
      <c r="DG371" s="306"/>
      <c r="DH371" s="306"/>
      <c r="DI371" s="306"/>
      <c r="DJ371" s="306"/>
      <c r="DK371" s="306"/>
      <c r="DL371" s="306"/>
      <c r="DM371" s="306"/>
      <c r="DN371" s="306"/>
      <c r="DO371" s="306"/>
      <c r="DP371" s="306"/>
      <c r="DQ371" s="306"/>
      <c r="DR371" s="306"/>
      <c r="DS371" s="306"/>
      <c r="DT371" s="306"/>
      <c r="DU371" s="306"/>
      <c r="DV371" s="306"/>
      <c r="DW371" s="306"/>
      <c r="DX371" s="306"/>
      <c r="DY371" s="306"/>
    </row>
    <row r="372" s="190" customFormat="1" customHeight="1" spans="1:129">
      <c r="A372" s="243">
        <v>336</v>
      </c>
      <c r="B372" s="235">
        <v>1046</v>
      </c>
      <c r="C372" s="234">
        <v>1</v>
      </c>
      <c r="D372" s="233">
        <v>430</v>
      </c>
      <c r="E372" s="234" t="s">
        <v>133</v>
      </c>
      <c r="F372" s="232">
        <v>5020</v>
      </c>
      <c r="G372" s="234"/>
      <c r="H372" s="234" t="s">
        <v>15</v>
      </c>
      <c r="I372" s="234">
        <v>100</v>
      </c>
      <c r="J372" s="252" t="s">
        <v>116</v>
      </c>
      <c r="K372" s="234">
        <v>550</v>
      </c>
      <c r="L372" s="234">
        <v>6</v>
      </c>
      <c r="M372" s="234">
        <f t="shared" ref="M372:M378" si="946">O372*K372*I372</f>
        <v>192500</v>
      </c>
      <c r="N372" s="253">
        <f t="shared" ref="N372:N378" si="947">M372/SUM($M$372:$M$378)</f>
        <v>0.172286487816884</v>
      </c>
      <c r="O372" s="234">
        <v>3.5</v>
      </c>
      <c r="P372" s="234"/>
      <c r="Q372" s="234"/>
      <c r="R372" s="234"/>
      <c r="S372" s="260">
        <f t="shared" ref="S372:S385" si="948">R372*Q372*P372/1000</f>
        <v>0</v>
      </c>
      <c r="T372" s="260">
        <f t="shared" ref="T372:T385" si="949">F372*N372*1000/L372/K372*9000/I372</f>
        <v>23587.5864229298</v>
      </c>
      <c r="U372" s="260">
        <f t="shared" ref="U372:U385" si="950">F372*N372</f>
        <v>864.878168840758</v>
      </c>
      <c r="V372" s="260"/>
      <c r="W372" s="270"/>
      <c r="X372" s="266">
        <v>15000</v>
      </c>
      <c r="Y372" s="260">
        <f t="shared" ref="Y372:Y378" si="951">T372-X372</f>
        <v>8587.58642292976</v>
      </c>
      <c r="Z372" s="234">
        <f t="shared" ref="Z372:Z378" si="952">Y372*I372/9000*L372*K372/1000</f>
        <v>314.878168840758</v>
      </c>
      <c r="AA372" s="260">
        <f t="shared" ref="AA372:AA378" si="953">65*1000/K372*9000/I372</f>
        <v>10636.3636363636</v>
      </c>
      <c r="AB372" s="278">
        <f t="shared" ref="AB372:AB378" si="954">Q372*R372*P372*N372/K372/L372*9000/I372</f>
        <v>0</v>
      </c>
      <c r="AC372" s="260">
        <f t="shared" ref="AC372:AC378" si="955">D372/2*O372*60*24/1000</f>
        <v>1083.6</v>
      </c>
      <c r="AD372" s="254">
        <f t="shared" ref="AD372:AD378" si="956">T372/AC372/0.83/AE372</f>
        <v>26.226263217799</v>
      </c>
      <c r="AE372" s="279">
        <v>1</v>
      </c>
      <c r="AF372" s="280">
        <f t="shared" ref="AF372:AF378" si="957">IF(LEN(C372)&gt;0,AC372*I372/9000/1000*K372*L372,"")</f>
        <v>39.732</v>
      </c>
      <c r="AG372" s="292">
        <v>44163</v>
      </c>
      <c r="AH372" s="294"/>
      <c r="AI372" s="294">
        <f>AD372+AG372</f>
        <v>44189.2262632178</v>
      </c>
      <c r="AJ372" s="295" t="str">
        <f ca="1">IF(NOW()-AG372-AD372&gt;=-2,"跟踪"," ")</f>
        <v> </v>
      </c>
      <c r="AK372" s="295">
        <f>AI372+3</f>
        <v>44192.2262632178</v>
      </c>
      <c r="AL372" s="296">
        <f>SUM(AF372:AF378)</f>
        <v>230.61588</v>
      </c>
      <c r="AM372" s="300"/>
      <c r="AN372" s="218"/>
      <c r="AO372" s="218"/>
      <c r="AP372" s="218"/>
      <c r="AQ372" s="218"/>
      <c r="AR372" s="218"/>
      <c r="AS372" s="218"/>
      <c r="AT372" s="218"/>
      <c r="AU372" s="218"/>
      <c r="AV372" s="218"/>
      <c r="AW372" s="218"/>
      <c r="AX372" s="218"/>
      <c r="AY372" s="218"/>
      <c r="AZ372" s="218"/>
      <c r="BA372" s="218"/>
      <c r="BB372" s="218"/>
      <c r="BC372" s="218"/>
      <c r="BD372" s="218"/>
      <c r="BE372" s="218"/>
      <c r="BF372" s="218"/>
      <c r="BG372" s="218"/>
      <c r="BH372" s="218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217"/>
      <c r="BZ372" s="217"/>
      <c r="CA372" s="217"/>
      <c r="CB372" s="217"/>
      <c r="CC372" s="217"/>
      <c r="CD372" s="217"/>
      <c r="CE372" s="217"/>
      <c r="CF372" s="217"/>
      <c r="CG372" s="217"/>
      <c r="CH372" s="217"/>
      <c r="CI372" s="217"/>
      <c r="CJ372" s="217"/>
      <c r="CK372" s="217"/>
      <c r="CL372" s="217"/>
      <c r="CM372" s="217"/>
      <c r="CN372" s="217"/>
      <c r="CO372" s="217"/>
      <c r="CP372" s="217"/>
      <c r="CQ372" s="217"/>
      <c r="CR372" s="217"/>
      <c r="CS372" s="217"/>
      <c r="CT372" s="217"/>
      <c r="CU372" s="217"/>
      <c r="CV372" s="217"/>
      <c r="CW372" s="217"/>
      <c r="CX372" s="217"/>
      <c r="CY372" s="217"/>
      <c r="CZ372" s="193"/>
      <c r="DA372" s="193"/>
      <c r="DB372" s="193"/>
      <c r="DC372" s="193"/>
      <c r="DD372" s="193"/>
      <c r="DE372" s="193"/>
      <c r="DF372" s="193"/>
      <c r="DG372" s="193"/>
      <c r="DH372" s="193"/>
      <c r="DI372" s="193"/>
      <c r="DJ372" s="193"/>
      <c r="DK372" s="193"/>
      <c r="DL372" s="193"/>
      <c r="DM372" s="193"/>
      <c r="DN372" s="193"/>
      <c r="DO372" s="193"/>
      <c r="DP372" s="193"/>
      <c r="DQ372" s="193"/>
      <c r="DR372" s="193"/>
      <c r="DS372" s="193"/>
      <c r="DT372" s="193"/>
      <c r="DU372" s="193"/>
      <c r="DV372" s="193"/>
      <c r="DW372" s="193"/>
      <c r="DX372" s="193"/>
      <c r="DY372" s="193"/>
    </row>
    <row r="373" s="190" customFormat="1" customHeight="1" spans="1:129">
      <c r="A373" s="243">
        <v>336</v>
      </c>
      <c r="B373" s="235"/>
      <c r="C373" s="234">
        <v>1</v>
      </c>
      <c r="D373" s="233">
        <f t="shared" ref="D373:D378" si="958">D372</f>
        <v>430</v>
      </c>
      <c r="E373" s="234" t="str">
        <f t="shared" ref="E373:E378" si="959">E372</f>
        <v>YD-4745-26E</v>
      </c>
      <c r="F373" s="232">
        <f t="shared" ref="F373:F378" si="960">F372</f>
        <v>5020</v>
      </c>
      <c r="G373" s="234"/>
      <c r="H373" s="234" t="s">
        <v>41</v>
      </c>
      <c r="I373" s="234">
        <v>150</v>
      </c>
      <c r="J373" s="252" t="s">
        <v>101</v>
      </c>
      <c r="K373" s="234">
        <v>275</v>
      </c>
      <c r="L373" s="234">
        <f t="shared" ref="L373:L378" si="961">L372</f>
        <v>6</v>
      </c>
      <c r="M373" s="234">
        <f t="shared" si="946"/>
        <v>160875</v>
      </c>
      <c r="N373" s="253">
        <f t="shared" si="947"/>
        <v>0.14398227910411</v>
      </c>
      <c r="O373" s="234">
        <v>3.9</v>
      </c>
      <c r="P373" s="234"/>
      <c r="Q373" s="234"/>
      <c r="R373" s="234"/>
      <c r="S373" s="260">
        <f t="shared" si="948"/>
        <v>0</v>
      </c>
      <c r="T373" s="260">
        <f t="shared" si="949"/>
        <v>26283.3105855503</v>
      </c>
      <c r="U373" s="260">
        <f t="shared" si="950"/>
        <v>722.791041102634</v>
      </c>
      <c r="V373" s="260"/>
      <c r="W373" s="270"/>
      <c r="X373" s="266">
        <v>12000</v>
      </c>
      <c r="Y373" s="260">
        <f t="shared" si="951"/>
        <v>14283.3105855503</v>
      </c>
      <c r="Z373" s="234">
        <f t="shared" si="952"/>
        <v>392.791041102634</v>
      </c>
      <c r="AA373" s="260">
        <f t="shared" si="953"/>
        <v>14181.8181818182</v>
      </c>
      <c r="AB373" s="278">
        <f t="shared" si="954"/>
        <v>0</v>
      </c>
      <c r="AC373" s="260">
        <f t="shared" si="955"/>
        <v>1207.44</v>
      </c>
      <c r="AD373" s="254">
        <f t="shared" si="956"/>
        <v>26.226263217799</v>
      </c>
      <c r="AE373" s="279">
        <v>1</v>
      </c>
      <c r="AF373" s="280">
        <f t="shared" si="957"/>
        <v>33.2046</v>
      </c>
      <c r="AG373" s="292">
        <f>AG372</f>
        <v>44163</v>
      </c>
      <c r="AH373" s="292">
        <f t="shared" ref="AH373:AH378" si="962">AH372</f>
        <v>0</v>
      </c>
      <c r="AI373" s="292">
        <f t="shared" ref="AI373:AI378" si="963">AI372</f>
        <v>44189.2262632178</v>
      </c>
      <c r="AJ373" s="292" t="str">
        <f ca="1" t="shared" ref="AJ373:AJ378" si="964">AJ372</f>
        <v> </v>
      </c>
      <c r="AK373" s="292">
        <f t="shared" ref="AK373:AK378" si="965">AK372</f>
        <v>44192.2262632178</v>
      </c>
      <c r="AL373" s="296"/>
      <c r="AM373" s="300"/>
      <c r="AN373" s="218"/>
      <c r="AO373" s="218"/>
      <c r="AP373" s="218"/>
      <c r="AQ373" s="218"/>
      <c r="AR373" s="218"/>
      <c r="AS373" s="218"/>
      <c r="AT373" s="218"/>
      <c r="AU373" s="218"/>
      <c r="AV373" s="218"/>
      <c r="AW373" s="218"/>
      <c r="AX373" s="218"/>
      <c r="AY373" s="218"/>
      <c r="AZ373" s="218"/>
      <c r="BA373" s="218"/>
      <c r="BB373" s="218"/>
      <c r="BC373" s="218"/>
      <c r="BD373" s="218"/>
      <c r="BE373" s="218"/>
      <c r="BF373" s="218"/>
      <c r="BG373" s="218"/>
      <c r="BH373" s="218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217"/>
      <c r="BZ373" s="217"/>
      <c r="CA373" s="217"/>
      <c r="CB373" s="217"/>
      <c r="CC373" s="217"/>
      <c r="CD373" s="217"/>
      <c r="CE373" s="217"/>
      <c r="CF373" s="217"/>
      <c r="CG373" s="217"/>
      <c r="CH373" s="217"/>
      <c r="CI373" s="217"/>
      <c r="CJ373" s="217"/>
      <c r="CK373" s="217"/>
      <c r="CL373" s="217"/>
      <c r="CM373" s="217"/>
      <c r="CN373" s="217"/>
      <c r="CO373" s="217"/>
      <c r="CP373" s="217"/>
      <c r="CQ373" s="217"/>
      <c r="CR373" s="217"/>
      <c r="CS373" s="217"/>
      <c r="CT373" s="217"/>
      <c r="CU373" s="217"/>
      <c r="CV373" s="217"/>
      <c r="CW373" s="217"/>
      <c r="CX373" s="217"/>
      <c r="CY373" s="217"/>
      <c r="CZ373" s="193"/>
      <c r="DA373" s="193"/>
      <c r="DB373" s="193"/>
      <c r="DC373" s="193"/>
      <c r="DD373" s="193"/>
      <c r="DE373" s="193"/>
      <c r="DF373" s="193"/>
      <c r="DG373" s="193"/>
      <c r="DH373" s="193"/>
      <c r="DI373" s="193"/>
      <c r="DJ373" s="193"/>
      <c r="DK373" s="193"/>
      <c r="DL373" s="193"/>
      <c r="DM373" s="193"/>
      <c r="DN373" s="193"/>
      <c r="DO373" s="193"/>
      <c r="DP373" s="193"/>
      <c r="DQ373" s="193"/>
      <c r="DR373" s="193"/>
      <c r="DS373" s="193"/>
      <c r="DT373" s="193"/>
      <c r="DU373" s="193"/>
      <c r="DV373" s="193"/>
      <c r="DW373" s="193"/>
      <c r="DX373" s="193"/>
      <c r="DY373" s="193"/>
    </row>
    <row r="374" s="190" customFormat="1" customHeight="1" spans="1:129">
      <c r="A374" s="243">
        <v>336</v>
      </c>
      <c r="B374" s="235"/>
      <c r="C374" s="234">
        <v>1</v>
      </c>
      <c r="D374" s="233">
        <f t="shared" si="958"/>
        <v>430</v>
      </c>
      <c r="E374" s="234" t="str">
        <f t="shared" si="959"/>
        <v>YD-4745-26E</v>
      </c>
      <c r="F374" s="232">
        <f t="shared" si="960"/>
        <v>5020</v>
      </c>
      <c r="G374" s="241" t="s">
        <v>49</v>
      </c>
      <c r="H374" s="234" t="s">
        <v>42</v>
      </c>
      <c r="I374" s="234">
        <v>150</v>
      </c>
      <c r="J374" s="252" t="s">
        <v>101</v>
      </c>
      <c r="K374" s="234">
        <v>275</v>
      </c>
      <c r="L374" s="234">
        <f t="shared" si="961"/>
        <v>6</v>
      </c>
      <c r="M374" s="234">
        <f t="shared" si="946"/>
        <v>160875</v>
      </c>
      <c r="N374" s="253">
        <f t="shared" si="947"/>
        <v>0.14398227910411</v>
      </c>
      <c r="O374" s="234">
        <v>3.9</v>
      </c>
      <c r="P374" s="234"/>
      <c r="Q374" s="234"/>
      <c r="R374" s="234"/>
      <c r="S374" s="260">
        <f t="shared" si="948"/>
        <v>0</v>
      </c>
      <c r="T374" s="260">
        <f t="shared" si="949"/>
        <v>26283.3105855503</v>
      </c>
      <c r="U374" s="260">
        <f t="shared" si="950"/>
        <v>722.791041102634</v>
      </c>
      <c r="V374" s="260"/>
      <c r="W374" s="270"/>
      <c r="X374" s="266">
        <v>12000</v>
      </c>
      <c r="Y374" s="260">
        <f t="shared" si="951"/>
        <v>14283.3105855503</v>
      </c>
      <c r="Z374" s="234">
        <f t="shared" si="952"/>
        <v>392.791041102634</v>
      </c>
      <c r="AA374" s="260">
        <f t="shared" si="953"/>
        <v>14181.8181818182</v>
      </c>
      <c r="AB374" s="278">
        <f t="shared" si="954"/>
        <v>0</v>
      </c>
      <c r="AC374" s="260">
        <f t="shared" si="955"/>
        <v>1207.44</v>
      </c>
      <c r="AD374" s="254">
        <f t="shared" si="956"/>
        <v>26.226263217799</v>
      </c>
      <c r="AE374" s="279">
        <v>1</v>
      </c>
      <c r="AF374" s="280">
        <f t="shared" si="957"/>
        <v>33.2046</v>
      </c>
      <c r="AG374" s="292">
        <f>AG373</f>
        <v>44163</v>
      </c>
      <c r="AH374" s="292">
        <f t="shared" si="962"/>
        <v>0</v>
      </c>
      <c r="AI374" s="292">
        <f t="shared" si="963"/>
        <v>44189.2262632178</v>
      </c>
      <c r="AJ374" s="292" t="str">
        <f ca="1" t="shared" si="964"/>
        <v> </v>
      </c>
      <c r="AK374" s="292">
        <f t="shared" si="965"/>
        <v>44192.2262632178</v>
      </c>
      <c r="AL374" s="296"/>
      <c r="AM374" s="300"/>
      <c r="AN374" s="218"/>
      <c r="AO374" s="218"/>
      <c r="AP374" s="218"/>
      <c r="AQ374" s="218"/>
      <c r="AR374" s="218"/>
      <c r="AS374" s="218"/>
      <c r="AT374" s="218"/>
      <c r="AU374" s="218"/>
      <c r="AV374" s="218"/>
      <c r="AW374" s="218"/>
      <c r="AX374" s="218"/>
      <c r="AY374" s="218"/>
      <c r="AZ374" s="218"/>
      <c r="BA374" s="218"/>
      <c r="BB374" s="218"/>
      <c r="BC374" s="218"/>
      <c r="BD374" s="218"/>
      <c r="BE374" s="218"/>
      <c r="BF374" s="218"/>
      <c r="BG374" s="218"/>
      <c r="BH374" s="218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217"/>
      <c r="BZ374" s="217"/>
      <c r="CA374" s="217"/>
      <c r="CB374" s="217"/>
      <c r="CC374" s="217"/>
      <c r="CD374" s="217"/>
      <c r="CE374" s="217"/>
      <c r="CF374" s="217"/>
      <c r="CG374" s="217"/>
      <c r="CH374" s="217"/>
      <c r="CI374" s="217"/>
      <c r="CJ374" s="217"/>
      <c r="CK374" s="217"/>
      <c r="CL374" s="217"/>
      <c r="CM374" s="217"/>
      <c r="CN374" s="217"/>
      <c r="CO374" s="217"/>
      <c r="CP374" s="217"/>
      <c r="CQ374" s="217"/>
      <c r="CR374" s="217"/>
      <c r="CS374" s="217"/>
      <c r="CT374" s="217"/>
      <c r="CU374" s="217"/>
      <c r="CV374" s="217"/>
      <c r="CW374" s="217"/>
      <c r="CX374" s="217"/>
      <c r="CY374" s="217"/>
      <c r="CZ374" s="193"/>
      <c r="DA374" s="193"/>
      <c r="DB374" s="193"/>
      <c r="DC374" s="193"/>
      <c r="DD374" s="193"/>
      <c r="DE374" s="193"/>
      <c r="DF374" s="193"/>
      <c r="DG374" s="193"/>
      <c r="DH374" s="193"/>
      <c r="DI374" s="193"/>
      <c r="DJ374" s="193"/>
      <c r="DK374" s="193"/>
      <c r="DL374" s="193"/>
      <c r="DM374" s="193"/>
      <c r="DN374" s="193"/>
      <c r="DO374" s="193"/>
      <c r="DP374" s="193"/>
      <c r="DQ374" s="193"/>
      <c r="DR374" s="193"/>
      <c r="DS374" s="193"/>
      <c r="DT374" s="193"/>
      <c r="DU374" s="193"/>
      <c r="DV374" s="193"/>
      <c r="DW374" s="193"/>
      <c r="DX374" s="193"/>
      <c r="DY374" s="193"/>
    </row>
    <row r="375" s="190" customFormat="1" customHeight="1" spans="1:129">
      <c r="A375" s="243">
        <v>336</v>
      </c>
      <c r="B375" s="235"/>
      <c r="C375" s="234">
        <v>1</v>
      </c>
      <c r="D375" s="233">
        <f t="shared" si="958"/>
        <v>430</v>
      </c>
      <c r="E375" s="234" t="str">
        <f t="shared" si="959"/>
        <v>YD-4745-26E</v>
      </c>
      <c r="F375" s="232">
        <f t="shared" si="960"/>
        <v>5020</v>
      </c>
      <c r="G375" s="242"/>
      <c r="H375" s="234" t="s">
        <v>43</v>
      </c>
      <c r="I375" s="234">
        <v>30</v>
      </c>
      <c r="J375" s="252" t="s">
        <v>62</v>
      </c>
      <c r="K375" s="234">
        <v>550</v>
      </c>
      <c r="L375" s="234">
        <f t="shared" si="961"/>
        <v>6</v>
      </c>
      <c r="M375" s="234">
        <f t="shared" si="946"/>
        <v>277200</v>
      </c>
      <c r="N375" s="253">
        <f t="shared" si="947"/>
        <v>0.248092542456313</v>
      </c>
      <c r="O375" s="234">
        <v>16.8</v>
      </c>
      <c r="P375" s="234"/>
      <c r="Q375" s="234"/>
      <c r="R375" s="234"/>
      <c r="S375" s="260">
        <f t="shared" si="948"/>
        <v>0</v>
      </c>
      <c r="T375" s="260">
        <f t="shared" si="949"/>
        <v>113220.414830063</v>
      </c>
      <c r="U375" s="260">
        <f t="shared" si="950"/>
        <v>1245.42456313069</v>
      </c>
      <c r="V375" s="260"/>
      <c r="W375" s="270"/>
      <c r="X375" s="266"/>
      <c r="Y375" s="260">
        <f t="shared" si="951"/>
        <v>113220.414830063</v>
      </c>
      <c r="Z375" s="234">
        <f t="shared" si="952"/>
        <v>1245.42456313069</v>
      </c>
      <c r="AA375" s="260">
        <f t="shared" si="953"/>
        <v>35454.5454545455</v>
      </c>
      <c r="AB375" s="278">
        <f t="shared" si="954"/>
        <v>0</v>
      </c>
      <c r="AC375" s="260">
        <f t="shared" si="955"/>
        <v>5201.28</v>
      </c>
      <c r="AD375" s="254">
        <f t="shared" si="956"/>
        <v>26.226263217799</v>
      </c>
      <c r="AE375" s="279">
        <v>1</v>
      </c>
      <c r="AF375" s="280">
        <f t="shared" si="957"/>
        <v>57.21408</v>
      </c>
      <c r="AG375" s="292">
        <f>AG374</f>
        <v>44163</v>
      </c>
      <c r="AH375" s="292">
        <f t="shared" si="962"/>
        <v>0</v>
      </c>
      <c r="AI375" s="292">
        <f t="shared" si="963"/>
        <v>44189.2262632178</v>
      </c>
      <c r="AJ375" s="292" t="str">
        <f ca="1" t="shared" si="964"/>
        <v> </v>
      </c>
      <c r="AK375" s="292">
        <f t="shared" si="965"/>
        <v>44192.2262632178</v>
      </c>
      <c r="AL375" s="296"/>
      <c r="AM375" s="300"/>
      <c r="AN375" s="218"/>
      <c r="AO375" s="218"/>
      <c r="AP375" s="218"/>
      <c r="AQ375" s="218"/>
      <c r="AR375" s="218"/>
      <c r="AS375" s="218"/>
      <c r="AT375" s="218"/>
      <c r="AU375" s="218"/>
      <c r="AV375" s="218"/>
      <c r="AW375" s="218"/>
      <c r="AX375" s="218"/>
      <c r="AY375" s="218"/>
      <c r="AZ375" s="218"/>
      <c r="BA375" s="218"/>
      <c r="BB375" s="218"/>
      <c r="BC375" s="218"/>
      <c r="BD375" s="218"/>
      <c r="BE375" s="218"/>
      <c r="BF375" s="218"/>
      <c r="BG375" s="218"/>
      <c r="BH375" s="218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217"/>
      <c r="BS375" s="217"/>
      <c r="BT375" s="217"/>
      <c r="BU375" s="217"/>
      <c r="BV375" s="217"/>
      <c r="BW375" s="217"/>
      <c r="BX375" s="217"/>
      <c r="BY375" s="217"/>
      <c r="BZ375" s="217"/>
      <c r="CA375" s="217"/>
      <c r="CB375" s="217"/>
      <c r="CC375" s="217"/>
      <c r="CD375" s="217"/>
      <c r="CE375" s="217"/>
      <c r="CF375" s="217"/>
      <c r="CG375" s="217"/>
      <c r="CH375" s="217"/>
      <c r="CI375" s="217"/>
      <c r="CJ375" s="217"/>
      <c r="CK375" s="217"/>
      <c r="CL375" s="217"/>
      <c r="CM375" s="217"/>
      <c r="CN375" s="217"/>
      <c r="CO375" s="217"/>
      <c r="CP375" s="217"/>
      <c r="CQ375" s="217"/>
      <c r="CR375" s="217"/>
      <c r="CS375" s="217"/>
      <c r="CT375" s="217"/>
      <c r="CU375" s="217"/>
      <c r="CV375" s="217"/>
      <c r="CW375" s="217"/>
      <c r="CX375" s="217"/>
      <c r="CY375" s="217"/>
      <c r="CZ375" s="193"/>
      <c r="DA375" s="193"/>
      <c r="DB375" s="193"/>
      <c r="DC375" s="193"/>
      <c r="DD375" s="193"/>
      <c r="DE375" s="193"/>
      <c r="DF375" s="193"/>
      <c r="DG375" s="193"/>
      <c r="DH375" s="193"/>
      <c r="DI375" s="193"/>
      <c r="DJ375" s="193"/>
      <c r="DK375" s="193"/>
      <c r="DL375" s="193"/>
      <c r="DM375" s="193"/>
      <c r="DN375" s="193"/>
      <c r="DO375" s="193"/>
      <c r="DP375" s="193"/>
      <c r="DQ375" s="193"/>
      <c r="DR375" s="193"/>
      <c r="DS375" s="193"/>
      <c r="DT375" s="193"/>
      <c r="DU375" s="193"/>
      <c r="DV375" s="193"/>
      <c r="DW375" s="193"/>
      <c r="DX375" s="193"/>
      <c r="DY375" s="193"/>
    </row>
    <row r="376" s="190" customFormat="1" customHeight="1" spans="1:129">
      <c r="A376" s="243">
        <v>336</v>
      </c>
      <c r="B376" s="235"/>
      <c r="C376" s="234">
        <v>1</v>
      </c>
      <c r="D376" s="233">
        <f t="shared" si="958"/>
        <v>430</v>
      </c>
      <c r="E376" s="234" t="str">
        <f t="shared" si="959"/>
        <v>YD-4745-26E</v>
      </c>
      <c r="F376" s="232">
        <f t="shared" si="960"/>
        <v>5020</v>
      </c>
      <c r="G376" s="234" t="e">
        <f>[1]问量!$F$264</f>
        <v>#REF!</v>
      </c>
      <c r="H376" s="234" t="s">
        <v>44</v>
      </c>
      <c r="I376" s="234">
        <v>75</v>
      </c>
      <c r="J376" s="252" t="s">
        <v>63</v>
      </c>
      <c r="K376" s="234">
        <v>550</v>
      </c>
      <c r="L376" s="234">
        <f t="shared" si="961"/>
        <v>6</v>
      </c>
      <c r="M376" s="234">
        <f t="shared" si="946"/>
        <v>136125</v>
      </c>
      <c r="N376" s="253">
        <f t="shared" si="947"/>
        <v>0.121831159241939</v>
      </c>
      <c r="O376" s="234">
        <v>3.3</v>
      </c>
      <c r="P376" s="234"/>
      <c r="Q376" s="234"/>
      <c r="R376" s="234"/>
      <c r="S376" s="260">
        <f t="shared" si="948"/>
        <v>0</v>
      </c>
      <c r="T376" s="260">
        <f t="shared" si="949"/>
        <v>22239.7243416195</v>
      </c>
      <c r="U376" s="260">
        <f t="shared" si="950"/>
        <v>611.592419394536</v>
      </c>
      <c r="V376" s="260"/>
      <c r="W376" s="270"/>
      <c r="X376" s="266">
        <v>13000</v>
      </c>
      <c r="Y376" s="260">
        <f t="shared" si="951"/>
        <v>9239.72434161949</v>
      </c>
      <c r="Z376" s="234">
        <f t="shared" si="952"/>
        <v>254.092419394536</v>
      </c>
      <c r="AA376" s="260">
        <f t="shared" si="953"/>
        <v>14181.8181818182</v>
      </c>
      <c r="AB376" s="278">
        <f t="shared" si="954"/>
        <v>0</v>
      </c>
      <c r="AC376" s="260">
        <f t="shared" si="955"/>
        <v>1021.68</v>
      </c>
      <c r="AD376" s="254">
        <f t="shared" si="956"/>
        <v>26.226263217799</v>
      </c>
      <c r="AE376" s="279">
        <v>1</v>
      </c>
      <c r="AF376" s="280">
        <f t="shared" si="957"/>
        <v>28.0962</v>
      </c>
      <c r="AG376" s="292">
        <f>AG375</f>
        <v>44163</v>
      </c>
      <c r="AH376" s="292">
        <f t="shared" si="962"/>
        <v>0</v>
      </c>
      <c r="AI376" s="292">
        <f t="shared" si="963"/>
        <v>44189.2262632178</v>
      </c>
      <c r="AJ376" s="292" t="str">
        <f ca="1" t="shared" si="964"/>
        <v> </v>
      </c>
      <c r="AK376" s="292">
        <f t="shared" si="965"/>
        <v>44192.2262632178</v>
      </c>
      <c r="AL376" s="296"/>
      <c r="AM376" s="300"/>
      <c r="AN376" s="218"/>
      <c r="AO376" s="218"/>
      <c r="AP376" s="218"/>
      <c r="AQ376" s="218"/>
      <c r="AR376" s="218"/>
      <c r="AS376" s="218"/>
      <c r="AT376" s="218"/>
      <c r="AU376" s="218"/>
      <c r="AV376" s="218"/>
      <c r="AW376" s="218"/>
      <c r="AX376" s="218"/>
      <c r="AY376" s="218"/>
      <c r="AZ376" s="218"/>
      <c r="BA376" s="218"/>
      <c r="BB376" s="218"/>
      <c r="BC376" s="218"/>
      <c r="BD376" s="218"/>
      <c r="BE376" s="218"/>
      <c r="BF376" s="218"/>
      <c r="BG376" s="218"/>
      <c r="BH376" s="218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17"/>
      <c r="BY376" s="217"/>
      <c r="BZ376" s="217"/>
      <c r="CA376" s="217"/>
      <c r="CB376" s="217"/>
      <c r="CC376" s="217"/>
      <c r="CD376" s="217"/>
      <c r="CE376" s="217"/>
      <c r="CF376" s="217"/>
      <c r="CG376" s="217"/>
      <c r="CH376" s="217"/>
      <c r="CI376" s="217"/>
      <c r="CJ376" s="217"/>
      <c r="CK376" s="217"/>
      <c r="CL376" s="217"/>
      <c r="CM376" s="217"/>
      <c r="CN376" s="217"/>
      <c r="CO376" s="217"/>
      <c r="CP376" s="217"/>
      <c r="CQ376" s="217"/>
      <c r="CR376" s="217"/>
      <c r="CS376" s="217"/>
      <c r="CT376" s="217"/>
      <c r="CU376" s="217"/>
      <c r="CV376" s="217"/>
      <c r="CW376" s="217"/>
      <c r="CX376" s="217"/>
      <c r="CY376" s="217"/>
      <c r="CZ376" s="193"/>
      <c r="DA376" s="193"/>
      <c r="DB376" s="193"/>
      <c r="DC376" s="193"/>
      <c r="DD376" s="193"/>
      <c r="DE376" s="193"/>
      <c r="DF376" s="193"/>
      <c r="DG376" s="193"/>
      <c r="DH376" s="193"/>
      <c r="DI376" s="193"/>
      <c r="DJ376" s="193"/>
      <c r="DK376" s="193"/>
      <c r="DL376" s="193"/>
      <c r="DM376" s="193"/>
      <c r="DN376" s="193"/>
      <c r="DO376" s="193"/>
      <c r="DP376" s="193"/>
      <c r="DQ376" s="193"/>
      <c r="DR376" s="193"/>
      <c r="DS376" s="193"/>
      <c r="DT376" s="193"/>
      <c r="DU376" s="193"/>
      <c r="DV376" s="193"/>
      <c r="DW376" s="193"/>
      <c r="DX376" s="193"/>
      <c r="DY376" s="193"/>
    </row>
    <row r="377" s="190" customFormat="1" customHeight="1" spans="1:129">
      <c r="A377" s="243">
        <v>336</v>
      </c>
      <c r="B377" s="235"/>
      <c r="C377" s="234">
        <v>1</v>
      </c>
      <c r="D377" s="233">
        <f t="shared" si="958"/>
        <v>430</v>
      </c>
      <c r="E377" s="234" t="str">
        <f t="shared" si="959"/>
        <v>YD-4745-26E</v>
      </c>
      <c r="F377" s="232">
        <f t="shared" si="960"/>
        <v>5020</v>
      </c>
      <c r="G377" s="234"/>
      <c r="H377" s="234" t="s">
        <v>45</v>
      </c>
      <c r="I377" s="234">
        <v>75</v>
      </c>
      <c r="J377" s="252" t="s">
        <v>63</v>
      </c>
      <c r="K377" s="234">
        <v>550</v>
      </c>
      <c r="L377" s="234">
        <f t="shared" si="961"/>
        <v>6</v>
      </c>
      <c r="M377" s="234">
        <f t="shared" si="946"/>
        <v>189750</v>
      </c>
      <c r="N377" s="253">
        <f t="shared" si="947"/>
        <v>0.169825252276643</v>
      </c>
      <c r="O377" s="234">
        <v>4.6</v>
      </c>
      <c r="P377" s="234"/>
      <c r="Q377" s="234"/>
      <c r="R377" s="234"/>
      <c r="S377" s="260">
        <f t="shared" si="948"/>
        <v>0</v>
      </c>
      <c r="T377" s="260">
        <f t="shared" si="949"/>
        <v>31000.8278701363</v>
      </c>
      <c r="U377" s="260">
        <f t="shared" si="950"/>
        <v>852.522766428747</v>
      </c>
      <c r="V377" s="260"/>
      <c r="W377" s="270"/>
      <c r="X377" s="266">
        <v>13000</v>
      </c>
      <c r="Y377" s="260">
        <f t="shared" si="951"/>
        <v>18000.8278701363</v>
      </c>
      <c r="Z377" s="234">
        <f t="shared" si="952"/>
        <v>495.022766428747</v>
      </c>
      <c r="AA377" s="260">
        <f t="shared" si="953"/>
        <v>14181.8181818182</v>
      </c>
      <c r="AB377" s="278">
        <f t="shared" si="954"/>
        <v>0</v>
      </c>
      <c r="AC377" s="260">
        <f t="shared" si="955"/>
        <v>1424.16</v>
      </c>
      <c r="AD377" s="254">
        <f t="shared" si="956"/>
        <v>26.226263217799</v>
      </c>
      <c r="AE377" s="279">
        <v>1</v>
      </c>
      <c r="AF377" s="280">
        <f t="shared" si="957"/>
        <v>39.1644</v>
      </c>
      <c r="AG377" s="292">
        <f>AG376</f>
        <v>44163</v>
      </c>
      <c r="AH377" s="292">
        <f t="shared" si="962"/>
        <v>0</v>
      </c>
      <c r="AI377" s="292">
        <f t="shared" si="963"/>
        <v>44189.2262632178</v>
      </c>
      <c r="AJ377" s="292" t="str">
        <f ca="1" t="shared" si="964"/>
        <v> </v>
      </c>
      <c r="AK377" s="292">
        <f t="shared" si="965"/>
        <v>44192.2262632178</v>
      </c>
      <c r="AL377" s="296"/>
      <c r="AM377" s="300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218"/>
      <c r="BD377" s="218"/>
      <c r="BE377" s="218"/>
      <c r="BF377" s="218"/>
      <c r="BG377" s="218"/>
      <c r="BH377" s="218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17"/>
      <c r="BY377" s="217"/>
      <c r="BZ377" s="217"/>
      <c r="CA377" s="217"/>
      <c r="CB377" s="217"/>
      <c r="CC377" s="217"/>
      <c r="CD377" s="217"/>
      <c r="CE377" s="217"/>
      <c r="CF377" s="217"/>
      <c r="CG377" s="217"/>
      <c r="CH377" s="217"/>
      <c r="CI377" s="217"/>
      <c r="CJ377" s="217"/>
      <c r="CK377" s="217"/>
      <c r="CL377" s="217"/>
      <c r="CM377" s="217"/>
      <c r="CN377" s="217"/>
      <c r="CO377" s="217"/>
      <c r="CP377" s="217"/>
      <c r="CQ377" s="217"/>
      <c r="CR377" s="217"/>
      <c r="CS377" s="217"/>
      <c r="CT377" s="217"/>
      <c r="CU377" s="217"/>
      <c r="CV377" s="217"/>
      <c r="CW377" s="217"/>
      <c r="CX377" s="217"/>
      <c r="CY377" s="217"/>
      <c r="CZ377" s="193"/>
      <c r="DA377" s="193"/>
      <c r="DB377" s="193"/>
      <c r="DC377" s="193"/>
      <c r="DD377" s="193"/>
      <c r="DE377" s="193"/>
      <c r="DF377" s="193"/>
      <c r="DG377" s="193"/>
      <c r="DH377" s="193"/>
      <c r="DI377" s="193"/>
      <c r="DJ377" s="193"/>
      <c r="DK377" s="193"/>
      <c r="DL377" s="193"/>
      <c r="DM377" s="193"/>
      <c r="DN377" s="193"/>
      <c r="DO377" s="193"/>
      <c r="DP377" s="193"/>
      <c r="DQ377" s="193"/>
      <c r="DR377" s="193"/>
      <c r="DS377" s="193"/>
      <c r="DT377" s="193"/>
      <c r="DU377" s="193"/>
      <c r="DV377" s="193"/>
      <c r="DW377" s="193"/>
      <c r="DX377" s="193"/>
      <c r="DY377" s="193"/>
    </row>
    <row r="378" s="190" customFormat="1" customHeight="1" spans="1:129">
      <c r="A378" s="243">
        <v>336</v>
      </c>
      <c r="B378" s="235"/>
      <c r="C378" s="234">
        <v>1</v>
      </c>
      <c r="D378" s="233">
        <f t="shared" si="958"/>
        <v>430</v>
      </c>
      <c r="E378" s="234" t="str">
        <f t="shared" si="959"/>
        <v>YD-4745-26E</v>
      </c>
      <c r="F378" s="232">
        <f t="shared" si="960"/>
        <v>5020</v>
      </c>
      <c r="G378" s="234"/>
      <c r="H378" s="234" t="s">
        <v>46</v>
      </c>
      <c r="I378" s="234"/>
      <c r="J378" s="252"/>
      <c r="K378" s="234"/>
      <c r="L378" s="234">
        <f t="shared" si="961"/>
        <v>6</v>
      </c>
      <c r="M378" s="234">
        <f t="shared" si="946"/>
        <v>0</v>
      </c>
      <c r="N378" s="253">
        <f t="shared" si="947"/>
        <v>0</v>
      </c>
      <c r="O378" s="234"/>
      <c r="P378" s="234"/>
      <c r="Q378" s="234"/>
      <c r="R378" s="234"/>
      <c r="S378" s="260">
        <f t="shared" si="948"/>
        <v>0</v>
      </c>
      <c r="T378" s="260" t="e">
        <f t="shared" si="949"/>
        <v>#DIV/0!</v>
      </c>
      <c r="U378" s="260">
        <f t="shared" si="950"/>
        <v>0</v>
      </c>
      <c r="V378" s="260"/>
      <c r="W378" s="270"/>
      <c r="X378" s="266"/>
      <c r="Y378" s="260" t="e">
        <f t="shared" si="951"/>
        <v>#DIV/0!</v>
      </c>
      <c r="Z378" s="234" t="e">
        <f t="shared" si="952"/>
        <v>#DIV/0!</v>
      </c>
      <c r="AA378" s="260" t="e">
        <f t="shared" si="953"/>
        <v>#DIV/0!</v>
      </c>
      <c r="AB378" s="278" t="e">
        <f t="shared" si="954"/>
        <v>#DIV/0!</v>
      </c>
      <c r="AC378" s="260">
        <f t="shared" si="955"/>
        <v>0</v>
      </c>
      <c r="AD378" s="254" t="e">
        <f t="shared" si="956"/>
        <v>#DIV/0!</v>
      </c>
      <c r="AE378" s="279">
        <v>1</v>
      </c>
      <c r="AF378" s="280">
        <f t="shared" si="957"/>
        <v>0</v>
      </c>
      <c r="AG378" s="292">
        <v>43586</v>
      </c>
      <c r="AH378" s="292">
        <f t="shared" si="962"/>
        <v>0</v>
      </c>
      <c r="AI378" s="292">
        <f t="shared" si="963"/>
        <v>44189.2262632178</v>
      </c>
      <c r="AJ378" s="292" t="str">
        <f ca="1" t="shared" si="964"/>
        <v> </v>
      </c>
      <c r="AK378" s="292">
        <f t="shared" si="965"/>
        <v>44192.2262632178</v>
      </c>
      <c r="AL378" s="296"/>
      <c r="AM378" s="300"/>
      <c r="AN378" s="218"/>
      <c r="AO378" s="218"/>
      <c r="AP378" s="218"/>
      <c r="AQ378" s="218"/>
      <c r="AR378" s="218"/>
      <c r="AS378" s="218"/>
      <c r="AT378" s="218"/>
      <c r="AU378" s="218"/>
      <c r="AV378" s="218"/>
      <c r="AW378" s="218"/>
      <c r="AX378" s="218"/>
      <c r="AY378" s="218"/>
      <c r="AZ378" s="218"/>
      <c r="BA378" s="218"/>
      <c r="BB378" s="218"/>
      <c r="BC378" s="218"/>
      <c r="BD378" s="218"/>
      <c r="BE378" s="218"/>
      <c r="BF378" s="218"/>
      <c r="BG378" s="218"/>
      <c r="BH378" s="218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217"/>
      <c r="BS378" s="217"/>
      <c r="BT378" s="217"/>
      <c r="BU378" s="217"/>
      <c r="BV378" s="217"/>
      <c r="BW378" s="217"/>
      <c r="BX378" s="217"/>
      <c r="BY378" s="217"/>
      <c r="BZ378" s="217"/>
      <c r="CA378" s="217"/>
      <c r="CB378" s="217"/>
      <c r="CC378" s="217"/>
      <c r="CD378" s="217"/>
      <c r="CE378" s="217"/>
      <c r="CF378" s="217"/>
      <c r="CG378" s="217"/>
      <c r="CH378" s="217"/>
      <c r="CI378" s="217"/>
      <c r="CJ378" s="217"/>
      <c r="CK378" s="217"/>
      <c r="CL378" s="217"/>
      <c r="CM378" s="217"/>
      <c r="CN378" s="217"/>
      <c r="CO378" s="217"/>
      <c r="CP378" s="217"/>
      <c r="CQ378" s="217"/>
      <c r="CR378" s="217"/>
      <c r="CS378" s="217"/>
      <c r="CT378" s="217"/>
      <c r="CU378" s="217"/>
      <c r="CV378" s="217"/>
      <c r="CW378" s="217"/>
      <c r="CX378" s="217"/>
      <c r="CY378" s="217"/>
      <c r="CZ378" s="193"/>
      <c r="DA378" s="193"/>
      <c r="DB378" s="193"/>
      <c r="DC378" s="193"/>
      <c r="DD378" s="193"/>
      <c r="DE378" s="193"/>
      <c r="DF378" s="193"/>
      <c r="DG378" s="193"/>
      <c r="DH378" s="193"/>
      <c r="DI378" s="193"/>
      <c r="DJ378" s="193"/>
      <c r="DK378" s="193"/>
      <c r="DL378" s="193"/>
      <c r="DM378" s="193"/>
      <c r="DN378" s="193"/>
      <c r="DO378" s="193"/>
      <c r="DP378" s="193"/>
      <c r="DQ378" s="193"/>
      <c r="DR378" s="193"/>
      <c r="DS378" s="193"/>
      <c r="DT378" s="193"/>
      <c r="DU378" s="193"/>
      <c r="DV378" s="193"/>
      <c r="DW378" s="193"/>
      <c r="DX378" s="193"/>
      <c r="DY378" s="193"/>
    </row>
    <row r="379" s="191" customFormat="1" customHeight="1" spans="1:129">
      <c r="A379" s="244"/>
      <c r="B379" s="237"/>
      <c r="C379" s="240"/>
      <c r="D379" s="239"/>
      <c r="E379" s="240"/>
      <c r="F379" s="238"/>
      <c r="G379" s="240"/>
      <c r="H379" s="240"/>
      <c r="I379" s="240"/>
      <c r="J379" s="256"/>
      <c r="K379" s="240"/>
      <c r="L379" s="240"/>
      <c r="M379" s="240"/>
      <c r="N379" s="257"/>
      <c r="O379" s="240"/>
      <c r="P379" s="240"/>
      <c r="Q379" s="240"/>
      <c r="R379" s="240"/>
      <c r="S379" s="267"/>
      <c r="T379" s="267"/>
      <c r="U379" s="267"/>
      <c r="V379" s="267"/>
      <c r="W379" s="272"/>
      <c r="X379" s="269"/>
      <c r="Y379" s="267"/>
      <c r="Z379" s="240"/>
      <c r="AA379" s="267"/>
      <c r="AB379" s="281"/>
      <c r="AC379" s="267"/>
      <c r="AD379" s="258"/>
      <c r="AE379" s="282"/>
      <c r="AF379" s="283"/>
      <c r="AG379" s="297"/>
      <c r="AH379" s="297"/>
      <c r="AI379" s="297"/>
      <c r="AJ379" s="297"/>
      <c r="AK379" s="297"/>
      <c r="AL379" s="298"/>
      <c r="AM379" s="301"/>
      <c r="AN379" s="218"/>
      <c r="AO379" s="218"/>
      <c r="AP379" s="218"/>
      <c r="AQ379" s="218"/>
      <c r="AR379" s="218"/>
      <c r="AS379" s="218"/>
      <c r="AT379" s="218"/>
      <c r="AU379" s="218"/>
      <c r="AV379" s="218"/>
      <c r="AW379" s="218"/>
      <c r="AX379" s="218"/>
      <c r="AY379" s="218"/>
      <c r="AZ379" s="218"/>
      <c r="BA379" s="218"/>
      <c r="BB379" s="218"/>
      <c r="BC379" s="218"/>
      <c r="BD379" s="218"/>
      <c r="BE379" s="218"/>
      <c r="BF379" s="218"/>
      <c r="BG379" s="218"/>
      <c r="BH379" s="218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217"/>
      <c r="BS379" s="217"/>
      <c r="BT379" s="217"/>
      <c r="BU379" s="217"/>
      <c r="BV379" s="217"/>
      <c r="BW379" s="217"/>
      <c r="BX379" s="217"/>
      <c r="BY379" s="217"/>
      <c r="BZ379" s="217"/>
      <c r="CA379" s="217"/>
      <c r="CB379" s="217"/>
      <c r="CC379" s="217"/>
      <c r="CD379" s="217"/>
      <c r="CE379" s="217"/>
      <c r="CF379" s="217"/>
      <c r="CG379" s="217"/>
      <c r="CH379" s="217"/>
      <c r="CI379" s="217"/>
      <c r="CJ379" s="217"/>
      <c r="CK379" s="217"/>
      <c r="CL379" s="217"/>
      <c r="CM379" s="217"/>
      <c r="CN379" s="217"/>
      <c r="CO379" s="217"/>
      <c r="CP379" s="217"/>
      <c r="CQ379" s="217"/>
      <c r="CR379" s="217"/>
      <c r="CS379" s="217"/>
      <c r="CT379" s="217"/>
      <c r="CU379" s="217"/>
      <c r="CV379" s="217"/>
      <c r="CW379" s="217"/>
      <c r="CX379" s="217"/>
      <c r="CY379" s="217"/>
      <c r="CZ379" s="193"/>
      <c r="DA379" s="193"/>
      <c r="DB379" s="193"/>
      <c r="DC379" s="193"/>
      <c r="DD379" s="193"/>
      <c r="DE379" s="193"/>
      <c r="DF379" s="193"/>
      <c r="DG379" s="193"/>
      <c r="DH379" s="193"/>
      <c r="DI379" s="193"/>
      <c r="DJ379" s="193"/>
      <c r="DK379" s="193"/>
      <c r="DL379" s="193"/>
      <c r="DM379" s="193"/>
      <c r="DN379" s="193"/>
      <c r="DO379" s="193"/>
      <c r="DP379" s="193"/>
      <c r="DQ379" s="193"/>
      <c r="DR379" s="193"/>
      <c r="DS379" s="193"/>
      <c r="DT379" s="193"/>
      <c r="DU379" s="193"/>
      <c r="DV379" s="193"/>
      <c r="DW379" s="193"/>
      <c r="DX379" s="193"/>
      <c r="DY379" s="193"/>
    </row>
    <row r="380" customHeight="1" spans="1:129">
      <c r="A380" s="230">
        <v>335</v>
      </c>
      <c r="B380" s="235">
        <v>1047</v>
      </c>
      <c r="C380" s="234">
        <v>1</v>
      </c>
      <c r="D380" s="233">
        <v>420</v>
      </c>
      <c r="E380" s="234" t="s">
        <v>134</v>
      </c>
      <c r="F380" s="232">
        <v>5020</v>
      </c>
      <c r="G380" s="234"/>
      <c r="H380" s="234" t="s">
        <v>15</v>
      </c>
      <c r="I380" s="234">
        <v>85</v>
      </c>
      <c r="J380" s="259" t="s">
        <v>135</v>
      </c>
      <c r="K380" s="234">
        <v>294</v>
      </c>
      <c r="L380" s="234">
        <v>6</v>
      </c>
      <c r="M380" s="234">
        <f t="shared" ref="M380:M386" si="966">O380*K380*I380</f>
        <v>82467</v>
      </c>
      <c r="N380" s="253">
        <f t="shared" ref="N380:N386" si="967">M380/SUM($M$380:$M$386)</f>
        <v>0.131578947368421</v>
      </c>
      <c r="O380" s="234">
        <v>3.3</v>
      </c>
      <c r="P380" s="234"/>
      <c r="Q380" s="234"/>
      <c r="R380" s="234"/>
      <c r="S380" s="260">
        <f t="shared" ref="S380:S386" si="968">R380*Q380*P380/1000</f>
        <v>0</v>
      </c>
      <c r="T380" s="260">
        <f t="shared" ref="T380:T386" si="969">F380*N380*1000/L380/K380*9000/I380</f>
        <v>39647.4379225374</v>
      </c>
      <c r="U380" s="260">
        <f t="shared" ref="U380:U386" si="970">F380*N380</f>
        <v>660.526315789474</v>
      </c>
      <c r="V380" s="260"/>
      <c r="W380" s="270"/>
      <c r="X380" s="266">
        <v>20000</v>
      </c>
      <c r="Y380" s="260">
        <f t="shared" ref="Y380:Y386" si="971">T380-X380</f>
        <v>19647.4379225374</v>
      </c>
      <c r="Z380" s="234">
        <f t="shared" ref="Z380:Z386" si="972">Y380*I380/9000*L380*K380/1000</f>
        <v>327.326315789474</v>
      </c>
      <c r="AA380" s="260">
        <f t="shared" ref="AA380:AA386" si="973">65*1000/K380*9000/I380</f>
        <v>23409.3637454982</v>
      </c>
      <c r="AB380" s="278">
        <f t="shared" ref="AB380:AB386" si="974">Q380*R380*P380*N380/K380/L380*9000/I380</f>
        <v>0</v>
      </c>
      <c r="AC380" s="260">
        <f t="shared" ref="AC380:AC386" si="975">D380/2*O380*60*24/1000</f>
        <v>997.92</v>
      </c>
      <c r="AD380" s="254">
        <f t="shared" ref="AD380:AD386" si="976">T380/AC380/0.83/AE380</f>
        <v>47.8675620260472</v>
      </c>
      <c r="AE380" s="279">
        <v>1</v>
      </c>
      <c r="AF380" s="280">
        <f t="shared" ref="AF380:AF386" si="977">IF(LEN(C380)&gt;0,AC380*I380/9000/1000*K380*L380,"")</f>
        <v>16.6253472</v>
      </c>
      <c r="AG380" s="292">
        <v>44147</v>
      </c>
      <c r="AH380" s="294"/>
      <c r="AI380" s="294">
        <f>AD380+AG380</f>
        <v>44194.867562026</v>
      </c>
      <c r="AJ380" s="295" t="str">
        <f ca="1">IF(NOW()-AG380-AD380&gt;=-2,"跟踪"," ")</f>
        <v> </v>
      </c>
      <c r="AK380" s="295">
        <f>AI380+2</f>
        <v>44196.867562026</v>
      </c>
      <c r="AL380" s="296">
        <f>SUM(AF380:AF386)</f>
        <v>126.35263872</v>
      </c>
      <c r="CZ380" s="193"/>
      <c r="DA380" s="193"/>
      <c r="DB380" s="193"/>
      <c r="DC380" s="193"/>
      <c r="DD380" s="193"/>
      <c r="DE380" s="193"/>
      <c r="DF380" s="193"/>
      <c r="DG380" s="193"/>
      <c r="DH380" s="193"/>
      <c r="DI380" s="193"/>
      <c r="DJ380" s="193"/>
      <c r="DK380" s="193"/>
      <c r="DL380" s="193"/>
      <c r="DM380" s="193"/>
      <c r="DN380" s="193"/>
      <c r="DO380" s="193"/>
      <c r="DP380" s="193"/>
      <c r="DQ380" s="193"/>
      <c r="DR380" s="193"/>
      <c r="DS380" s="193"/>
      <c r="DT380" s="193"/>
      <c r="DU380" s="193"/>
      <c r="DV380" s="193"/>
      <c r="DW380" s="193"/>
      <c r="DX380" s="193"/>
      <c r="DY380" s="193"/>
    </row>
    <row r="381" customHeight="1" spans="1:129">
      <c r="A381" s="230">
        <v>335</v>
      </c>
      <c r="B381" s="235"/>
      <c r="C381" s="234">
        <v>1</v>
      </c>
      <c r="D381" s="233">
        <f t="shared" ref="D381:D386" si="978">D380</f>
        <v>420</v>
      </c>
      <c r="E381" s="234" t="str">
        <f t="shared" ref="E381:E386" si="979">E380</f>
        <v>YT-13507-26E</v>
      </c>
      <c r="F381" s="232">
        <f t="shared" ref="F381:F386" si="980">F380</f>
        <v>5020</v>
      </c>
      <c r="G381" s="234"/>
      <c r="H381" s="234" t="s">
        <v>41</v>
      </c>
      <c r="I381" s="234">
        <v>85</v>
      </c>
      <c r="J381" s="259" t="s">
        <v>136</v>
      </c>
      <c r="K381" s="234">
        <v>294</v>
      </c>
      <c r="L381" s="234">
        <v>6</v>
      </c>
      <c r="M381" s="234">
        <f t="shared" si="966"/>
        <v>82467</v>
      </c>
      <c r="N381" s="253">
        <f t="shared" si="967"/>
        <v>0.131578947368421</v>
      </c>
      <c r="O381" s="234">
        <v>3.3</v>
      </c>
      <c r="P381" s="260"/>
      <c r="Q381" s="260"/>
      <c r="R381" s="260"/>
      <c r="S381" s="260">
        <f t="shared" si="968"/>
        <v>0</v>
      </c>
      <c r="T381" s="260">
        <f t="shared" si="969"/>
        <v>39647.4379225374</v>
      </c>
      <c r="U381" s="260">
        <f t="shared" si="970"/>
        <v>660.526315789474</v>
      </c>
      <c r="V381" s="260"/>
      <c r="W381" s="270"/>
      <c r="X381" s="266">
        <v>20000</v>
      </c>
      <c r="Y381" s="260">
        <f t="shared" si="971"/>
        <v>19647.4379225374</v>
      </c>
      <c r="Z381" s="234">
        <f t="shared" si="972"/>
        <v>327.326315789474</v>
      </c>
      <c r="AA381" s="260">
        <f t="shared" si="973"/>
        <v>23409.3637454982</v>
      </c>
      <c r="AB381" s="278">
        <f t="shared" si="974"/>
        <v>0</v>
      </c>
      <c r="AC381" s="260">
        <f t="shared" si="975"/>
        <v>997.92</v>
      </c>
      <c r="AD381" s="254">
        <f t="shared" si="976"/>
        <v>47.8675620260472</v>
      </c>
      <c r="AE381" s="279">
        <v>1</v>
      </c>
      <c r="AF381" s="280">
        <f t="shared" si="977"/>
        <v>16.6253472</v>
      </c>
      <c r="AG381" s="292">
        <f t="shared" ref="AG381:AG386" si="981">AG380</f>
        <v>44147</v>
      </c>
      <c r="AH381" s="292">
        <f t="shared" ref="AH381:AH386" si="982">AH380</f>
        <v>0</v>
      </c>
      <c r="AI381" s="292">
        <f t="shared" ref="AI381:AI386" si="983">AI380</f>
        <v>44194.867562026</v>
      </c>
      <c r="AJ381" s="292" t="str">
        <f ca="1" t="shared" ref="AJ381:AJ386" si="984">AJ380</f>
        <v> </v>
      </c>
      <c r="AK381" s="292">
        <f t="shared" ref="AK381:AK386" si="985">AK380</f>
        <v>44196.867562026</v>
      </c>
      <c r="AL381" s="296"/>
      <c r="CZ381" s="193"/>
      <c r="DA381" s="193"/>
      <c r="DB381" s="193"/>
      <c r="DC381" s="193"/>
      <c r="DD381" s="193"/>
      <c r="DE381" s="193"/>
      <c r="DF381" s="193"/>
      <c r="DG381" s="193"/>
      <c r="DH381" s="193"/>
      <c r="DI381" s="193"/>
      <c r="DJ381" s="193"/>
      <c r="DK381" s="193"/>
      <c r="DL381" s="193"/>
      <c r="DM381" s="193"/>
      <c r="DN381" s="193"/>
      <c r="DO381" s="193"/>
      <c r="DP381" s="193"/>
      <c r="DQ381" s="193"/>
      <c r="DR381" s="193"/>
      <c r="DS381" s="193"/>
      <c r="DT381" s="193"/>
      <c r="DU381" s="193"/>
      <c r="DV381" s="193"/>
      <c r="DW381" s="193"/>
      <c r="DX381" s="193"/>
      <c r="DY381" s="193"/>
    </row>
    <row r="382" customHeight="1" spans="1:129">
      <c r="A382" s="230">
        <v>335</v>
      </c>
      <c r="B382" s="235"/>
      <c r="C382" s="234">
        <v>1</v>
      </c>
      <c r="D382" s="233">
        <f t="shared" si="978"/>
        <v>420</v>
      </c>
      <c r="E382" s="234" t="str">
        <f t="shared" si="979"/>
        <v>YT-13507-26E</v>
      </c>
      <c r="F382" s="232">
        <f t="shared" si="980"/>
        <v>5020</v>
      </c>
      <c r="G382" s="241" t="s">
        <v>49</v>
      </c>
      <c r="H382" s="234" t="s">
        <v>42</v>
      </c>
      <c r="I382" s="234">
        <v>30</v>
      </c>
      <c r="J382" s="259" t="s">
        <v>62</v>
      </c>
      <c r="K382" s="234">
        <v>588</v>
      </c>
      <c r="L382" s="234">
        <v>6</v>
      </c>
      <c r="M382" s="234">
        <f t="shared" si="966"/>
        <v>169344</v>
      </c>
      <c r="N382" s="253">
        <f t="shared" si="967"/>
        <v>0.270194202082747</v>
      </c>
      <c r="O382" s="234">
        <v>9.6</v>
      </c>
      <c r="P382" s="234"/>
      <c r="Q382" s="234"/>
      <c r="R382" s="234"/>
      <c r="S382" s="260">
        <f t="shared" si="968"/>
        <v>0</v>
      </c>
      <c r="T382" s="260">
        <f t="shared" si="969"/>
        <v>115338.0012292</v>
      </c>
      <c r="U382" s="260">
        <f t="shared" si="970"/>
        <v>1356.37489445539</v>
      </c>
      <c r="V382" s="260"/>
      <c r="W382" s="270" t="s">
        <v>106</v>
      </c>
      <c r="X382" s="266"/>
      <c r="Y382" s="260">
        <f t="shared" si="971"/>
        <v>115338.0012292</v>
      </c>
      <c r="Z382" s="234">
        <f t="shared" si="972"/>
        <v>1356.37489445539</v>
      </c>
      <c r="AA382" s="260">
        <f t="shared" si="973"/>
        <v>33163.2653061224</v>
      </c>
      <c r="AB382" s="278">
        <f t="shared" si="974"/>
        <v>0</v>
      </c>
      <c r="AC382" s="260">
        <f t="shared" si="975"/>
        <v>2903.04</v>
      </c>
      <c r="AD382" s="254">
        <f t="shared" si="976"/>
        <v>47.8675620260472</v>
      </c>
      <c r="AE382" s="279">
        <v>1</v>
      </c>
      <c r="AF382" s="280">
        <f t="shared" si="977"/>
        <v>34.1397504</v>
      </c>
      <c r="AG382" s="292">
        <f t="shared" si="981"/>
        <v>44147</v>
      </c>
      <c r="AH382" s="292">
        <f t="shared" si="982"/>
        <v>0</v>
      </c>
      <c r="AI382" s="292">
        <f t="shared" si="983"/>
        <v>44194.867562026</v>
      </c>
      <c r="AJ382" s="292" t="str">
        <f ca="1" t="shared" si="984"/>
        <v> </v>
      </c>
      <c r="AK382" s="292">
        <f t="shared" si="985"/>
        <v>44196.867562026</v>
      </c>
      <c r="AL382" s="296"/>
      <c r="CZ382" s="193"/>
      <c r="DA382" s="193"/>
      <c r="DB382" s="193"/>
      <c r="DC382" s="193"/>
      <c r="DD382" s="193"/>
      <c r="DE382" s="193"/>
      <c r="DF382" s="193"/>
      <c r="DG382" s="193"/>
      <c r="DH382" s="193"/>
      <c r="DI382" s="193"/>
      <c r="DJ382" s="193"/>
      <c r="DK382" s="193"/>
      <c r="DL382" s="193"/>
      <c r="DM382" s="193"/>
      <c r="DN382" s="193"/>
      <c r="DO382" s="193"/>
      <c r="DP382" s="193"/>
      <c r="DQ382" s="193"/>
      <c r="DR382" s="193"/>
      <c r="DS382" s="193"/>
      <c r="DT382" s="193"/>
      <c r="DU382" s="193"/>
      <c r="DV382" s="193"/>
      <c r="DW382" s="193"/>
      <c r="DX382" s="193"/>
      <c r="DY382" s="193"/>
    </row>
    <row r="383" customHeight="1" spans="1:129">
      <c r="A383" s="230">
        <v>335</v>
      </c>
      <c r="B383" s="235"/>
      <c r="C383" s="234">
        <v>1</v>
      </c>
      <c r="D383" s="233">
        <f t="shared" si="978"/>
        <v>420</v>
      </c>
      <c r="E383" s="234" t="str">
        <f t="shared" si="979"/>
        <v>YT-13507-26E</v>
      </c>
      <c r="F383" s="232">
        <f t="shared" si="980"/>
        <v>5020</v>
      </c>
      <c r="G383" s="242"/>
      <c r="H383" s="234" t="s">
        <v>43</v>
      </c>
      <c r="I383" s="234">
        <v>43</v>
      </c>
      <c r="J383" s="259" t="s">
        <v>125</v>
      </c>
      <c r="K383" s="234">
        <v>588</v>
      </c>
      <c r="L383" s="234">
        <v>6</v>
      </c>
      <c r="M383" s="234">
        <f t="shared" si="966"/>
        <v>45511.2</v>
      </c>
      <c r="N383" s="253">
        <f t="shared" si="967"/>
        <v>0.0726146918097383</v>
      </c>
      <c r="O383" s="234">
        <v>1.8</v>
      </c>
      <c r="P383" s="234"/>
      <c r="Q383" s="234"/>
      <c r="R383" s="234"/>
      <c r="S383" s="260">
        <f t="shared" si="968"/>
        <v>0</v>
      </c>
      <c r="T383" s="260">
        <f t="shared" si="969"/>
        <v>21625.875230475</v>
      </c>
      <c r="U383" s="260">
        <f t="shared" si="970"/>
        <v>364.525752884886</v>
      </c>
      <c r="V383" s="350"/>
      <c r="W383" s="351"/>
      <c r="X383" s="266">
        <v>10000</v>
      </c>
      <c r="Y383" s="260">
        <f t="shared" si="971"/>
        <v>11625.875230475</v>
      </c>
      <c r="Z383" s="234">
        <f t="shared" si="972"/>
        <v>195.965752884886</v>
      </c>
      <c r="AA383" s="260">
        <f t="shared" si="973"/>
        <v>23137.1618414808</v>
      </c>
      <c r="AB383" s="278">
        <f t="shared" si="974"/>
        <v>0</v>
      </c>
      <c r="AC383" s="260">
        <f t="shared" si="975"/>
        <v>544.32</v>
      </c>
      <c r="AD383" s="254">
        <f t="shared" si="976"/>
        <v>47.8675620260472</v>
      </c>
      <c r="AE383" s="279">
        <v>1</v>
      </c>
      <c r="AF383" s="280">
        <f t="shared" si="977"/>
        <v>9.17505792</v>
      </c>
      <c r="AG383" s="292">
        <f t="shared" si="981"/>
        <v>44147</v>
      </c>
      <c r="AH383" s="292">
        <f t="shared" si="982"/>
        <v>0</v>
      </c>
      <c r="AI383" s="292">
        <f t="shared" si="983"/>
        <v>44194.867562026</v>
      </c>
      <c r="AJ383" s="292" t="str">
        <f ca="1" t="shared" si="984"/>
        <v> </v>
      </c>
      <c r="AK383" s="292">
        <f t="shared" si="985"/>
        <v>44196.867562026</v>
      </c>
      <c r="AL383" s="296"/>
      <c r="CZ383" s="193"/>
      <c r="DA383" s="193"/>
      <c r="DB383" s="193"/>
      <c r="DC383" s="193"/>
      <c r="DD383" s="193"/>
      <c r="DE383" s="193"/>
      <c r="DF383" s="193"/>
      <c r="DG383" s="193"/>
      <c r="DH383" s="193"/>
      <c r="DI383" s="193"/>
      <c r="DJ383" s="193"/>
      <c r="DK383" s="193"/>
      <c r="DL383" s="193"/>
      <c r="DM383" s="193"/>
      <c r="DN383" s="193"/>
      <c r="DO383" s="193"/>
      <c r="DP383" s="193"/>
      <c r="DQ383" s="193"/>
      <c r="DR383" s="193"/>
      <c r="DS383" s="193"/>
      <c r="DT383" s="193"/>
      <c r="DU383" s="193"/>
      <c r="DV383" s="193"/>
      <c r="DW383" s="193"/>
      <c r="DX383" s="193"/>
      <c r="DY383" s="193"/>
    </row>
    <row r="384" customHeight="1" spans="1:129">
      <c r="A384" s="230">
        <v>335</v>
      </c>
      <c r="B384" s="235"/>
      <c r="C384" s="234">
        <v>1</v>
      </c>
      <c r="D384" s="233">
        <f t="shared" si="978"/>
        <v>420</v>
      </c>
      <c r="E384" s="234" t="str">
        <f t="shared" si="979"/>
        <v>YT-13507-26E</v>
      </c>
      <c r="F384" s="232">
        <f t="shared" si="980"/>
        <v>5020</v>
      </c>
      <c r="G384" s="234" t="e">
        <f>[1]问量!$F$263</f>
        <v>#REF!</v>
      </c>
      <c r="H384" s="234" t="s">
        <v>44</v>
      </c>
      <c r="I384" s="234">
        <v>150</v>
      </c>
      <c r="J384" s="252" t="s">
        <v>124</v>
      </c>
      <c r="K384" s="234">
        <v>588</v>
      </c>
      <c r="L384" s="234">
        <v>6</v>
      </c>
      <c r="M384" s="234">
        <f t="shared" si="966"/>
        <v>246960</v>
      </c>
      <c r="N384" s="253">
        <f t="shared" si="967"/>
        <v>0.394033211370673</v>
      </c>
      <c r="O384" s="234">
        <v>2.8</v>
      </c>
      <c r="P384" s="234"/>
      <c r="Q384" s="234"/>
      <c r="R384" s="234"/>
      <c r="S384" s="260">
        <f t="shared" si="968"/>
        <v>0</v>
      </c>
      <c r="T384" s="260">
        <f t="shared" si="969"/>
        <v>33640.2503585166</v>
      </c>
      <c r="U384" s="260">
        <f t="shared" si="970"/>
        <v>1978.04672108078</v>
      </c>
      <c r="V384" s="260"/>
      <c r="W384" s="270"/>
      <c r="X384" s="266">
        <v>6000</v>
      </c>
      <c r="Y384" s="260">
        <f t="shared" si="971"/>
        <v>27640.2503585166</v>
      </c>
      <c r="Z384" s="234">
        <f t="shared" si="972"/>
        <v>1625.24672108078</v>
      </c>
      <c r="AA384" s="260">
        <f t="shared" si="973"/>
        <v>6632.65306122449</v>
      </c>
      <c r="AB384" s="278">
        <f t="shared" si="974"/>
        <v>0</v>
      </c>
      <c r="AC384" s="260">
        <f t="shared" si="975"/>
        <v>846.72</v>
      </c>
      <c r="AD384" s="254">
        <f t="shared" si="976"/>
        <v>47.8675620260472</v>
      </c>
      <c r="AE384" s="279">
        <v>1</v>
      </c>
      <c r="AF384" s="280">
        <f t="shared" si="977"/>
        <v>49.787136</v>
      </c>
      <c r="AG384" s="292">
        <f t="shared" si="981"/>
        <v>44147</v>
      </c>
      <c r="AH384" s="292">
        <f t="shared" si="982"/>
        <v>0</v>
      </c>
      <c r="AI384" s="292">
        <f t="shared" si="983"/>
        <v>44194.867562026</v>
      </c>
      <c r="AJ384" s="292" t="str">
        <f ca="1" t="shared" si="984"/>
        <v> </v>
      </c>
      <c r="AK384" s="292">
        <f t="shared" si="985"/>
        <v>44196.867562026</v>
      </c>
      <c r="AL384" s="296"/>
      <c r="CZ384" s="193"/>
      <c r="DA384" s="193"/>
      <c r="DB384" s="193"/>
      <c r="DC384" s="193"/>
      <c r="DD384" s="193"/>
      <c r="DE384" s="193"/>
      <c r="DF384" s="193"/>
      <c r="DG384" s="193"/>
      <c r="DH384" s="193"/>
      <c r="DI384" s="193"/>
      <c r="DJ384" s="193"/>
      <c r="DK384" s="193"/>
      <c r="DL384" s="193"/>
      <c r="DM384" s="193"/>
      <c r="DN384" s="193"/>
      <c r="DO384" s="193"/>
      <c r="DP384" s="193"/>
      <c r="DQ384" s="193"/>
      <c r="DR384" s="193"/>
      <c r="DS384" s="193"/>
      <c r="DT384" s="193"/>
      <c r="DU384" s="193"/>
      <c r="DV384" s="193"/>
      <c r="DW384" s="193"/>
      <c r="DX384" s="193"/>
      <c r="DY384" s="193"/>
    </row>
    <row r="385" customHeight="1" spans="1:129">
      <c r="A385" s="230">
        <v>335</v>
      </c>
      <c r="B385" s="235"/>
      <c r="C385" s="234">
        <v>1</v>
      </c>
      <c r="D385" s="233">
        <f t="shared" si="978"/>
        <v>420</v>
      </c>
      <c r="E385" s="234" t="str">
        <f t="shared" si="979"/>
        <v>YT-13507-26E</v>
      </c>
      <c r="F385" s="232">
        <f t="shared" si="980"/>
        <v>5020</v>
      </c>
      <c r="G385" s="234"/>
      <c r="H385" s="234" t="s">
        <v>45</v>
      </c>
      <c r="I385" s="234"/>
      <c r="J385" s="252"/>
      <c r="K385" s="234"/>
      <c r="L385" s="234">
        <v>6</v>
      </c>
      <c r="M385" s="234">
        <f t="shared" si="966"/>
        <v>0</v>
      </c>
      <c r="N385" s="253">
        <f t="shared" si="967"/>
        <v>0</v>
      </c>
      <c r="O385" s="234"/>
      <c r="P385" s="234"/>
      <c r="Q385" s="234"/>
      <c r="R385" s="234"/>
      <c r="S385" s="260">
        <f t="shared" si="968"/>
        <v>0</v>
      </c>
      <c r="T385" s="260" t="e">
        <f t="shared" si="969"/>
        <v>#DIV/0!</v>
      </c>
      <c r="U385" s="260">
        <f t="shared" si="970"/>
        <v>0</v>
      </c>
      <c r="V385" s="260"/>
      <c r="W385" s="270"/>
      <c r="X385" s="266"/>
      <c r="Y385" s="260" t="e">
        <f t="shared" si="971"/>
        <v>#DIV/0!</v>
      </c>
      <c r="Z385" s="234" t="e">
        <f t="shared" si="972"/>
        <v>#DIV/0!</v>
      </c>
      <c r="AA385" s="260" t="e">
        <f t="shared" si="973"/>
        <v>#DIV/0!</v>
      </c>
      <c r="AB385" s="278" t="e">
        <f t="shared" si="974"/>
        <v>#DIV/0!</v>
      </c>
      <c r="AC385" s="260">
        <f t="shared" si="975"/>
        <v>0</v>
      </c>
      <c r="AD385" s="254" t="e">
        <f t="shared" si="976"/>
        <v>#DIV/0!</v>
      </c>
      <c r="AE385" s="279">
        <v>1</v>
      </c>
      <c r="AF385" s="280">
        <f t="shared" si="977"/>
        <v>0</v>
      </c>
      <c r="AG385" s="292">
        <f t="shared" si="981"/>
        <v>44147</v>
      </c>
      <c r="AH385" s="292">
        <f t="shared" si="982"/>
        <v>0</v>
      </c>
      <c r="AI385" s="292">
        <f t="shared" si="983"/>
        <v>44194.867562026</v>
      </c>
      <c r="AJ385" s="292" t="str">
        <f ca="1" t="shared" si="984"/>
        <v> </v>
      </c>
      <c r="AK385" s="292">
        <f t="shared" si="985"/>
        <v>44196.867562026</v>
      </c>
      <c r="AL385" s="296"/>
      <c r="CZ385" s="193"/>
      <c r="DA385" s="193"/>
      <c r="DB385" s="193"/>
      <c r="DC385" s="193"/>
      <c r="DD385" s="193"/>
      <c r="DE385" s="193"/>
      <c r="DF385" s="193"/>
      <c r="DG385" s="193"/>
      <c r="DH385" s="193"/>
      <c r="DI385" s="193"/>
      <c r="DJ385" s="193"/>
      <c r="DK385" s="193"/>
      <c r="DL385" s="193"/>
      <c r="DM385" s="193"/>
      <c r="DN385" s="193"/>
      <c r="DO385" s="193"/>
      <c r="DP385" s="193"/>
      <c r="DQ385" s="193"/>
      <c r="DR385" s="193"/>
      <c r="DS385" s="193"/>
      <c r="DT385" s="193"/>
      <c r="DU385" s="193"/>
      <c r="DV385" s="193"/>
      <c r="DW385" s="193"/>
      <c r="DX385" s="193"/>
      <c r="DY385" s="193"/>
    </row>
    <row r="386" customHeight="1" spans="1:129">
      <c r="A386" s="230">
        <v>335</v>
      </c>
      <c r="B386" s="235"/>
      <c r="C386" s="234">
        <v>1</v>
      </c>
      <c r="D386" s="233">
        <f t="shared" si="978"/>
        <v>420</v>
      </c>
      <c r="E386" s="234" t="str">
        <f t="shared" si="979"/>
        <v>YT-13507-26E</v>
      </c>
      <c r="F386" s="232">
        <f t="shared" si="980"/>
        <v>5020</v>
      </c>
      <c r="G386" s="234"/>
      <c r="H386" s="234" t="s">
        <v>46</v>
      </c>
      <c r="I386" s="234"/>
      <c r="J386" s="252"/>
      <c r="K386" s="234"/>
      <c r="L386" s="234">
        <v>6</v>
      </c>
      <c r="M386" s="234">
        <f t="shared" si="966"/>
        <v>0</v>
      </c>
      <c r="N386" s="253">
        <f t="shared" si="967"/>
        <v>0</v>
      </c>
      <c r="O386" s="234"/>
      <c r="P386" s="234"/>
      <c r="Q386" s="234"/>
      <c r="R386" s="234"/>
      <c r="S386" s="260">
        <f t="shared" si="968"/>
        <v>0</v>
      </c>
      <c r="T386" s="260" t="e">
        <f t="shared" si="969"/>
        <v>#DIV/0!</v>
      </c>
      <c r="U386" s="260">
        <f t="shared" si="970"/>
        <v>0</v>
      </c>
      <c r="V386" s="260"/>
      <c r="W386" s="270"/>
      <c r="X386" s="266"/>
      <c r="Y386" s="260" t="e">
        <f t="shared" si="971"/>
        <v>#DIV/0!</v>
      </c>
      <c r="Z386" s="234" t="e">
        <f t="shared" si="972"/>
        <v>#DIV/0!</v>
      </c>
      <c r="AA386" s="260" t="e">
        <f t="shared" si="973"/>
        <v>#DIV/0!</v>
      </c>
      <c r="AB386" s="278" t="e">
        <f t="shared" si="974"/>
        <v>#DIV/0!</v>
      </c>
      <c r="AC386" s="260">
        <f t="shared" si="975"/>
        <v>0</v>
      </c>
      <c r="AD386" s="254" t="e">
        <f t="shared" si="976"/>
        <v>#DIV/0!</v>
      </c>
      <c r="AE386" s="279">
        <v>1</v>
      </c>
      <c r="AF386" s="280">
        <f t="shared" si="977"/>
        <v>0</v>
      </c>
      <c r="AG386" s="292">
        <f t="shared" si="981"/>
        <v>44147</v>
      </c>
      <c r="AH386" s="292">
        <f t="shared" si="982"/>
        <v>0</v>
      </c>
      <c r="AI386" s="292">
        <f t="shared" si="983"/>
        <v>44194.867562026</v>
      </c>
      <c r="AJ386" s="292" t="str">
        <f ca="1" t="shared" si="984"/>
        <v> </v>
      </c>
      <c r="AK386" s="292">
        <f t="shared" si="985"/>
        <v>44196.867562026</v>
      </c>
      <c r="AL386" s="296"/>
      <c r="CZ386" s="193"/>
      <c r="DA386" s="193"/>
      <c r="DB386" s="193"/>
      <c r="DC386" s="193"/>
      <c r="DD386" s="193"/>
      <c r="DE386" s="193"/>
      <c r="DF386" s="193"/>
      <c r="DG386" s="193"/>
      <c r="DH386" s="193"/>
      <c r="DI386" s="193"/>
      <c r="DJ386" s="193"/>
      <c r="DK386" s="193"/>
      <c r="DL386" s="193"/>
      <c r="DM386" s="193"/>
      <c r="DN386" s="193"/>
      <c r="DO386" s="193"/>
      <c r="DP386" s="193"/>
      <c r="DQ386" s="193"/>
      <c r="DR386" s="193"/>
      <c r="DS386" s="193"/>
      <c r="DT386" s="193"/>
      <c r="DU386" s="193"/>
      <c r="DV386" s="193"/>
      <c r="DW386" s="193"/>
      <c r="DX386" s="193"/>
      <c r="DY386" s="193"/>
    </row>
    <row r="387" s="192" customFormat="1" customHeight="1" spans="1:129">
      <c r="A387" s="244"/>
      <c r="B387" s="237"/>
      <c r="C387" s="240"/>
      <c r="D387" s="239"/>
      <c r="E387" s="240"/>
      <c r="F387" s="238"/>
      <c r="G387" s="240"/>
      <c r="H387" s="240"/>
      <c r="I387" s="240"/>
      <c r="J387" s="256"/>
      <c r="K387" s="240"/>
      <c r="L387" s="240"/>
      <c r="M387" s="240"/>
      <c r="N387" s="257"/>
      <c r="O387" s="240"/>
      <c r="P387" s="240"/>
      <c r="Q387" s="240"/>
      <c r="R387" s="240"/>
      <c r="S387" s="267"/>
      <c r="T387" s="267"/>
      <c r="U387" s="267"/>
      <c r="V387" s="267"/>
      <c r="W387" s="272"/>
      <c r="X387" s="269"/>
      <c r="Y387" s="267"/>
      <c r="Z387" s="240"/>
      <c r="AA387" s="267"/>
      <c r="AB387" s="281"/>
      <c r="AC387" s="267"/>
      <c r="AD387" s="258"/>
      <c r="AE387" s="282"/>
      <c r="AF387" s="283"/>
      <c r="AG387" s="297"/>
      <c r="AH387" s="297"/>
      <c r="AI387" s="297"/>
      <c r="AJ387" s="297"/>
      <c r="AK387" s="297"/>
      <c r="AL387" s="298"/>
      <c r="AM387" s="301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218"/>
      <c r="BD387" s="218"/>
      <c r="BE387" s="218"/>
      <c r="BF387" s="218"/>
      <c r="BG387" s="218"/>
      <c r="BH387" s="218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217"/>
      <c r="BV387" s="217"/>
      <c r="BW387" s="217"/>
      <c r="BX387" s="217"/>
      <c r="BY387" s="217"/>
      <c r="BZ387" s="217"/>
      <c r="CA387" s="217"/>
      <c r="CB387" s="217"/>
      <c r="CC387" s="217"/>
      <c r="CD387" s="217"/>
      <c r="CE387" s="217"/>
      <c r="CF387" s="217"/>
      <c r="CG387" s="217"/>
      <c r="CH387" s="217"/>
      <c r="CI387" s="217"/>
      <c r="CJ387" s="217"/>
      <c r="CK387" s="217"/>
      <c r="CL387" s="217"/>
      <c r="CM387" s="217"/>
      <c r="CN387" s="217"/>
      <c r="CO387" s="217"/>
      <c r="CP387" s="217"/>
      <c r="CQ387" s="217"/>
      <c r="CR387" s="217"/>
      <c r="CS387" s="217"/>
      <c r="CT387" s="217"/>
      <c r="CU387" s="217"/>
      <c r="CV387" s="217"/>
      <c r="CW387" s="217"/>
      <c r="CX387" s="217"/>
      <c r="CY387" s="217"/>
      <c r="CZ387" s="306"/>
      <c r="DA387" s="306"/>
      <c r="DB387" s="306"/>
      <c r="DC387" s="306"/>
      <c r="DD387" s="306"/>
      <c r="DE387" s="306"/>
      <c r="DF387" s="306"/>
      <c r="DG387" s="306"/>
      <c r="DH387" s="306"/>
      <c r="DI387" s="306"/>
      <c r="DJ387" s="306"/>
      <c r="DK387" s="306"/>
      <c r="DL387" s="306"/>
      <c r="DM387" s="306"/>
      <c r="DN387" s="306"/>
      <c r="DO387" s="306"/>
      <c r="DP387" s="306"/>
      <c r="DQ387" s="306"/>
      <c r="DR387" s="306"/>
      <c r="DS387" s="306"/>
      <c r="DT387" s="306"/>
      <c r="DU387" s="306"/>
      <c r="DV387" s="306"/>
      <c r="DW387" s="306"/>
      <c r="DX387" s="306"/>
      <c r="DY387" s="306"/>
    </row>
    <row r="388" s="190" customFormat="1" customHeight="1" spans="1:129">
      <c r="A388" s="243">
        <v>318</v>
      </c>
      <c r="B388" s="235">
        <v>1048</v>
      </c>
      <c r="C388" s="234">
        <v>1</v>
      </c>
      <c r="D388" s="233">
        <v>380</v>
      </c>
      <c r="E388" s="234" t="s">
        <v>137</v>
      </c>
      <c r="F388" s="232">
        <v>520</v>
      </c>
      <c r="G388" s="234"/>
      <c r="H388" s="234" t="s">
        <v>15</v>
      </c>
      <c r="I388" s="234">
        <v>85</v>
      </c>
      <c r="J388" s="252" t="s">
        <v>136</v>
      </c>
      <c r="K388" s="234">
        <v>490</v>
      </c>
      <c r="L388" s="234">
        <v>6</v>
      </c>
      <c r="M388" s="234">
        <f t="shared" ref="M388:M401" si="986">O388*K388*I388</f>
        <v>158270</v>
      </c>
      <c r="N388" s="253">
        <f t="shared" ref="N388:N394" si="987">M388/SUM($M$388:$M$394)</f>
        <v>0.164292980671414</v>
      </c>
      <c r="O388" s="234">
        <v>3.8</v>
      </c>
      <c r="P388" s="234"/>
      <c r="Q388" s="234"/>
      <c r="R388" s="234"/>
      <c r="S388" s="260">
        <f t="shared" ref="S388:S394" si="988">R388*Q388*P388/1000</f>
        <v>0</v>
      </c>
      <c r="T388" s="260">
        <f t="shared" ref="T388:T394" si="989">F388*N388*1000/L388/K388*9000/I388</f>
        <v>3076.79531629539</v>
      </c>
      <c r="U388" s="260">
        <f t="shared" ref="U388:U394" si="990">F388*N388</f>
        <v>85.4323499491353</v>
      </c>
      <c r="V388" s="260"/>
      <c r="W388" s="270"/>
      <c r="X388" s="266"/>
      <c r="Y388" s="260">
        <f t="shared" ref="Y388:Y394" si="991">T388-X388</f>
        <v>3076.79531629539</v>
      </c>
      <c r="Z388" s="234">
        <f t="shared" ref="Z388:Z394" si="992">Y388*I388/9000*L388*K388/1000</f>
        <v>85.4323499491353</v>
      </c>
      <c r="AA388" s="260">
        <f t="shared" ref="AA388:AA396" si="993">65*1000/K388*9000/I388</f>
        <v>14045.6182472989</v>
      </c>
      <c r="AB388" s="278">
        <f t="shared" ref="AB388:AB394" si="994">Q388*R388*P388*N388/K388/L388*9000/I388</f>
        <v>0</v>
      </c>
      <c r="AC388" s="260">
        <f t="shared" ref="AC388:AC394" si="995">D388/2*O388*60*24/1000</f>
        <v>1039.68</v>
      </c>
      <c r="AD388" s="254">
        <f t="shared" ref="AD388:AD394" si="996">T388/AC388/0.83/AE388</f>
        <v>3.56550314403434</v>
      </c>
      <c r="AE388" s="279">
        <v>1</v>
      </c>
      <c r="AF388" s="280">
        <f t="shared" ref="AF388:AF394" si="997">IF(LEN(C388)&gt;0,AC388*I388/9000/1000*K388*L388,"")</f>
        <v>28.868448</v>
      </c>
      <c r="AG388" s="292">
        <v>44166</v>
      </c>
      <c r="AH388" s="294"/>
      <c r="AI388" s="294">
        <f>AD388+AG388</f>
        <v>44169.565503144</v>
      </c>
      <c r="AJ388" s="295" t="str">
        <f ca="1">IF(NOW()-AG388-AD388&gt;=-2,"跟踪"," ")</f>
        <v> </v>
      </c>
      <c r="AK388" s="295">
        <f>AI388+3</f>
        <v>44172.565503144</v>
      </c>
      <c r="AL388" s="296">
        <f>SUM(AF388:AF394)</f>
        <v>175.713216</v>
      </c>
      <c r="AM388" s="300"/>
      <c r="AN388" s="218"/>
      <c r="AO388" s="218"/>
      <c r="AP388" s="218"/>
      <c r="AQ388" s="218"/>
      <c r="AR388" s="218"/>
      <c r="AS388" s="218"/>
      <c r="AT388" s="218"/>
      <c r="AU388" s="218"/>
      <c r="AV388" s="218"/>
      <c r="AW388" s="218"/>
      <c r="AX388" s="218"/>
      <c r="AY388" s="218"/>
      <c r="AZ388" s="218"/>
      <c r="BA388" s="218"/>
      <c r="BB388" s="218"/>
      <c r="BC388" s="218"/>
      <c r="BD388" s="218"/>
      <c r="BE388" s="218"/>
      <c r="BF388" s="218"/>
      <c r="BG388" s="218"/>
      <c r="BH388" s="218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217"/>
      <c r="BS388" s="217"/>
      <c r="BT388" s="217"/>
      <c r="BU388" s="217"/>
      <c r="BV388" s="217"/>
      <c r="BW388" s="217"/>
      <c r="BX388" s="217"/>
      <c r="BY388" s="217"/>
      <c r="BZ388" s="217"/>
      <c r="CA388" s="217"/>
      <c r="CB388" s="217"/>
      <c r="CC388" s="217"/>
      <c r="CD388" s="217"/>
      <c r="CE388" s="217"/>
      <c r="CF388" s="217"/>
      <c r="CG388" s="217"/>
      <c r="CH388" s="217"/>
      <c r="CI388" s="217"/>
      <c r="CJ388" s="217"/>
      <c r="CK388" s="217"/>
      <c r="CL388" s="217"/>
      <c r="CM388" s="217"/>
      <c r="CN388" s="217"/>
      <c r="CO388" s="217"/>
      <c r="CP388" s="217"/>
      <c r="CQ388" s="217"/>
      <c r="CR388" s="217"/>
      <c r="CS388" s="217"/>
      <c r="CT388" s="217"/>
      <c r="CU388" s="217"/>
      <c r="CV388" s="217"/>
      <c r="CW388" s="217"/>
      <c r="CX388" s="217"/>
      <c r="CY388" s="217"/>
      <c r="CZ388" s="193"/>
      <c r="DA388" s="193"/>
      <c r="DB388" s="193"/>
      <c r="DC388" s="193"/>
      <c r="DD388" s="193"/>
      <c r="DE388" s="193"/>
      <c r="DF388" s="193"/>
      <c r="DG388" s="193"/>
      <c r="DH388" s="193"/>
      <c r="DI388" s="193"/>
      <c r="DJ388" s="193"/>
      <c r="DK388" s="193"/>
      <c r="DL388" s="193"/>
      <c r="DM388" s="193"/>
      <c r="DN388" s="193"/>
      <c r="DO388" s="193"/>
      <c r="DP388" s="193"/>
      <c r="DQ388" s="193"/>
      <c r="DR388" s="193"/>
      <c r="DS388" s="193"/>
      <c r="DT388" s="193"/>
      <c r="DU388" s="193"/>
      <c r="DV388" s="193"/>
      <c r="DW388" s="193"/>
      <c r="DX388" s="193"/>
      <c r="DY388" s="193"/>
    </row>
    <row r="389" s="190" customFormat="1" customHeight="1" spans="1:129">
      <c r="A389" s="243">
        <v>318</v>
      </c>
      <c r="B389" s="235"/>
      <c r="C389" s="234">
        <v>1</v>
      </c>
      <c r="D389" s="233">
        <f t="shared" ref="D389:D394" si="998">D388</f>
        <v>380</v>
      </c>
      <c r="E389" s="234" t="str">
        <f t="shared" ref="E389:E394" si="999">E388</f>
        <v>YT-1636-26EMS</v>
      </c>
      <c r="F389" s="232">
        <f t="shared" ref="F389:F394" si="1000">F388</f>
        <v>520</v>
      </c>
      <c r="G389" s="234"/>
      <c r="H389" s="234" t="s">
        <v>41</v>
      </c>
      <c r="I389" s="234">
        <v>85</v>
      </c>
      <c r="J389" s="252" t="s">
        <v>136</v>
      </c>
      <c r="K389" s="234">
        <v>490</v>
      </c>
      <c r="L389" s="234">
        <v>6</v>
      </c>
      <c r="M389" s="234">
        <f t="shared" si="986"/>
        <v>158270</v>
      </c>
      <c r="N389" s="253">
        <f t="shared" si="987"/>
        <v>0.164292980671414</v>
      </c>
      <c r="O389" s="234">
        <v>3.8</v>
      </c>
      <c r="P389" s="234"/>
      <c r="Q389" s="234"/>
      <c r="R389" s="234"/>
      <c r="S389" s="260">
        <f t="shared" si="988"/>
        <v>0</v>
      </c>
      <c r="T389" s="260">
        <f t="shared" si="989"/>
        <v>3076.79531629539</v>
      </c>
      <c r="U389" s="260">
        <f t="shared" si="990"/>
        <v>85.4323499491353</v>
      </c>
      <c r="V389" s="260"/>
      <c r="W389" s="270"/>
      <c r="X389" s="266"/>
      <c r="Y389" s="260">
        <f t="shared" si="991"/>
        <v>3076.79531629539</v>
      </c>
      <c r="Z389" s="234">
        <f t="shared" si="992"/>
        <v>85.4323499491353</v>
      </c>
      <c r="AA389" s="260">
        <f t="shared" si="993"/>
        <v>14045.6182472989</v>
      </c>
      <c r="AB389" s="278">
        <f t="shared" si="994"/>
        <v>0</v>
      </c>
      <c r="AC389" s="260">
        <f t="shared" si="995"/>
        <v>1039.68</v>
      </c>
      <c r="AD389" s="254">
        <f t="shared" si="996"/>
        <v>3.56550314403434</v>
      </c>
      <c r="AE389" s="279">
        <v>1</v>
      </c>
      <c r="AF389" s="280">
        <f t="shared" si="997"/>
        <v>28.868448</v>
      </c>
      <c r="AG389" s="292">
        <f t="shared" ref="AG389:AG394" si="1001">AG388</f>
        <v>44166</v>
      </c>
      <c r="AH389" s="292">
        <f t="shared" ref="AH389:AH394" si="1002">AH388</f>
        <v>0</v>
      </c>
      <c r="AI389" s="292">
        <f t="shared" ref="AI389:AI394" si="1003">AI388</f>
        <v>44169.565503144</v>
      </c>
      <c r="AJ389" s="292" t="str">
        <f ca="1" t="shared" ref="AJ389:AJ394" si="1004">AJ388</f>
        <v> </v>
      </c>
      <c r="AK389" s="295">
        <f>AK388</f>
        <v>44172.565503144</v>
      </c>
      <c r="AL389" s="296"/>
      <c r="AM389" s="300"/>
      <c r="AN389" s="218"/>
      <c r="AO389" s="218"/>
      <c r="AP389" s="218"/>
      <c r="AQ389" s="218"/>
      <c r="AR389" s="218"/>
      <c r="AS389" s="218"/>
      <c r="AT389" s="218"/>
      <c r="AU389" s="218"/>
      <c r="AV389" s="218"/>
      <c r="AW389" s="218"/>
      <c r="AX389" s="218"/>
      <c r="AY389" s="218"/>
      <c r="AZ389" s="218"/>
      <c r="BA389" s="218"/>
      <c r="BB389" s="218"/>
      <c r="BC389" s="218"/>
      <c r="BD389" s="218"/>
      <c r="BE389" s="218"/>
      <c r="BF389" s="218"/>
      <c r="BG389" s="218"/>
      <c r="BH389" s="218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17"/>
      <c r="BY389" s="217"/>
      <c r="BZ389" s="217"/>
      <c r="CA389" s="217"/>
      <c r="CB389" s="217"/>
      <c r="CC389" s="217"/>
      <c r="CD389" s="217"/>
      <c r="CE389" s="217"/>
      <c r="CF389" s="217"/>
      <c r="CG389" s="217"/>
      <c r="CH389" s="217"/>
      <c r="CI389" s="217"/>
      <c r="CJ389" s="217"/>
      <c r="CK389" s="217"/>
      <c r="CL389" s="217"/>
      <c r="CM389" s="217"/>
      <c r="CN389" s="217"/>
      <c r="CO389" s="217"/>
      <c r="CP389" s="217"/>
      <c r="CQ389" s="217"/>
      <c r="CR389" s="217"/>
      <c r="CS389" s="217"/>
      <c r="CT389" s="217"/>
      <c r="CU389" s="217"/>
      <c r="CV389" s="217"/>
      <c r="CW389" s="217"/>
      <c r="CX389" s="217"/>
      <c r="CY389" s="217"/>
      <c r="CZ389" s="193"/>
      <c r="DA389" s="193"/>
      <c r="DB389" s="193"/>
      <c r="DC389" s="193"/>
      <c r="DD389" s="193"/>
      <c r="DE389" s="193"/>
      <c r="DF389" s="193"/>
      <c r="DG389" s="193"/>
      <c r="DH389" s="193"/>
      <c r="DI389" s="193"/>
      <c r="DJ389" s="193"/>
      <c r="DK389" s="193"/>
      <c r="DL389" s="193"/>
      <c r="DM389" s="193"/>
      <c r="DN389" s="193"/>
      <c r="DO389" s="193"/>
      <c r="DP389" s="193"/>
      <c r="DQ389" s="193"/>
      <c r="DR389" s="193"/>
      <c r="DS389" s="193"/>
      <c r="DT389" s="193"/>
      <c r="DU389" s="193"/>
      <c r="DV389" s="193"/>
      <c r="DW389" s="193"/>
      <c r="DX389" s="193"/>
      <c r="DY389" s="193"/>
    </row>
    <row r="390" s="190" customFormat="1" customHeight="1" spans="1:129">
      <c r="A390" s="243">
        <v>318</v>
      </c>
      <c r="B390" s="235"/>
      <c r="C390" s="234">
        <v>1</v>
      </c>
      <c r="D390" s="233">
        <f t="shared" si="998"/>
        <v>380</v>
      </c>
      <c r="E390" s="234" t="str">
        <f t="shared" si="999"/>
        <v>YT-1636-26EMS</v>
      </c>
      <c r="F390" s="232">
        <f t="shared" si="1000"/>
        <v>520</v>
      </c>
      <c r="G390" s="241" t="s">
        <v>49</v>
      </c>
      <c r="H390" s="234" t="s">
        <v>42</v>
      </c>
      <c r="I390" s="234">
        <v>30</v>
      </c>
      <c r="J390" s="252" t="s">
        <v>62</v>
      </c>
      <c r="K390" s="234">
        <v>588</v>
      </c>
      <c r="L390" s="234">
        <v>6</v>
      </c>
      <c r="M390" s="234">
        <f t="shared" si="986"/>
        <v>246960</v>
      </c>
      <c r="N390" s="253">
        <f t="shared" si="987"/>
        <v>0.256358087487284</v>
      </c>
      <c r="O390" s="234">
        <v>14</v>
      </c>
      <c r="P390" s="234"/>
      <c r="Q390" s="234"/>
      <c r="R390" s="234"/>
      <c r="S390" s="260">
        <f t="shared" si="988"/>
        <v>0</v>
      </c>
      <c r="T390" s="260">
        <f t="shared" si="989"/>
        <v>11335.5616916146</v>
      </c>
      <c r="U390" s="260">
        <f t="shared" si="990"/>
        <v>133.306205493388</v>
      </c>
      <c r="V390" s="260"/>
      <c r="W390" s="270"/>
      <c r="X390" s="266"/>
      <c r="Y390" s="260">
        <f t="shared" si="991"/>
        <v>11335.5616916146</v>
      </c>
      <c r="Z390" s="234">
        <f t="shared" si="992"/>
        <v>133.306205493388</v>
      </c>
      <c r="AA390" s="260">
        <f t="shared" si="993"/>
        <v>33163.2653061224</v>
      </c>
      <c r="AB390" s="278">
        <f t="shared" si="994"/>
        <v>0</v>
      </c>
      <c r="AC390" s="260">
        <f t="shared" si="995"/>
        <v>3830.4</v>
      </c>
      <c r="AD390" s="254">
        <f t="shared" si="996"/>
        <v>3.56550314403434</v>
      </c>
      <c r="AE390" s="279">
        <v>1</v>
      </c>
      <c r="AF390" s="280">
        <f t="shared" si="997"/>
        <v>45.045504</v>
      </c>
      <c r="AG390" s="292">
        <f t="shared" si="1001"/>
        <v>44166</v>
      </c>
      <c r="AH390" s="292">
        <f t="shared" si="1002"/>
        <v>0</v>
      </c>
      <c r="AI390" s="292">
        <f t="shared" si="1003"/>
        <v>44169.565503144</v>
      </c>
      <c r="AJ390" s="292" t="str">
        <f ca="1" t="shared" si="1004"/>
        <v> </v>
      </c>
      <c r="AK390" s="292">
        <f>AK388</f>
        <v>44172.565503144</v>
      </c>
      <c r="AL390" s="296"/>
      <c r="AM390" s="300"/>
      <c r="AN390" s="218"/>
      <c r="AO390" s="218"/>
      <c r="AP390" s="218"/>
      <c r="AQ390" s="218"/>
      <c r="AR390" s="218"/>
      <c r="AS390" s="218"/>
      <c r="AT390" s="218"/>
      <c r="AU390" s="218"/>
      <c r="AV390" s="218"/>
      <c r="AW390" s="218"/>
      <c r="AX390" s="218"/>
      <c r="AY390" s="218"/>
      <c r="AZ390" s="218"/>
      <c r="BA390" s="218"/>
      <c r="BB390" s="218"/>
      <c r="BC390" s="218"/>
      <c r="BD390" s="218"/>
      <c r="BE390" s="218"/>
      <c r="BF390" s="218"/>
      <c r="BG390" s="218"/>
      <c r="BH390" s="218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17"/>
      <c r="BY390" s="217"/>
      <c r="BZ390" s="217"/>
      <c r="CA390" s="217"/>
      <c r="CB390" s="217"/>
      <c r="CC390" s="217"/>
      <c r="CD390" s="217"/>
      <c r="CE390" s="217"/>
      <c r="CF390" s="217"/>
      <c r="CG390" s="217"/>
      <c r="CH390" s="217"/>
      <c r="CI390" s="217"/>
      <c r="CJ390" s="217"/>
      <c r="CK390" s="217"/>
      <c r="CL390" s="217"/>
      <c r="CM390" s="217"/>
      <c r="CN390" s="217"/>
      <c r="CO390" s="217"/>
      <c r="CP390" s="217"/>
      <c r="CQ390" s="217"/>
      <c r="CR390" s="217"/>
      <c r="CS390" s="217"/>
      <c r="CT390" s="217"/>
      <c r="CU390" s="217"/>
      <c r="CV390" s="217"/>
      <c r="CW390" s="217"/>
      <c r="CX390" s="217"/>
      <c r="CY390" s="217"/>
      <c r="CZ390" s="193"/>
      <c r="DA390" s="193"/>
      <c r="DB390" s="193"/>
      <c r="DC390" s="193"/>
      <c r="DD390" s="193"/>
      <c r="DE390" s="193"/>
      <c r="DF390" s="193"/>
      <c r="DG390" s="193"/>
      <c r="DH390" s="193"/>
      <c r="DI390" s="193"/>
      <c r="DJ390" s="193"/>
      <c r="DK390" s="193"/>
      <c r="DL390" s="193"/>
      <c r="DM390" s="193"/>
      <c r="DN390" s="193"/>
      <c r="DO390" s="193"/>
      <c r="DP390" s="193"/>
      <c r="DQ390" s="193"/>
      <c r="DR390" s="193"/>
      <c r="DS390" s="193"/>
      <c r="DT390" s="193"/>
      <c r="DU390" s="193"/>
      <c r="DV390" s="193"/>
      <c r="DW390" s="193"/>
      <c r="DX390" s="193"/>
      <c r="DY390" s="193"/>
    </row>
    <row r="391" s="190" customFormat="1" customHeight="1" spans="1:129">
      <c r="A391" s="243">
        <v>318</v>
      </c>
      <c r="B391" s="235"/>
      <c r="C391" s="234">
        <v>1</v>
      </c>
      <c r="D391" s="233">
        <f t="shared" si="998"/>
        <v>380</v>
      </c>
      <c r="E391" s="234" t="str">
        <f t="shared" si="999"/>
        <v>YT-1636-26EMS</v>
      </c>
      <c r="F391" s="232">
        <f t="shared" si="1000"/>
        <v>520</v>
      </c>
      <c r="G391" s="242"/>
      <c r="H391" s="234" t="s">
        <v>43</v>
      </c>
      <c r="I391" s="234">
        <v>85</v>
      </c>
      <c r="J391" s="252" t="s">
        <v>136</v>
      </c>
      <c r="K391" s="234">
        <v>588</v>
      </c>
      <c r="L391" s="234">
        <v>6</v>
      </c>
      <c r="M391" s="234">
        <f t="shared" si="986"/>
        <v>179928</v>
      </c>
      <c r="N391" s="253">
        <f t="shared" si="987"/>
        <v>0.18677517802645</v>
      </c>
      <c r="O391" s="234">
        <v>3.6</v>
      </c>
      <c r="P391" s="234"/>
      <c r="Q391" s="234"/>
      <c r="R391" s="234"/>
      <c r="S391" s="260">
        <f t="shared" si="988"/>
        <v>0</v>
      </c>
      <c r="T391" s="260">
        <f t="shared" si="989"/>
        <v>2914.85872070089</v>
      </c>
      <c r="U391" s="260">
        <f t="shared" si="990"/>
        <v>97.1230925737538</v>
      </c>
      <c r="V391" s="260"/>
      <c r="W391" s="270"/>
      <c r="X391" s="266"/>
      <c r="Y391" s="260">
        <f t="shared" si="991"/>
        <v>2914.85872070089</v>
      </c>
      <c r="Z391" s="234">
        <f t="shared" si="992"/>
        <v>97.1230925737538</v>
      </c>
      <c r="AA391" s="260">
        <f t="shared" si="993"/>
        <v>11704.6818727491</v>
      </c>
      <c r="AB391" s="278">
        <f t="shared" si="994"/>
        <v>0</v>
      </c>
      <c r="AC391" s="260">
        <f t="shared" si="995"/>
        <v>984.96</v>
      </c>
      <c r="AD391" s="254">
        <f t="shared" si="996"/>
        <v>3.56550314403434</v>
      </c>
      <c r="AE391" s="279">
        <v>1</v>
      </c>
      <c r="AF391" s="280">
        <f t="shared" si="997"/>
        <v>32.8188672</v>
      </c>
      <c r="AG391" s="292">
        <f t="shared" si="1001"/>
        <v>44166</v>
      </c>
      <c r="AH391" s="292">
        <f t="shared" si="1002"/>
        <v>0</v>
      </c>
      <c r="AI391" s="292">
        <f t="shared" si="1003"/>
        <v>44169.565503144</v>
      </c>
      <c r="AJ391" s="292" t="str">
        <f ca="1" t="shared" si="1004"/>
        <v> </v>
      </c>
      <c r="AK391" s="292">
        <f>AK390</f>
        <v>44172.565503144</v>
      </c>
      <c r="AL391" s="296"/>
      <c r="AM391" s="300"/>
      <c r="AN391" s="218"/>
      <c r="AO391" s="218"/>
      <c r="AP391" s="218"/>
      <c r="AQ391" s="218"/>
      <c r="AR391" s="218"/>
      <c r="AS391" s="218"/>
      <c r="AT391" s="218"/>
      <c r="AU391" s="218"/>
      <c r="AV391" s="218"/>
      <c r="AW391" s="218"/>
      <c r="AX391" s="218"/>
      <c r="AY391" s="218"/>
      <c r="AZ391" s="218"/>
      <c r="BA391" s="218"/>
      <c r="BB391" s="218"/>
      <c r="BC391" s="218"/>
      <c r="BD391" s="218"/>
      <c r="BE391" s="218"/>
      <c r="BF391" s="218"/>
      <c r="BG391" s="218"/>
      <c r="BH391" s="218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217"/>
      <c r="BS391" s="217"/>
      <c r="BT391" s="217"/>
      <c r="BU391" s="217"/>
      <c r="BV391" s="217"/>
      <c r="BW391" s="217"/>
      <c r="BX391" s="217"/>
      <c r="BY391" s="217"/>
      <c r="BZ391" s="217"/>
      <c r="CA391" s="217"/>
      <c r="CB391" s="217"/>
      <c r="CC391" s="217"/>
      <c r="CD391" s="217"/>
      <c r="CE391" s="217"/>
      <c r="CF391" s="217"/>
      <c r="CG391" s="217"/>
      <c r="CH391" s="217"/>
      <c r="CI391" s="217"/>
      <c r="CJ391" s="217"/>
      <c r="CK391" s="217"/>
      <c r="CL391" s="217"/>
      <c r="CM391" s="217"/>
      <c r="CN391" s="217"/>
      <c r="CO391" s="217"/>
      <c r="CP391" s="217"/>
      <c r="CQ391" s="217"/>
      <c r="CR391" s="217"/>
      <c r="CS391" s="217"/>
      <c r="CT391" s="217"/>
      <c r="CU391" s="217"/>
      <c r="CV391" s="217"/>
      <c r="CW391" s="217"/>
      <c r="CX391" s="217"/>
      <c r="CY391" s="217"/>
      <c r="CZ391" s="193"/>
      <c r="DA391" s="193"/>
      <c r="DB391" s="193"/>
      <c r="DC391" s="193"/>
      <c r="DD391" s="193"/>
      <c r="DE391" s="193"/>
      <c r="DF391" s="193"/>
      <c r="DG391" s="193"/>
      <c r="DH391" s="193"/>
      <c r="DI391" s="193"/>
      <c r="DJ391" s="193"/>
      <c r="DK391" s="193"/>
      <c r="DL391" s="193"/>
      <c r="DM391" s="193"/>
      <c r="DN391" s="193"/>
      <c r="DO391" s="193"/>
      <c r="DP391" s="193"/>
      <c r="DQ391" s="193"/>
      <c r="DR391" s="193"/>
      <c r="DS391" s="193"/>
      <c r="DT391" s="193"/>
      <c r="DU391" s="193"/>
      <c r="DV391" s="193"/>
      <c r="DW391" s="193"/>
      <c r="DX391" s="193"/>
      <c r="DY391" s="193"/>
    </row>
    <row r="392" s="190" customFormat="1" customHeight="1" spans="1:129">
      <c r="A392" s="243">
        <v>318</v>
      </c>
      <c r="B392" s="235"/>
      <c r="C392" s="234">
        <v>1</v>
      </c>
      <c r="D392" s="233">
        <f t="shared" si="998"/>
        <v>380</v>
      </c>
      <c r="E392" s="234" t="str">
        <f t="shared" si="999"/>
        <v>YT-1636-26EMS</v>
      </c>
      <c r="F392" s="232">
        <f t="shared" si="1000"/>
        <v>520</v>
      </c>
      <c r="G392" s="234"/>
      <c r="H392" s="234" t="s">
        <v>44</v>
      </c>
      <c r="I392" s="234">
        <v>85</v>
      </c>
      <c r="J392" s="252" t="s">
        <v>136</v>
      </c>
      <c r="K392" s="234">
        <v>588</v>
      </c>
      <c r="L392" s="234">
        <v>6</v>
      </c>
      <c r="M392" s="234">
        <f t="shared" si="986"/>
        <v>219912</v>
      </c>
      <c r="N392" s="253">
        <f t="shared" si="987"/>
        <v>0.228280773143438</v>
      </c>
      <c r="O392" s="234">
        <v>4.4</v>
      </c>
      <c r="P392" s="234"/>
      <c r="Q392" s="234"/>
      <c r="R392" s="234"/>
      <c r="S392" s="260">
        <f t="shared" si="988"/>
        <v>0</v>
      </c>
      <c r="T392" s="260">
        <f t="shared" si="989"/>
        <v>3562.60510307887</v>
      </c>
      <c r="U392" s="260">
        <f t="shared" si="990"/>
        <v>118.706002034588</v>
      </c>
      <c r="V392" s="260"/>
      <c r="W392" s="270"/>
      <c r="X392" s="266"/>
      <c r="Y392" s="260">
        <f t="shared" si="991"/>
        <v>3562.60510307887</v>
      </c>
      <c r="Z392" s="234">
        <f t="shared" si="992"/>
        <v>118.706002034588</v>
      </c>
      <c r="AA392" s="260">
        <f t="shared" si="993"/>
        <v>11704.6818727491</v>
      </c>
      <c r="AB392" s="278">
        <f t="shared" si="994"/>
        <v>0</v>
      </c>
      <c r="AC392" s="260">
        <f t="shared" si="995"/>
        <v>1203.84</v>
      </c>
      <c r="AD392" s="254">
        <f t="shared" si="996"/>
        <v>3.56550314403434</v>
      </c>
      <c r="AE392" s="279">
        <v>1</v>
      </c>
      <c r="AF392" s="280">
        <f t="shared" si="997"/>
        <v>40.1119488</v>
      </c>
      <c r="AG392" s="292">
        <f t="shared" si="1001"/>
        <v>44166</v>
      </c>
      <c r="AH392" s="292">
        <f t="shared" si="1002"/>
        <v>0</v>
      </c>
      <c r="AI392" s="292">
        <f t="shared" si="1003"/>
        <v>44169.565503144</v>
      </c>
      <c r="AJ392" s="292" t="str">
        <f ca="1" t="shared" si="1004"/>
        <v> </v>
      </c>
      <c r="AK392" s="292">
        <f>AK391</f>
        <v>44172.565503144</v>
      </c>
      <c r="AL392" s="296"/>
      <c r="AM392" s="300"/>
      <c r="AN392" s="218"/>
      <c r="AO392" s="218"/>
      <c r="AP392" s="218"/>
      <c r="AQ392" s="218"/>
      <c r="AR392" s="218"/>
      <c r="AS392" s="218"/>
      <c r="AT392" s="218"/>
      <c r="AU392" s="218"/>
      <c r="AV392" s="218"/>
      <c r="AW392" s="218"/>
      <c r="AX392" s="218"/>
      <c r="AY392" s="218"/>
      <c r="AZ392" s="218"/>
      <c r="BA392" s="218"/>
      <c r="BB392" s="218"/>
      <c r="BC392" s="218"/>
      <c r="BD392" s="218"/>
      <c r="BE392" s="218"/>
      <c r="BF392" s="218"/>
      <c r="BG392" s="218"/>
      <c r="BH392" s="218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217"/>
      <c r="BS392" s="217"/>
      <c r="BT392" s="217"/>
      <c r="BU392" s="217"/>
      <c r="BV392" s="217"/>
      <c r="BW392" s="217"/>
      <c r="BX392" s="217"/>
      <c r="BY392" s="217"/>
      <c r="BZ392" s="217"/>
      <c r="CA392" s="217"/>
      <c r="CB392" s="217"/>
      <c r="CC392" s="217"/>
      <c r="CD392" s="217"/>
      <c r="CE392" s="217"/>
      <c r="CF392" s="217"/>
      <c r="CG392" s="217"/>
      <c r="CH392" s="217"/>
      <c r="CI392" s="217"/>
      <c r="CJ392" s="217"/>
      <c r="CK392" s="217"/>
      <c r="CL392" s="217"/>
      <c r="CM392" s="217"/>
      <c r="CN392" s="217"/>
      <c r="CO392" s="217"/>
      <c r="CP392" s="217"/>
      <c r="CQ392" s="217"/>
      <c r="CR392" s="217"/>
      <c r="CS392" s="217"/>
      <c r="CT392" s="217"/>
      <c r="CU392" s="217"/>
      <c r="CV392" s="217"/>
      <c r="CW392" s="217"/>
      <c r="CX392" s="217"/>
      <c r="CY392" s="217"/>
      <c r="CZ392" s="193"/>
      <c r="DA392" s="193"/>
      <c r="DB392" s="193"/>
      <c r="DC392" s="193"/>
      <c r="DD392" s="193"/>
      <c r="DE392" s="193"/>
      <c r="DF392" s="193"/>
      <c r="DG392" s="193"/>
      <c r="DH392" s="193"/>
      <c r="DI392" s="193"/>
      <c r="DJ392" s="193"/>
      <c r="DK392" s="193"/>
      <c r="DL392" s="193"/>
      <c r="DM392" s="193"/>
      <c r="DN392" s="193"/>
      <c r="DO392" s="193"/>
      <c r="DP392" s="193"/>
      <c r="DQ392" s="193"/>
      <c r="DR392" s="193"/>
      <c r="DS392" s="193"/>
      <c r="DT392" s="193"/>
      <c r="DU392" s="193"/>
      <c r="DV392" s="193"/>
      <c r="DW392" s="193"/>
      <c r="DX392" s="193"/>
      <c r="DY392" s="193"/>
    </row>
    <row r="393" s="190" customFormat="1" customHeight="1" spans="1:129">
      <c r="A393" s="243">
        <v>318</v>
      </c>
      <c r="B393" s="235"/>
      <c r="C393" s="234">
        <v>1</v>
      </c>
      <c r="D393" s="233">
        <f t="shared" si="998"/>
        <v>380</v>
      </c>
      <c r="E393" s="234" t="str">
        <f t="shared" si="999"/>
        <v>YT-1636-26EMS</v>
      </c>
      <c r="F393" s="232">
        <f t="shared" si="1000"/>
        <v>520</v>
      </c>
      <c r="G393" s="234"/>
      <c r="H393" s="234" t="s">
        <v>45</v>
      </c>
      <c r="I393" s="234"/>
      <c r="J393" s="252"/>
      <c r="K393" s="234"/>
      <c r="L393" s="234">
        <f>L392</f>
        <v>6</v>
      </c>
      <c r="M393" s="234">
        <f t="shared" si="986"/>
        <v>0</v>
      </c>
      <c r="N393" s="253">
        <f t="shared" si="987"/>
        <v>0</v>
      </c>
      <c r="O393" s="234"/>
      <c r="P393" s="234"/>
      <c r="Q393" s="234"/>
      <c r="R393" s="234"/>
      <c r="S393" s="260">
        <f t="shared" si="988"/>
        <v>0</v>
      </c>
      <c r="T393" s="260" t="e">
        <f t="shared" si="989"/>
        <v>#DIV/0!</v>
      </c>
      <c r="U393" s="260">
        <f t="shared" si="990"/>
        <v>0</v>
      </c>
      <c r="V393" s="260"/>
      <c r="W393" s="270"/>
      <c r="X393" s="266"/>
      <c r="Y393" s="260" t="e">
        <f t="shared" si="991"/>
        <v>#DIV/0!</v>
      </c>
      <c r="Z393" s="234" t="e">
        <f t="shared" si="992"/>
        <v>#DIV/0!</v>
      </c>
      <c r="AA393" s="260" t="e">
        <f t="shared" si="993"/>
        <v>#DIV/0!</v>
      </c>
      <c r="AB393" s="278" t="e">
        <f t="shared" si="994"/>
        <v>#DIV/0!</v>
      </c>
      <c r="AC393" s="260">
        <f t="shared" si="995"/>
        <v>0</v>
      </c>
      <c r="AD393" s="254" t="e">
        <f t="shared" si="996"/>
        <v>#DIV/0!</v>
      </c>
      <c r="AE393" s="279">
        <v>1</v>
      </c>
      <c r="AF393" s="280">
        <f t="shared" si="997"/>
        <v>0</v>
      </c>
      <c r="AG393" s="292">
        <f t="shared" si="1001"/>
        <v>44166</v>
      </c>
      <c r="AH393" s="292">
        <f t="shared" si="1002"/>
        <v>0</v>
      </c>
      <c r="AI393" s="292">
        <f t="shared" si="1003"/>
        <v>44169.565503144</v>
      </c>
      <c r="AJ393" s="292" t="str">
        <f ca="1" t="shared" si="1004"/>
        <v> </v>
      </c>
      <c r="AK393" s="292">
        <f>AK392</f>
        <v>44172.565503144</v>
      </c>
      <c r="AL393" s="296"/>
      <c r="AM393" s="300"/>
      <c r="AN393" s="218"/>
      <c r="AO393" s="218"/>
      <c r="AP393" s="218"/>
      <c r="AQ393" s="218"/>
      <c r="AR393" s="218"/>
      <c r="AS393" s="218"/>
      <c r="AT393" s="218"/>
      <c r="AU393" s="218"/>
      <c r="AV393" s="218"/>
      <c r="AW393" s="218"/>
      <c r="AX393" s="218"/>
      <c r="AY393" s="218"/>
      <c r="AZ393" s="218"/>
      <c r="BA393" s="218"/>
      <c r="BB393" s="218"/>
      <c r="BC393" s="218"/>
      <c r="BD393" s="218"/>
      <c r="BE393" s="218"/>
      <c r="BF393" s="218"/>
      <c r="BG393" s="218"/>
      <c r="BH393" s="218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217"/>
      <c r="BS393" s="217"/>
      <c r="BT393" s="217"/>
      <c r="BU393" s="217"/>
      <c r="BV393" s="217"/>
      <c r="BW393" s="217"/>
      <c r="BX393" s="217"/>
      <c r="BY393" s="217"/>
      <c r="BZ393" s="217"/>
      <c r="CA393" s="217"/>
      <c r="CB393" s="217"/>
      <c r="CC393" s="217"/>
      <c r="CD393" s="217"/>
      <c r="CE393" s="217"/>
      <c r="CF393" s="217"/>
      <c r="CG393" s="217"/>
      <c r="CH393" s="217"/>
      <c r="CI393" s="217"/>
      <c r="CJ393" s="217"/>
      <c r="CK393" s="217"/>
      <c r="CL393" s="217"/>
      <c r="CM393" s="217"/>
      <c r="CN393" s="217"/>
      <c r="CO393" s="217"/>
      <c r="CP393" s="217"/>
      <c r="CQ393" s="217"/>
      <c r="CR393" s="217"/>
      <c r="CS393" s="217"/>
      <c r="CT393" s="217"/>
      <c r="CU393" s="217"/>
      <c r="CV393" s="217"/>
      <c r="CW393" s="217"/>
      <c r="CX393" s="217"/>
      <c r="CY393" s="217"/>
      <c r="CZ393" s="193"/>
      <c r="DA393" s="193"/>
      <c r="DB393" s="193"/>
      <c r="DC393" s="193"/>
      <c r="DD393" s="193"/>
      <c r="DE393" s="193"/>
      <c r="DF393" s="193"/>
      <c r="DG393" s="193"/>
      <c r="DH393" s="193"/>
      <c r="DI393" s="193"/>
      <c r="DJ393" s="193"/>
      <c r="DK393" s="193"/>
      <c r="DL393" s="193"/>
      <c r="DM393" s="193"/>
      <c r="DN393" s="193"/>
      <c r="DO393" s="193"/>
      <c r="DP393" s="193"/>
      <c r="DQ393" s="193"/>
      <c r="DR393" s="193"/>
      <c r="DS393" s="193"/>
      <c r="DT393" s="193"/>
      <c r="DU393" s="193"/>
      <c r="DV393" s="193"/>
      <c r="DW393" s="193"/>
      <c r="DX393" s="193"/>
      <c r="DY393" s="193"/>
    </row>
    <row r="394" s="190" customFormat="1" customHeight="1" spans="1:129">
      <c r="A394" s="243">
        <v>318</v>
      </c>
      <c r="B394" s="235"/>
      <c r="C394" s="234">
        <v>1</v>
      </c>
      <c r="D394" s="233">
        <f t="shared" si="998"/>
        <v>380</v>
      </c>
      <c r="E394" s="234" t="str">
        <f t="shared" si="999"/>
        <v>YT-1636-26EMS</v>
      </c>
      <c r="F394" s="232">
        <f t="shared" si="1000"/>
        <v>520</v>
      </c>
      <c r="G394" s="234"/>
      <c r="H394" s="234" t="s">
        <v>46</v>
      </c>
      <c r="I394" s="234"/>
      <c r="J394" s="252"/>
      <c r="K394" s="234"/>
      <c r="L394" s="234">
        <f>L393</f>
        <v>6</v>
      </c>
      <c r="M394" s="234">
        <f t="shared" si="986"/>
        <v>0</v>
      </c>
      <c r="N394" s="253">
        <f t="shared" si="987"/>
        <v>0</v>
      </c>
      <c r="O394" s="234"/>
      <c r="P394" s="234"/>
      <c r="Q394" s="234"/>
      <c r="R394" s="234"/>
      <c r="S394" s="260">
        <f t="shared" si="988"/>
        <v>0</v>
      </c>
      <c r="T394" s="260" t="e">
        <f t="shared" si="989"/>
        <v>#DIV/0!</v>
      </c>
      <c r="U394" s="260">
        <f t="shared" si="990"/>
        <v>0</v>
      </c>
      <c r="V394" s="260"/>
      <c r="W394" s="270"/>
      <c r="X394" s="266"/>
      <c r="Y394" s="260" t="e">
        <f t="shared" si="991"/>
        <v>#DIV/0!</v>
      </c>
      <c r="Z394" s="234" t="e">
        <f t="shared" si="992"/>
        <v>#DIV/0!</v>
      </c>
      <c r="AA394" s="260" t="e">
        <f t="shared" si="993"/>
        <v>#DIV/0!</v>
      </c>
      <c r="AB394" s="278" t="e">
        <f t="shared" si="994"/>
        <v>#DIV/0!</v>
      </c>
      <c r="AC394" s="260">
        <f t="shared" si="995"/>
        <v>0</v>
      </c>
      <c r="AD394" s="254" t="e">
        <f t="shared" si="996"/>
        <v>#DIV/0!</v>
      </c>
      <c r="AE394" s="279">
        <v>1</v>
      </c>
      <c r="AF394" s="280">
        <f t="shared" si="997"/>
        <v>0</v>
      </c>
      <c r="AG394" s="292">
        <f t="shared" si="1001"/>
        <v>44166</v>
      </c>
      <c r="AH394" s="292">
        <f t="shared" si="1002"/>
        <v>0</v>
      </c>
      <c r="AI394" s="292">
        <f t="shared" si="1003"/>
        <v>44169.565503144</v>
      </c>
      <c r="AJ394" s="292" t="str">
        <f ca="1" t="shared" si="1004"/>
        <v> </v>
      </c>
      <c r="AK394" s="292">
        <f>AK393</f>
        <v>44172.565503144</v>
      </c>
      <c r="AL394" s="296"/>
      <c r="AM394" s="300"/>
      <c r="AN394" s="218"/>
      <c r="AO394" s="218"/>
      <c r="AP394" s="218"/>
      <c r="AQ394" s="218"/>
      <c r="AR394" s="218"/>
      <c r="AS394" s="218"/>
      <c r="AT394" s="218"/>
      <c r="AU394" s="218"/>
      <c r="AV394" s="218"/>
      <c r="AW394" s="218"/>
      <c r="AX394" s="218"/>
      <c r="AY394" s="218"/>
      <c r="AZ394" s="218"/>
      <c r="BA394" s="218"/>
      <c r="BB394" s="218"/>
      <c r="BC394" s="218"/>
      <c r="BD394" s="218"/>
      <c r="BE394" s="218"/>
      <c r="BF394" s="218"/>
      <c r="BG394" s="218"/>
      <c r="BH394" s="218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217"/>
      <c r="BS394" s="217"/>
      <c r="BT394" s="217"/>
      <c r="BU394" s="217"/>
      <c r="BV394" s="217"/>
      <c r="BW394" s="217"/>
      <c r="BX394" s="217"/>
      <c r="BY394" s="217"/>
      <c r="BZ394" s="217"/>
      <c r="CA394" s="217"/>
      <c r="CB394" s="217"/>
      <c r="CC394" s="217"/>
      <c r="CD394" s="217"/>
      <c r="CE394" s="217"/>
      <c r="CF394" s="217"/>
      <c r="CG394" s="217"/>
      <c r="CH394" s="217"/>
      <c r="CI394" s="217"/>
      <c r="CJ394" s="217"/>
      <c r="CK394" s="217"/>
      <c r="CL394" s="217"/>
      <c r="CM394" s="217"/>
      <c r="CN394" s="217"/>
      <c r="CO394" s="217"/>
      <c r="CP394" s="217"/>
      <c r="CQ394" s="217"/>
      <c r="CR394" s="217"/>
      <c r="CS394" s="217"/>
      <c r="CT394" s="217"/>
      <c r="CU394" s="217"/>
      <c r="CV394" s="217"/>
      <c r="CW394" s="217"/>
      <c r="CX394" s="217"/>
      <c r="CY394" s="217"/>
      <c r="CZ394" s="193"/>
      <c r="DA394" s="193"/>
      <c r="DB394" s="193"/>
      <c r="DC394" s="193"/>
      <c r="DD394" s="193"/>
      <c r="DE394" s="193"/>
      <c r="DF394" s="193"/>
      <c r="DG394" s="193"/>
      <c r="DH394" s="193"/>
      <c r="DI394" s="193"/>
      <c r="DJ394" s="193"/>
      <c r="DK394" s="193"/>
      <c r="DL394" s="193"/>
      <c r="DM394" s="193"/>
      <c r="DN394" s="193"/>
      <c r="DO394" s="193"/>
      <c r="DP394" s="193"/>
      <c r="DQ394" s="193"/>
      <c r="DR394" s="193"/>
      <c r="DS394" s="193"/>
      <c r="DT394" s="193"/>
      <c r="DU394" s="193"/>
      <c r="DV394" s="193"/>
      <c r="DW394" s="193"/>
      <c r="DX394" s="193"/>
      <c r="DY394" s="193"/>
    </row>
    <row r="395" s="191" customFormat="1" customHeight="1" spans="1:129">
      <c r="A395" s="244"/>
      <c r="B395" s="237"/>
      <c r="C395" s="240"/>
      <c r="D395" s="239"/>
      <c r="E395" s="240"/>
      <c r="F395" s="238"/>
      <c r="G395" s="240"/>
      <c r="H395" s="240"/>
      <c r="I395" s="240"/>
      <c r="J395" s="256"/>
      <c r="K395" s="240"/>
      <c r="L395" s="240"/>
      <c r="M395" s="240"/>
      <c r="N395" s="257"/>
      <c r="O395" s="240"/>
      <c r="P395" s="240"/>
      <c r="Q395" s="240"/>
      <c r="R395" s="240"/>
      <c r="S395" s="267"/>
      <c r="T395" s="267"/>
      <c r="U395" s="267"/>
      <c r="V395" s="267"/>
      <c r="W395" s="272"/>
      <c r="X395" s="269"/>
      <c r="Y395" s="267"/>
      <c r="Z395" s="240"/>
      <c r="AA395" s="267"/>
      <c r="AB395" s="281"/>
      <c r="AC395" s="267"/>
      <c r="AD395" s="258"/>
      <c r="AE395" s="282"/>
      <c r="AF395" s="283"/>
      <c r="AG395" s="297"/>
      <c r="AH395" s="297"/>
      <c r="AI395" s="297"/>
      <c r="AJ395" s="297"/>
      <c r="AK395" s="297"/>
      <c r="AL395" s="298"/>
      <c r="AM395" s="301"/>
      <c r="AN395" s="218"/>
      <c r="AO395" s="218"/>
      <c r="AP395" s="218"/>
      <c r="AQ395" s="218"/>
      <c r="AR395" s="218"/>
      <c r="AS395" s="218"/>
      <c r="AT395" s="218"/>
      <c r="AU395" s="218"/>
      <c r="AV395" s="218"/>
      <c r="AW395" s="218"/>
      <c r="AX395" s="218"/>
      <c r="AY395" s="218"/>
      <c r="AZ395" s="218"/>
      <c r="BA395" s="218"/>
      <c r="BB395" s="218"/>
      <c r="BC395" s="218"/>
      <c r="BD395" s="218"/>
      <c r="BE395" s="218"/>
      <c r="BF395" s="218"/>
      <c r="BG395" s="218"/>
      <c r="BH395" s="218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217"/>
      <c r="BS395" s="217"/>
      <c r="BT395" s="217"/>
      <c r="BU395" s="217"/>
      <c r="BV395" s="217"/>
      <c r="BW395" s="217"/>
      <c r="BX395" s="217"/>
      <c r="BY395" s="217"/>
      <c r="BZ395" s="217"/>
      <c r="CA395" s="217"/>
      <c r="CB395" s="217"/>
      <c r="CC395" s="217"/>
      <c r="CD395" s="217"/>
      <c r="CE395" s="217"/>
      <c r="CF395" s="217"/>
      <c r="CG395" s="217"/>
      <c r="CH395" s="217"/>
      <c r="CI395" s="217"/>
      <c r="CJ395" s="217"/>
      <c r="CK395" s="217"/>
      <c r="CL395" s="217"/>
      <c r="CM395" s="217"/>
      <c r="CN395" s="217"/>
      <c r="CO395" s="217"/>
      <c r="CP395" s="217"/>
      <c r="CQ395" s="217"/>
      <c r="CR395" s="217"/>
      <c r="CS395" s="217"/>
      <c r="CT395" s="217"/>
      <c r="CU395" s="217"/>
      <c r="CV395" s="217"/>
      <c r="CW395" s="217"/>
      <c r="CX395" s="217"/>
      <c r="CY395" s="217"/>
      <c r="CZ395" s="193"/>
      <c r="DA395" s="193"/>
      <c r="DB395" s="193"/>
      <c r="DC395" s="193"/>
      <c r="DD395" s="193"/>
      <c r="DE395" s="193"/>
      <c r="DF395" s="193"/>
      <c r="DG395" s="193"/>
      <c r="DH395" s="193"/>
      <c r="DI395" s="193"/>
      <c r="DJ395" s="193"/>
      <c r="DK395" s="193"/>
      <c r="DL395" s="193"/>
      <c r="DM395" s="193"/>
      <c r="DN395" s="193"/>
      <c r="DO395" s="193"/>
      <c r="DP395" s="193"/>
      <c r="DQ395" s="193"/>
      <c r="DR395" s="193"/>
      <c r="DS395" s="193"/>
      <c r="DT395" s="193"/>
      <c r="DU395" s="193"/>
      <c r="DV395" s="193"/>
      <c r="DW395" s="193"/>
      <c r="DX395" s="193"/>
      <c r="DY395" s="193"/>
    </row>
    <row r="396" customHeight="1" spans="1:129">
      <c r="A396" s="230">
        <v>317</v>
      </c>
      <c r="B396" s="235">
        <v>1049</v>
      </c>
      <c r="C396" s="234">
        <v>1</v>
      </c>
      <c r="D396" s="233">
        <v>400</v>
      </c>
      <c r="E396" s="234" t="s">
        <v>130</v>
      </c>
      <c r="F396" s="232">
        <v>3020</v>
      </c>
      <c r="G396" s="234"/>
      <c r="H396" s="234" t="s">
        <v>15</v>
      </c>
      <c r="I396" s="234">
        <v>75</v>
      </c>
      <c r="J396" s="252" t="s">
        <v>56</v>
      </c>
      <c r="K396" s="234">
        <v>440</v>
      </c>
      <c r="L396" s="234">
        <v>6</v>
      </c>
      <c r="M396" s="234">
        <f t="shared" ref="M396:M402" si="1005">O396*K396*I396</f>
        <v>128700</v>
      </c>
      <c r="N396" s="253">
        <f t="shared" ref="N396:N402" si="1006">M396/SUM($M$396:$M$402)</f>
        <v>0.180555555555556</v>
      </c>
      <c r="O396" s="234">
        <v>3.9</v>
      </c>
      <c r="P396" s="234"/>
      <c r="Q396" s="234"/>
      <c r="R396" s="234"/>
      <c r="S396" s="260">
        <f t="shared" ref="S396:S402" si="1007">R396*Q396*P396/1000</f>
        <v>0</v>
      </c>
      <c r="T396" s="260">
        <f t="shared" ref="T396:T402" si="1008">F396*N396*1000/L396/K396*9000/I396</f>
        <v>24785.3535353536</v>
      </c>
      <c r="U396" s="260">
        <f t="shared" ref="U396:U402" si="1009">F396*N396</f>
        <v>545.277777777779</v>
      </c>
      <c r="V396" s="260"/>
      <c r="W396" s="270"/>
      <c r="X396" s="266"/>
      <c r="Y396" s="260">
        <f t="shared" ref="Y396:Y402" si="1010">T396-X396</f>
        <v>24785.3535353536</v>
      </c>
      <c r="Z396" s="234">
        <f t="shared" ref="Z396:Z402" si="1011">Y396*I396/9000*L396*K396/1000</f>
        <v>545.277777777779</v>
      </c>
      <c r="AA396" s="260">
        <f t="shared" ref="AA396:AA402" si="1012">65*1000/K396*9000/I396</f>
        <v>17727.2727272727</v>
      </c>
      <c r="AB396" s="278">
        <f t="shared" ref="AB396:AB402" si="1013">Q396*R396*P396*N396/K396/L396*9000/I396</f>
        <v>0</v>
      </c>
      <c r="AC396" s="260">
        <f t="shared" ref="AC396:AC402" si="1014">D396/2*O396*60*24/1000</f>
        <v>1123.2</v>
      </c>
      <c r="AD396" s="254">
        <f t="shared" ref="AD396:AD402" si="1015">T396/AC396/0.83/AE396</f>
        <v>26.5864242604538</v>
      </c>
      <c r="AE396" s="279">
        <v>1</v>
      </c>
      <c r="AF396" s="280">
        <f t="shared" ref="AF396:AF402" si="1016">IF(LEN(C396)&gt;0,AC396*I396/9000/1000*K396*L396,"")</f>
        <v>24.7104</v>
      </c>
      <c r="AG396" s="292">
        <v>44141</v>
      </c>
      <c r="AH396" s="294"/>
      <c r="AI396" s="294">
        <f>AD396+AG396</f>
        <v>44167.5864242605</v>
      </c>
      <c r="AJ396" s="295" t="str">
        <f ca="1">IF(NOW()-AG396-AD396&gt;=-2,"跟踪"," ")</f>
        <v>跟踪</v>
      </c>
      <c r="AK396" s="295">
        <f>AI396+3</f>
        <v>44170.5864242605</v>
      </c>
      <c r="AL396" s="296">
        <f>SUM(AF396:AF402)</f>
        <v>136.8576</v>
      </c>
      <c r="CZ396" s="193"/>
      <c r="DA396" s="193"/>
      <c r="DB396" s="193"/>
      <c r="DC396" s="193"/>
      <c r="DD396" s="193"/>
      <c r="DE396" s="193"/>
      <c r="DF396" s="193"/>
      <c r="DG396" s="193"/>
      <c r="DH396" s="193"/>
      <c r="DI396" s="193"/>
      <c r="DJ396" s="193"/>
      <c r="DK396" s="193"/>
      <c r="DL396" s="193"/>
      <c r="DM396" s="193"/>
      <c r="DN396" s="193"/>
      <c r="DO396" s="193"/>
      <c r="DP396" s="193"/>
      <c r="DQ396" s="193"/>
      <c r="DR396" s="193"/>
      <c r="DS396" s="193"/>
      <c r="DT396" s="193"/>
      <c r="DU396" s="193"/>
      <c r="DV396" s="193"/>
      <c r="DW396" s="193"/>
      <c r="DX396" s="193"/>
      <c r="DY396" s="193"/>
    </row>
    <row r="397" customHeight="1" spans="1:129">
      <c r="A397" s="230">
        <v>317</v>
      </c>
      <c r="B397" s="235"/>
      <c r="C397" s="234">
        <v>1</v>
      </c>
      <c r="D397" s="233">
        <f t="shared" ref="D397:D402" si="1017">D396</f>
        <v>400</v>
      </c>
      <c r="E397" s="234" t="str">
        <f t="shared" ref="E397:E402" si="1018">E396</f>
        <v>YD-13776-26E-FMS</v>
      </c>
      <c r="F397" s="232">
        <f t="shared" ref="F397:F402" si="1019">F396</f>
        <v>3020</v>
      </c>
      <c r="G397" s="234"/>
      <c r="H397" s="234" t="s">
        <v>41</v>
      </c>
      <c r="I397" s="234">
        <v>75</v>
      </c>
      <c r="J397" s="252" t="s">
        <v>56</v>
      </c>
      <c r="K397" s="234">
        <v>440</v>
      </c>
      <c r="L397" s="234">
        <v>6</v>
      </c>
      <c r="M397" s="234">
        <f t="shared" si="1005"/>
        <v>128700</v>
      </c>
      <c r="N397" s="253">
        <f t="shared" si="1006"/>
        <v>0.180555555555556</v>
      </c>
      <c r="O397" s="234">
        <v>3.9</v>
      </c>
      <c r="P397" s="260"/>
      <c r="Q397" s="260"/>
      <c r="R397" s="260"/>
      <c r="S397" s="260">
        <f t="shared" si="1007"/>
        <v>0</v>
      </c>
      <c r="T397" s="260">
        <f t="shared" si="1008"/>
        <v>24785.3535353536</v>
      </c>
      <c r="U397" s="260">
        <f t="shared" si="1009"/>
        <v>545.277777777779</v>
      </c>
      <c r="V397" s="260"/>
      <c r="W397" s="270"/>
      <c r="X397" s="266"/>
      <c r="Y397" s="260">
        <f t="shared" si="1010"/>
        <v>24785.3535353536</v>
      </c>
      <c r="Z397" s="234">
        <f t="shared" si="1011"/>
        <v>545.277777777779</v>
      </c>
      <c r="AA397" s="260">
        <f t="shared" si="1012"/>
        <v>17727.2727272727</v>
      </c>
      <c r="AB397" s="278">
        <f t="shared" si="1013"/>
        <v>0</v>
      </c>
      <c r="AC397" s="260">
        <f t="shared" si="1014"/>
        <v>1123.2</v>
      </c>
      <c r="AD397" s="254">
        <f t="shared" si="1015"/>
        <v>26.5864242604538</v>
      </c>
      <c r="AE397" s="279">
        <v>1</v>
      </c>
      <c r="AF397" s="280">
        <f t="shared" si="1016"/>
        <v>24.7104</v>
      </c>
      <c r="AG397" s="292">
        <f t="shared" ref="AG397:AG402" si="1020">AG396</f>
        <v>44141</v>
      </c>
      <c r="AH397" s="292">
        <f t="shared" ref="AH397:AH402" si="1021">AH396</f>
        <v>0</v>
      </c>
      <c r="AI397" s="292">
        <f t="shared" ref="AI397:AI402" si="1022">AI396</f>
        <v>44167.5864242605</v>
      </c>
      <c r="AJ397" s="292" t="str">
        <f ca="1" t="shared" ref="AJ397:AJ402" si="1023">AJ396</f>
        <v>跟踪</v>
      </c>
      <c r="AK397" s="292">
        <f t="shared" ref="AK397:AK402" si="1024">AK396</f>
        <v>44170.5864242605</v>
      </c>
      <c r="AL397" s="296"/>
      <c r="CZ397" s="193"/>
      <c r="DA397" s="193"/>
      <c r="DB397" s="193"/>
      <c r="DC397" s="193"/>
      <c r="DD397" s="193"/>
      <c r="DE397" s="193"/>
      <c r="DF397" s="193"/>
      <c r="DG397" s="193"/>
      <c r="DH397" s="193"/>
      <c r="DI397" s="193"/>
      <c r="DJ397" s="193"/>
      <c r="DK397" s="193"/>
      <c r="DL397" s="193"/>
      <c r="DM397" s="193"/>
      <c r="DN397" s="193"/>
      <c r="DO397" s="193"/>
      <c r="DP397" s="193"/>
      <c r="DQ397" s="193"/>
      <c r="DR397" s="193"/>
      <c r="DS397" s="193"/>
      <c r="DT397" s="193"/>
      <c r="DU397" s="193"/>
      <c r="DV397" s="193"/>
      <c r="DW397" s="193"/>
      <c r="DX397" s="193"/>
      <c r="DY397" s="193"/>
    </row>
    <row r="398" customHeight="1" spans="1:129">
      <c r="A398" s="230">
        <v>317</v>
      </c>
      <c r="B398" s="235"/>
      <c r="C398" s="234">
        <v>1</v>
      </c>
      <c r="D398" s="233">
        <f t="shared" si="1017"/>
        <v>400</v>
      </c>
      <c r="E398" s="234" t="str">
        <f t="shared" si="1018"/>
        <v>YD-13776-26E-FMS</v>
      </c>
      <c r="F398" s="232">
        <f t="shared" si="1019"/>
        <v>3020</v>
      </c>
      <c r="G398" s="241" t="s">
        <v>49</v>
      </c>
      <c r="H398" s="234" t="s">
        <v>42</v>
      </c>
      <c r="I398" s="234">
        <v>30</v>
      </c>
      <c r="J398" s="252" t="s">
        <v>57</v>
      </c>
      <c r="K398" s="234">
        <v>550</v>
      </c>
      <c r="L398" s="234">
        <v>6</v>
      </c>
      <c r="M398" s="234">
        <f t="shared" si="1005"/>
        <v>198000</v>
      </c>
      <c r="N398" s="253">
        <f t="shared" si="1006"/>
        <v>0.277777777777778</v>
      </c>
      <c r="O398" s="234">
        <v>12</v>
      </c>
      <c r="P398" s="234"/>
      <c r="Q398" s="234"/>
      <c r="R398" s="234"/>
      <c r="S398" s="260">
        <f t="shared" si="1007"/>
        <v>0</v>
      </c>
      <c r="T398" s="260">
        <f t="shared" si="1008"/>
        <v>76262.6262626263</v>
      </c>
      <c r="U398" s="260">
        <f t="shared" si="1009"/>
        <v>838.88888888889</v>
      </c>
      <c r="V398" s="260"/>
      <c r="W398" s="270"/>
      <c r="X398" s="266"/>
      <c r="Y398" s="260">
        <f t="shared" si="1010"/>
        <v>76262.6262626263</v>
      </c>
      <c r="Z398" s="234">
        <f t="shared" si="1011"/>
        <v>838.888888888889</v>
      </c>
      <c r="AA398" s="260">
        <f t="shared" si="1012"/>
        <v>35454.5454545455</v>
      </c>
      <c r="AB398" s="278">
        <f t="shared" si="1013"/>
        <v>0</v>
      </c>
      <c r="AC398" s="260">
        <f t="shared" si="1014"/>
        <v>3456</v>
      </c>
      <c r="AD398" s="254">
        <f t="shared" si="1015"/>
        <v>26.5864242604537</v>
      </c>
      <c r="AE398" s="279">
        <v>1</v>
      </c>
      <c r="AF398" s="280">
        <f t="shared" si="1016"/>
        <v>38.016</v>
      </c>
      <c r="AG398" s="292">
        <f t="shared" si="1020"/>
        <v>44141</v>
      </c>
      <c r="AH398" s="292">
        <f t="shared" si="1021"/>
        <v>0</v>
      </c>
      <c r="AI398" s="292">
        <f t="shared" si="1022"/>
        <v>44167.5864242605</v>
      </c>
      <c r="AJ398" s="292" t="str">
        <f ca="1" t="shared" si="1023"/>
        <v>跟踪</v>
      </c>
      <c r="AK398" s="292">
        <f t="shared" si="1024"/>
        <v>44170.5864242605</v>
      </c>
      <c r="AL398" s="296"/>
      <c r="CZ398" s="193"/>
      <c r="DA398" s="193"/>
      <c r="DB398" s="193"/>
      <c r="DC398" s="193"/>
      <c r="DD398" s="193"/>
      <c r="DE398" s="193"/>
      <c r="DF398" s="193"/>
      <c r="DG398" s="193"/>
      <c r="DH398" s="193"/>
      <c r="DI398" s="193"/>
      <c r="DJ398" s="193"/>
      <c r="DK398" s="193"/>
      <c r="DL398" s="193"/>
      <c r="DM398" s="193"/>
      <c r="DN398" s="193"/>
      <c r="DO398" s="193"/>
      <c r="DP398" s="193"/>
      <c r="DQ398" s="193"/>
      <c r="DR398" s="193"/>
      <c r="DS398" s="193"/>
      <c r="DT398" s="193"/>
      <c r="DU398" s="193"/>
      <c r="DV398" s="193"/>
      <c r="DW398" s="193"/>
      <c r="DX398" s="193"/>
      <c r="DY398" s="193"/>
    </row>
    <row r="399" customHeight="1" spans="1:129">
      <c r="A399" s="230">
        <v>317</v>
      </c>
      <c r="B399" s="235"/>
      <c r="C399" s="234">
        <v>1</v>
      </c>
      <c r="D399" s="233">
        <f t="shared" si="1017"/>
        <v>400</v>
      </c>
      <c r="E399" s="234" t="str">
        <f t="shared" si="1018"/>
        <v>YD-13776-26E-FMS</v>
      </c>
      <c r="F399" s="232">
        <f t="shared" si="1019"/>
        <v>3020</v>
      </c>
      <c r="G399" s="242"/>
      <c r="H399" s="234" t="s">
        <v>43</v>
      </c>
      <c r="I399" s="234">
        <v>75</v>
      </c>
      <c r="J399" s="252" t="s">
        <v>56</v>
      </c>
      <c r="K399" s="234">
        <v>440</v>
      </c>
      <c r="L399" s="234">
        <v>6</v>
      </c>
      <c r="M399" s="234">
        <f t="shared" si="1005"/>
        <v>128700</v>
      </c>
      <c r="N399" s="253">
        <f t="shared" si="1006"/>
        <v>0.180555555555556</v>
      </c>
      <c r="O399" s="234">
        <v>3.9</v>
      </c>
      <c r="P399" s="234"/>
      <c r="Q399" s="234"/>
      <c r="R399" s="234"/>
      <c r="S399" s="260">
        <f t="shared" si="1007"/>
        <v>0</v>
      </c>
      <c r="T399" s="260">
        <f t="shared" si="1008"/>
        <v>24785.3535353536</v>
      </c>
      <c r="U399" s="260">
        <f t="shared" si="1009"/>
        <v>545.277777777779</v>
      </c>
      <c r="V399" s="260"/>
      <c r="W399" s="270"/>
      <c r="X399" s="266"/>
      <c r="Y399" s="260">
        <f t="shared" si="1010"/>
        <v>24785.3535353536</v>
      </c>
      <c r="Z399" s="234">
        <f t="shared" si="1011"/>
        <v>545.277777777779</v>
      </c>
      <c r="AA399" s="260">
        <f t="shared" si="1012"/>
        <v>17727.2727272727</v>
      </c>
      <c r="AB399" s="278">
        <f t="shared" si="1013"/>
        <v>0</v>
      </c>
      <c r="AC399" s="260">
        <f t="shared" si="1014"/>
        <v>1123.2</v>
      </c>
      <c r="AD399" s="254">
        <f t="shared" si="1015"/>
        <v>26.5864242604538</v>
      </c>
      <c r="AE399" s="279">
        <v>1</v>
      </c>
      <c r="AF399" s="280">
        <f t="shared" si="1016"/>
        <v>24.7104</v>
      </c>
      <c r="AG399" s="292">
        <f t="shared" si="1020"/>
        <v>44141</v>
      </c>
      <c r="AH399" s="292">
        <f t="shared" si="1021"/>
        <v>0</v>
      </c>
      <c r="AI399" s="292">
        <f t="shared" si="1022"/>
        <v>44167.5864242605</v>
      </c>
      <c r="AJ399" s="292" t="str">
        <f ca="1" t="shared" si="1023"/>
        <v>跟踪</v>
      </c>
      <c r="AK399" s="292">
        <f t="shared" si="1024"/>
        <v>44170.5864242605</v>
      </c>
      <c r="AL399" s="296"/>
      <c r="CZ399" s="193"/>
      <c r="DA399" s="193"/>
      <c r="DB399" s="193"/>
      <c r="DC399" s="193"/>
      <c r="DD399" s="193"/>
      <c r="DE399" s="193"/>
      <c r="DF399" s="193"/>
      <c r="DG399" s="193"/>
      <c r="DH399" s="193"/>
      <c r="DI399" s="193"/>
      <c r="DJ399" s="193"/>
      <c r="DK399" s="193"/>
      <c r="DL399" s="193"/>
      <c r="DM399" s="193"/>
      <c r="DN399" s="193"/>
      <c r="DO399" s="193"/>
      <c r="DP399" s="193"/>
      <c r="DQ399" s="193"/>
      <c r="DR399" s="193"/>
      <c r="DS399" s="193"/>
      <c r="DT399" s="193"/>
      <c r="DU399" s="193"/>
      <c r="DV399" s="193"/>
      <c r="DW399" s="193"/>
      <c r="DX399" s="193"/>
      <c r="DY399" s="193"/>
    </row>
    <row r="400" customHeight="1" spans="1:129">
      <c r="A400" s="230">
        <v>317</v>
      </c>
      <c r="B400" s="235"/>
      <c r="C400" s="234">
        <v>1</v>
      </c>
      <c r="D400" s="233">
        <f t="shared" si="1017"/>
        <v>400</v>
      </c>
      <c r="E400" s="234" t="str">
        <f t="shared" si="1018"/>
        <v>YD-13776-26E-FMS</v>
      </c>
      <c r="F400" s="232">
        <f t="shared" si="1019"/>
        <v>3020</v>
      </c>
      <c r="G400" s="234" t="e">
        <f>[1]问量!$F$245</f>
        <v>#REF!</v>
      </c>
      <c r="H400" s="234" t="s">
        <v>44</v>
      </c>
      <c r="I400" s="234">
        <v>75</v>
      </c>
      <c r="J400" s="252" t="s">
        <v>56</v>
      </c>
      <c r="K400" s="234">
        <v>440</v>
      </c>
      <c r="L400" s="234">
        <v>6</v>
      </c>
      <c r="M400" s="234">
        <f t="shared" si="1005"/>
        <v>128700</v>
      </c>
      <c r="N400" s="253">
        <f t="shared" si="1006"/>
        <v>0.180555555555556</v>
      </c>
      <c r="O400" s="234">
        <v>3.9</v>
      </c>
      <c r="P400" s="234"/>
      <c r="Q400" s="234"/>
      <c r="R400" s="234"/>
      <c r="S400" s="260">
        <f t="shared" si="1007"/>
        <v>0</v>
      </c>
      <c r="T400" s="260">
        <f t="shared" si="1008"/>
        <v>24785.3535353536</v>
      </c>
      <c r="U400" s="260">
        <f t="shared" si="1009"/>
        <v>545.277777777779</v>
      </c>
      <c r="V400" s="260"/>
      <c r="W400" s="270"/>
      <c r="X400" s="266"/>
      <c r="Y400" s="260">
        <f t="shared" si="1010"/>
        <v>24785.3535353536</v>
      </c>
      <c r="Z400" s="234">
        <f t="shared" si="1011"/>
        <v>545.277777777779</v>
      </c>
      <c r="AA400" s="260">
        <f t="shared" si="1012"/>
        <v>17727.2727272727</v>
      </c>
      <c r="AB400" s="278">
        <f t="shared" si="1013"/>
        <v>0</v>
      </c>
      <c r="AC400" s="260">
        <f t="shared" si="1014"/>
        <v>1123.2</v>
      </c>
      <c r="AD400" s="254">
        <f t="shared" si="1015"/>
        <v>26.5864242604538</v>
      </c>
      <c r="AE400" s="279">
        <v>1</v>
      </c>
      <c r="AF400" s="280">
        <f t="shared" si="1016"/>
        <v>24.7104</v>
      </c>
      <c r="AG400" s="292">
        <f t="shared" si="1020"/>
        <v>44141</v>
      </c>
      <c r="AH400" s="292">
        <f t="shared" si="1021"/>
        <v>0</v>
      </c>
      <c r="AI400" s="292">
        <f t="shared" si="1022"/>
        <v>44167.5864242605</v>
      </c>
      <c r="AJ400" s="292" t="str">
        <f ca="1" t="shared" si="1023"/>
        <v>跟踪</v>
      </c>
      <c r="AK400" s="292">
        <f t="shared" si="1024"/>
        <v>44170.5864242605</v>
      </c>
      <c r="AL400" s="296"/>
      <c r="CZ400" s="193"/>
      <c r="DA400" s="193"/>
      <c r="DB400" s="193"/>
      <c r="DC400" s="193"/>
      <c r="DD400" s="193"/>
      <c r="DE400" s="193"/>
      <c r="DF400" s="193"/>
      <c r="DG400" s="193"/>
      <c r="DH400" s="193"/>
      <c r="DI400" s="193"/>
      <c r="DJ400" s="193"/>
      <c r="DK400" s="193"/>
      <c r="DL400" s="193"/>
      <c r="DM400" s="193"/>
      <c r="DN400" s="193"/>
      <c r="DO400" s="193"/>
      <c r="DP400" s="193"/>
      <c r="DQ400" s="193"/>
      <c r="DR400" s="193"/>
      <c r="DS400" s="193"/>
      <c r="DT400" s="193"/>
      <c r="DU400" s="193"/>
      <c r="DV400" s="193"/>
      <c r="DW400" s="193"/>
      <c r="DX400" s="193"/>
      <c r="DY400" s="193"/>
    </row>
    <row r="401" customHeight="1" spans="1:129">
      <c r="A401" s="230">
        <v>317</v>
      </c>
      <c r="B401" s="235"/>
      <c r="C401" s="234">
        <v>1</v>
      </c>
      <c r="D401" s="233">
        <f t="shared" si="1017"/>
        <v>400</v>
      </c>
      <c r="E401" s="234" t="str">
        <f t="shared" si="1018"/>
        <v>YD-13776-26E-FMS</v>
      </c>
      <c r="F401" s="232">
        <f t="shared" si="1019"/>
        <v>3020</v>
      </c>
      <c r="G401" s="234"/>
      <c r="H401" s="234" t="s">
        <v>45</v>
      </c>
      <c r="I401" s="234"/>
      <c r="J401" s="252"/>
      <c r="K401" s="234"/>
      <c r="L401" s="234">
        <v>6</v>
      </c>
      <c r="M401" s="234">
        <f t="shared" si="1005"/>
        <v>0</v>
      </c>
      <c r="N401" s="253">
        <f t="shared" si="1006"/>
        <v>0</v>
      </c>
      <c r="O401" s="234"/>
      <c r="P401" s="234"/>
      <c r="Q401" s="234"/>
      <c r="R401" s="234"/>
      <c r="S401" s="260">
        <f t="shared" si="1007"/>
        <v>0</v>
      </c>
      <c r="T401" s="260" t="e">
        <f t="shared" si="1008"/>
        <v>#DIV/0!</v>
      </c>
      <c r="U401" s="260">
        <f t="shared" si="1009"/>
        <v>0</v>
      </c>
      <c r="V401" s="260"/>
      <c r="W401" s="270"/>
      <c r="X401" s="266"/>
      <c r="Y401" s="260" t="e">
        <f t="shared" si="1010"/>
        <v>#DIV/0!</v>
      </c>
      <c r="Z401" s="234" t="e">
        <f t="shared" si="1011"/>
        <v>#DIV/0!</v>
      </c>
      <c r="AA401" s="260" t="e">
        <f t="shared" si="1012"/>
        <v>#DIV/0!</v>
      </c>
      <c r="AB401" s="278" t="e">
        <f t="shared" si="1013"/>
        <v>#DIV/0!</v>
      </c>
      <c r="AC401" s="260">
        <f t="shared" si="1014"/>
        <v>0</v>
      </c>
      <c r="AD401" s="254" t="e">
        <f t="shared" si="1015"/>
        <v>#DIV/0!</v>
      </c>
      <c r="AE401" s="279">
        <v>1</v>
      </c>
      <c r="AF401" s="280">
        <f t="shared" si="1016"/>
        <v>0</v>
      </c>
      <c r="AG401" s="292">
        <f t="shared" si="1020"/>
        <v>44141</v>
      </c>
      <c r="AH401" s="292">
        <f t="shared" si="1021"/>
        <v>0</v>
      </c>
      <c r="AI401" s="292">
        <f t="shared" si="1022"/>
        <v>44167.5864242605</v>
      </c>
      <c r="AJ401" s="292" t="str">
        <f ca="1" t="shared" si="1023"/>
        <v>跟踪</v>
      </c>
      <c r="AK401" s="292">
        <f t="shared" si="1024"/>
        <v>44170.5864242605</v>
      </c>
      <c r="AL401" s="296"/>
      <c r="CZ401" s="193"/>
      <c r="DA401" s="193"/>
      <c r="DB401" s="193"/>
      <c r="DC401" s="193"/>
      <c r="DD401" s="193"/>
      <c r="DE401" s="193"/>
      <c r="DF401" s="193"/>
      <c r="DG401" s="193"/>
      <c r="DH401" s="193"/>
      <c r="DI401" s="193"/>
      <c r="DJ401" s="193"/>
      <c r="DK401" s="193"/>
      <c r="DL401" s="193"/>
      <c r="DM401" s="193"/>
      <c r="DN401" s="193"/>
      <c r="DO401" s="193"/>
      <c r="DP401" s="193"/>
      <c r="DQ401" s="193"/>
      <c r="DR401" s="193"/>
      <c r="DS401" s="193"/>
      <c r="DT401" s="193"/>
      <c r="DU401" s="193"/>
      <c r="DV401" s="193"/>
      <c r="DW401" s="193"/>
      <c r="DX401" s="193"/>
      <c r="DY401" s="193"/>
    </row>
    <row r="402" customHeight="1" spans="1:129">
      <c r="A402" s="230">
        <v>317</v>
      </c>
      <c r="B402" s="235"/>
      <c r="C402" s="234">
        <v>1</v>
      </c>
      <c r="D402" s="233">
        <f t="shared" si="1017"/>
        <v>400</v>
      </c>
      <c r="E402" s="234" t="str">
        <f t="shared" si="1018"/>
        <v>YD-13776-26E-FMS</v>
      </c>
      <c r="F402" s="232">
        <f t="shared" si="1019"/>
        <v>3020</v>
      </c>
      <c r="G402" s="234"/>
      <c r="H402" s="234" t="s">
        <v>46</v>
      </c>
      <c r="I402" s="234"/>
      <c r="J402" s="252"/>
      <c r="K402" s="234"/>
      <c r="L402" s="234">
        <v>6</v>
      </c>
      <c r="M402" s="234">
        <f t="shared" si="1005"/>
        <v>0</v>
      </c>
      <c r="N402" s="253">
        <f t="shared" si="1006"/>
        <v>0</v>
      </c>
      <c r="O402" s="234"/>
      <c r="P402" s="234"/>
      <c r="Q402" s="234"/>
      <c r="R402" s="234"/>
      <c r="S402" s="260">
        <f t="shared" si="1007"/>
        <v>0</v>
      </c>
      <c r="T402" s="260" t="e">
        <f t="shared" si="1008"/>
        <v>#DIV/0!</v>
      </c>
      <c r="U402" s="260">
        <f t="shared" si="1009"/>
        <v>0</v>
      </c>
      <c r="V402" s="260"/>
      <c r="W402" s="270"/>
      <c r="X402" s="266"/>
      <c r="Y402" s="260" t="e">
        <f t="shared" si="1010"/>
        <v>#DIV/0!</v>
      </c>
      <c r="Z402" s="234" t="e">
        <f t="shared" si="1011"/>
        <v>#DIV/0!</v>
      </c>
      <c r="AA402" s="260" t="e">
        <f t="shared" si="1012"/>
        <v>#DIV/0!</v>
      </c>
      <c r="AB402" s="278" t="e">
        <f t="shared" si="1013"/>
        <v>#DIV/0!</v>
      </c>
      <c r="AC402" s="260">
        <f t="shared" si="1014"/>
        <v>0</v>
      </c>
      <c r="AD402" s="254" t="e">
        <f t="shared" si="1015"/>
        <v>#DIV/0!</v>
      </c>
      <c r="AE402" s="279">
        <v>1</v>
      </c>
      <c r="AF402" s="280">
        <f t="shared" si="1016"/>
        <v>0</v>
      </c>
      <c r="AG402" s="292">
        <f t="shared" si="1020"/>
        <v>44141</v>
      </c>
      <c r="AH402" s="292">
        <f t="shared" si="1021"/>
        <v>0</v>
      </c>
      <c r="AI402" s="292">
        <f t="shared" si="1022"/>
        <v>44167.5864242605</v>
      </c>
      <c r="AJ402" s="292" t="str">
        <f ca="1" t="shared" si="1023"/>
        <v>跟踪</v>
      </c>
      <c r="AK402" s="292">
        <f t="shared" si="1024"/>
        <v>44170.5864242605</v>
      </c>
      <c r="AL402" s="296"/>
      <c r="CZ402" s="193"/>
      <c r="DA402" s="193"/>
      <c r="DB402" s="193"/>
      <c r="DC402" s="193"/>
      <c r="DD402" s="193"/>
      <c r="DE402" s="193"/>
      <c r="DF402" s="193"/>
      <c r="DG402" s="193"/>
      <c r="DH402" s="193"/>
      <c r="DI402" s="193"/>
      <c r="DJ402" s="193"/>
      <c r="DK402" s="193"/>
      <c r="DL402" s="193"/>
      <c r="DM402" s="193"/>
      <c r="DN402" s="193"/>
      <c r="DO402" s="193"/>
      <c r="DP402" s="193"/>
      <c r="DQ402" s="193"/>
      <c r="DR402" s="193"/>
      <c r="DS402" s="193"/>
      <c r="DT402" s="193"/>
      <c r="DU402" s="193"/>
      <c r="DV402" s="193"/>
      <c r="DW402" s="193"/>
      <c r="DX402" s="193"/>
      <c r="DY402" s="193"/>
    </row>
    <row r="403" s="192" customFormat="1" customHeight="1" spans="1:129">
      <c r="A403" s="244"/>
      <c r="B403" s="237"/>
      <c r="C403" s="240"/>
      <c r="D403" s="239"/>
      <c r="E403" s="240"/>
      <c r="F403" s="238"/>
      <c r="G403" s="240"/>
      <c r="H403" s="240"/>
      <c r="I403" s="240"/>
      <c r="J403" s="256"/>
      <c r="K403" s="240"/>
      <c r="L403" s="240"/>
      <c r="M403" s="240"/>
      <c r="N403" s="257"/>
      <c r="O403" s="240"/>
      <c r="P403" s="240"/>
      <c r="Q403" s="240"/>
      <c r="R403" s="240"/>
      <c r="S403" s="267"/>
      <c r="T403" s="267"/>
      <c r="U403" s="267"/>
      <c r="V403" s="267"/>
      <c r="W403" s="272"/>
      <c r="X403" s="269"/>
      <c r="Y403" s="267"/>
      <c r="Z403" s="240"/>
      <c r="AA403" s="267"/>
      <c r="AB403" s="281"/>
      <c r="AC403" s="267"/>
      <c r="AD403" s="258"/>
      <c r="AE403" s="282"/>
      <c r="AF403" s="283"/>
      <c r="AG403" s="297"/>
      <c r="AH403" s="297"/>
      <c r="AI403" s="297"/>
      <c r="AJ403" s="297"/>
      <c r="AK403" s="297"/>
      <c r="AL403" s="298"/>
      <c r="AM403" s="301"/>
      <c r="AN403" s="218"/>
      <c r="AO403" s="218"/>
      <c r="AP403" s="218"/>
      <c r="AQ403" s="218"/>
      <c r="AR403" s="218"/>
      <c r="AS403" s="218"/>
      <c r="AT403" s="218"/>
      <c r="AU403" s="218"/>
      <c r="AV403" s="218"/>
      <c r="AW403" s="218"/>
      <c r="AX403" s="218"/>
      <c r="AY403" s="218"/>
      <c r="AZ403" s="218"/>
      <c r="BA403" s="218"/>
      <c r="BB403" s="218"/>
      <c r="BC403" s="218"/>
      <c r="BD403" s="218"/>
      <c r="BE403" s="218"/>
      <c r="BF403" s="218"/>
      <c r="BG403" s="218"/>
      <c r="BH403" s="218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217"/>
      <c r="BS403" s="217"/>
      <c r="BT403" s="217"/>
      <c r="BU403" s="217"/>
      <c r="BV403" s="217"/>
      <c r="BW403" s="217"/>
      <c r="BX403" s="217"/>
      <c r="BY403" s="217"/>
      <c r="BZ403" s="217"/>
      <c r="CA403" s="217"/>
      <c r="CB403" s="217"/>
      <c r="CC403" s="217"/>
      <c r="CD403" s="217"/>
      <c r="CE403" s="217"/>
      <c r="CF403" s="217"/>
      <c r="CG403" s="217"/>
      <c r="CH403" s="217"/>
      <c r="CI403" s="217"/>
      <c r="CJ403" s="217"/>
      <c r="CK403" s="217"/>
      <c r="CL403" s="217"/>
      <c r="CM403" s="217"/>
      <c r="CN403" s="217"/>
      <c r="CO403" s="217"/>
      <c r="CP403" s="217"/>
      <c r="CQ403" s="217"/>
      <c r="CR403" s="217"/>
      <c r="CS403" s="217"/>
      <c r="CT403" s="217"/>
      <c r="CU403" s="217"/>
      <c r="CV403" s="217"/>
      <c r="CW403" s="217"/>
      <c r="CX403" s="217"/>
      <c r="CY403" s="217"/>
      <c r="CZ403" s="306"/>
      <c r="DA403" s="306"/>
      <c r="DB403" s="306"/>
      <c r="DC403" s="306"/>
      <c r="DD403" s="306"/>
      <c r="DE403" s="306"/>
      <c r="DF403" s="306"/>
      <c r="DG403" s="306"/>
      <c r="DH403" s="306"/>
      <c r="DI403" s="306"/>
      <c r="DJ403" s="306"/>
      <c r="DK403" s="306"/>
      <c r="DL403" s="306"/>
      <c r="DM403" s="306"/>
      <c r="DN403" s="306"/>
      <c r="DO403" s="306"/>
      <c r="DP403" s="306"/>
      <c r="DQ403" s="306"/>
      <c r="DR403" s="306"/>
      <c r="DS403" s="306"/>
      <c r="DT403" s="306"/>
      <c r="DU403" s="306"/>
      <c r="DV403" s="306"/>
      <c r="DW403" s="306"/>
      <c r="DX403" s="306"/>
      <c r="DY403" s="306"/>
    </row>
    <row r="404" s="190" customFormat="1" customHeight="1" spans="1:129">
      <c r="A404" s="243">
        <v>389</v>
      </c>
      <c r="B404" s="235">
        <v>1050</v>
      </c>
      <c r="C404" s="234">
        <v>1</v>
      </c>
      <c r="D404" s="233">
        <v>650</v>
      </c>
      <c r="E404" s="234" t="s">
        <v>138</v>
      </c>
      <c r="F404" s="232">
        <v>3020</v>
      </c>
      <c r="G404" s="234"/>
      <c r="H404" s="234" t="s">
        <v>15</v>
      </c>
      <c r="I404" s="234">
        <v>300</v>
      </c>
      <c r="J404" s="252" t="s">
        <v>139</v>
      </c>
      <c r="K404" s="234">
        <v>476</v>
      </c>
      <c r="L404" s="234">
        <v>6</v>
      </c>
      <c r="M404" s="234">
        <f t="shared" ref="M404:M411" si="1025">I404*K404*O404</f>
        <v>742560</v>
      </c>
      <c r="N404" s="253">
        <f>M404/SUM($M$404:$M$410)</f>
        <v>0.552016985138004</v>
      </c>
      <c r="O404" s="234">
        <v>5.2</v>
      </c>
      <c r="P404" s="234"/>
      <c r="Q404" s="234"/>
      <c r="R404" s="234"/>
      <c r="S404" s="260">
        <f t="shared" ref="S404:S410" si="1026">R404*Q404*P404/1000</f>
        <v>0</v>
      </c>
      <c r="T404" s="260">
        <f t="shared" ref="T404:T410" si="1027">F404*N404*1000/L404/K404*9000/I404</f>
        <v>17511.4631839997</v>
      </c>
      <c r="U404" s="260">
        <f t="shared" ref="U404:U410" si="1028">F404*N404</f>
        <v>1667.09129511677</v>
      </c>
      <c r="V404" s="260"/>
      <c r="W404" s="270"/>
      <c r="X404" s="266">
        <v>8000</v>
      </c>
      <c r="Y404" s="260">
        <f t="shared" ref="Y404:Y411" si="1029">T404-X404</f>
        <v>9511.46318399971</v>
      </c>
      <c r="Z404" s="234">
        <f t="shared" ref="Z404:Z411" si="1030">Y404*I404/9000*L404*K404/1000</f>
        <v>905.491295116773</v>
      </c>
      <c r="AA404" s="260">
        <f t="shared" ref="AA404:AA410" si="1031">65*1000/K404*9000/I404</f>
        <v>4096.63865546218</v>
      </c>
      <c r="AB404" s="278">
        <f t="shared" ref="AB404:AB411" si="1032">Q404*R404*P404*N404/K404/L404*9000/I404</f>
        <v>0</v>
      </c>
      <c r="AC404" s="260">
        <f t="shared" ref="AC404:AC411" si="1033">D404/2*O404*60*24/1000</f>
        <v>2433.6</v>
      </c>
      <c r="AD404" s="254">
        <f t="shared" ref="AD404:AD410" si="1034">T404/AC404/0.83/AE404</f>
        <v>8.6695218665588</v>
      </c>
      <c r="AE404" s="279">
        <v>1</v>
      </c>
      <c r="AF404" s="280">
        <f t="shared" ref="AF404:AF411" si="1035">IF(LEN(C404)&gt;0,AC404*I404/9000/1000*K404*L404,"")</f>
        <v>231.67872</v>
      </c>
      <c r="AG404" s="292">
        <v>44166</v>
      </c>
      <c r="AH404" s="294"/>
      <c r="AI404" s="294">
        <f>AD404+AG404</f>
        <v>44174.6695218666</v>
      </c>
      <c r="AJ404" s="295" t="str">
        <f ca="1">IF(NOW()-AG404-AD404&gt;=-2,"跟踪"," ")</f>
        <v> </v>
      </c>
      <c r="AK404" s="295">
        <f>AI404+2</f>
        <v>44176.6695218666</v>
      </c>
      <c r="AL404" s="296">
        <f>SUM(AF404:AF410)</f>
        <v>419.694912</v>
      </c>
      <c r="AM404" s="300"/>
      <c r="AN404" s="218"/>
      <c r="AO404" s="218"/>
      <c r="AP404" s="218"/>
      <c r="AQ404" s="218"/>
      <c r="AR404" s="218"/>
      <c r="AS404" s="218"/>
      <c r="AT404" s="218"/>
      <c r="AU404" s="218"/>
      <c r="AV404" s="218"/>
      <c r="AW404" s="218"/>
      <c r="AX404" s="218"/>
      <c r="AY404" s="218"/>
      <c r="AZ404" s="218"/>
      <c r="BA404" s="218"/>
      <c r="BB404" s="218"/>
      <c r="BC404" s="218"/>
      <c r="BD404" s="218"/>
      <c r="BE404" s="218"/>
      <c r="BF404" s="218"/>
      <c r="BG404" s="218"/>
      <c r="BH404" s="218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217"/>
      <c r="BS404" s="217"/>
      <c r="BT404" s="217"/>
      <c r="BU404" s="217"/>
      <c r="BV404" s="217"/>
      <c r="BW404" s="217"/>
      <c r="BX404" s="217"/>
      <c r="BY404" s="217"/>
      <c r="BZ404" s="217"/>
      <c r="CA404" s="217"/>
      <c r="CB404" s="217"/>
      <c r="CC404" s="217"/>
      <c r="CD404" s="217"/>
      <c r="CE404" s="217"/>
      <c r="CF404" s="217"/>
      <c r="CG404" s="217"/>
      <c r="CH404" s="217"/>
      <c r="CI404" s="217"/>
      <c r="CJ404" s="217"/>
      <c r="CK404" s="217"/>
      <c r="CL404" s="217"/>
      <c r="CM404" s="217"/>
      <c r="CN404" s="217"/>
      <c r="CO404" s="217"/>
      <c r="CP404" s="217"/>
      <c r="CQ404" s="217"/>
      <c r="CR404" s="217"/>
      <c r="CS404" s="217"/>
      <c r="CT404" s="217"/>
      <c r="CU404" s="217"/>
      <c r="CV404" s="217"/>
      <c r="CW404" s="217"/>
      <c r="CX404" s="217"/>
      <c r="CY404" s="217"/>
      <c r="CZ404" s="193"/>
      <c r="DA404" s="193"/>
      <c r="DB404" s="193"/>
      <c r="DC404" s="193"/>
      <c r="DD404" s="193"/>
      <c r="DE404" s="193"/>
      <c r="DF404" s="193"/>
      <c r="DG404" s="193"/>
      <c r="DH404" s="193"/>
      <c r="DI404" s="193"/>
      <c r="DJ404" s="193"/>
      <c r="DK404" s="193"/>
      <c r="DL404" s="193"/>
      <c r="DM404" s="193"/>
      <c r="DN404" s="193"/>
      <c r="DO404" s="193"/>
      <c r="DP404" s="193"/>
      <c r="DQ404" s="193"/>
      <c r="DR404" s="193"/>
      <c r="DS404" s="193"/>
      <c r="DT404" s="193"/>
      <c r="DU404" s="193"/>
      <c r="DV404" s="193"/>
      <c r="DW404" s="193"/>
      <c r="DX404" s="193"/>
      <c r="DY404" s="193"/>
    </row>
    <row r="405" s="190" customFormat="1" customHeight="1" spans="1:129">
      <c r="A405" s="243">
        <v>389</v>
      </c>
      <c r="B405" s="235"/>
      <c r="C405" s="234">
        <v>1</v>
      </c>
      <c r="D405" s="233">
        <f t="shared" ref="D405:D410" si="1036">D404</f>
        <v>650</v>
      </c>
      <c r="E405" s="234" t="str">
        <f t="shared" ref="E405:E410" si="1037">E404</f>
        <v>YT-10595</v>
      </c>
      <c r="F405" s="232">
        <f t="shared" ref="F405:F410" si="1038">F404</f>
        <v>3020</v>
      </c>
      <c r="G405" s="234"/>
      <c r="H405" s="234" t="s">
        <v>41</v>
      </c>
      <c r="I405" s="234">
        <v>300</v>
      </c>
      <c r="J405" s="252" t="s">
        <v>140</v>
      </c>
      <c r="K405" s="234"/>
      <c r="L405" s="234">
        <f t="shared" ref="L405:L410" si="1039">L404</f>
        <v>6</v>
      </c>
      <c r="M405" s="234">
        <f t="shared" si="1025"/>
        <v>0</v>
      </c>
      <c r="N405" s="253">
        <f t="shared" ref="N405:N410" si="1040">M405/SUM($M$404:$M$410)</f>
        <v>0</v>
      </c>
      <c r="O405" s="234">
        <v>5.2</v>
      </c>
      <c r="P405" s="260"/>
      <c r="Q405" s="260"/>
      <c r="R405" s="260"/>
      <c r="S405" s="260">
        <f t="shared" si="1026"/>
        <v>0</v>
      </c>
      <c r="T405" s="260" t="e">
        <f t="shared" si="1027"/>
        <v>#DIV/0!</v>
      </c>
      <c r="U405" s="260">
        <f t="shared" si="1028"/>
        <v>0</v>
      </c>
      <c r="V405" s="260"/>
      <c r="W405" s="270"/>
      <c r="X405" s="266"/>
      <c r="Y405" s="260" t="e">
        <f t="shared" si="1029"/>
        <v>#DIV/0!</v>
      </c>
      <c r="Z405" s="234" t="e">
        <f t="shared" si="1030"/>
        <v>#DIV/0!</v>
      </c>
      <c r="AA405" s="260" t="e">
        <f t="shared" si="1031"/>
        <v>#DIV/0!</v>
      </c>
      <c r="AB405" s="278" t="e">
        <f t="shared" si="1032"/>
        <v>#DIV/0!</v>
      </c>
      <c r="AC405" s="260">
        <f t="shared" si="1033"/>
        <v>2433.6</v>
      </c>
      <c r="AD405" s="254" t="e">
        <f t="shared" si="1034"/>
        <v>#DIV/0!</v>
      </c>
      <c r="AE405" s="279">
        <v>1</v>
      </c>
      <c r="AF405" s="280">
        <f t="shared" si="1035"/>
        <v>0</v>
      </c>
      <c r="AG405" s="292">
        <f t="shared" ref="AG405:AG410" si="1041">AG404</f>
        <v>44166</v>
      </c>
      <c r="AH405" s="294"/>
      <c r="AI405" s="294" t="e">
        <f t="shared" ref="AI405:AI411" si="1042">AD405+AG405</f>
        <v>#DIV/0!</v>
      </c>
      <c r="AJ405" s="295"/>
      <c r="AK405" s="295">
        <f t="shared" ref="AK405:AK410" si="1043">AK404</f>
        <v>44176.6695218666</v>
      </c>
      <c r="AL405" s="296"/>
      <c r="AM405" s="300"/>
      <c r="AN405" s="218"/>
      <c r="AO405" s="218"/>
      <c r="AP405" s="218"/>
      <c r="AQ405" s="218"/>
      <c r="AR405" s="218"/>
      <c r="AS405" s="218"/>
      <c r="AT405" s="218"/>
      <c r="AU405" s="218"/>
      <c r="AV405" s="218"/>
      <c r="AW405" s="218"/>
      <c r="AX405" s="218"/>
      <c r="AY405" s="218"/>
      <c r="AZ405" s="218"/>
      <c r="BA405" s="218"/>
      <c r="BB405" s="218"/>
      <c r="BC405" s="218"/>
      <c r="BD405" s="218"/>
      <c r="BE405" s="218"/>
      <c r="BF405" s="218"/>
      <c r="BG405" s="218"/>
      <c r="BH405" s="218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217"/>
      <c r="BS405" s="217"/>
      <c r="BT405" s="217"/>
      <c r="BU405" s="217"/>
      <c r="BV405" s="217"/>
      <c r="BW405" s="217"/>
      <c r="BX405" s="217"/>
      <c r="BY405" s="217"/>
      <c r="BZ405" s="217"/>
      <c r="CA405" s="217"/>
      <c r="CB405" s="217"/>
      <c r="CC405" s="217"/>
      <c r="CD405" s="217"/>
      <c r="CE405" s="217"/>
      <c r="CF405" s="217"/>
      <c r="CG405" s="217"/>
      <c r="CH405" s="217"/>
      <c r="CI405" s="217"/>
      <c r="CJ405" s="217"/>
      <c r="CK405" s="217"/>
      <c r="CL405" s="217"/>
      <c r="CM405" s="217"/>
      <c r="CN405" s="217"/>
      <c r="CO405" s="217"/>
      <c r="CP405" s="217"/>
      <c r="CQ405" s="217"/>
      <c r="CR405" s="217"/>
      <c r="CS405" s="217"/>
      <c r="CT405" s="217"/>
      <c r="CU405" s="217"/>
      <c r="CV405" s="217"/>
      <c r="CW405" s="217"/>
      <c r="CX405" s="217"/>
      <c r="CY405" s="217"/>
      <c r="CZ405" s="193"/>
      <c r="DA405" s="193"/>
      <c r="DB405" s="193"/>
      <c r="DC405" s="193"/>
      <c r="DD405" s="193"/>
      <c r="DE405" s="193"/>
      <c r="DF405" s="193"/>
      <c r="DG405" s="193"/>
      <c r="DH405" s="193"/>
      <c r="DI405" s="193"/>
      <c r="DJ405" s="193"/>
      <c r="DK405" s="193"/>
      <c r="DL405" s="193"/>
      <c r="DM405" s="193"/>
      <c r="DN405" s="193"/>
      <c r="DO405" s="193"/>
      <c r="DP405" s="193"/>
      <c r="DQ405" s="193"/>
      <c r="DR405" s="193"/>
      <c r="DS405" s="193"/>
      <c r="DT405" s="193"/>
      <c r="DU405" s="193"/>
      <c r="DV405" s="193"/>
      <c r="DW405" s="193"/>
      <c r="DX405" s="193"/>
      <c r="DY405" s="193"/>
    </row>
    <row r="406" s="190" customFormat="1" customHeight="1" spans="1:129">
      <c r="A406" s="243">
        <v>389</v>
      </c>
      <c r="B406" s="235"/>
      <c r="C406" s="234">
        <v>1</v>
      </c>
      <c r="D406" s="233">
        <f t="shared" si="1036"/>
        <v>650</v>
      </c>
      <c r="E406" s="234" t="str">
        <f t="shared" si="1037"/>
        <v>YT-10595</v>
      </c>
      <c r="F406" s="232">
        <f t="shared" si="1038"/>
        <v>3020</v>
      </c>
      <c r="G406" s="241" t="s">
        <v>49</v>
      </c>
      <c r="H406" s="234" t="s">
        <v>42</v>
      </c>
      <c r="I406" s="234">
        <v>30</v>
      </c>
      <c r="J406" s="252" t="s">
        <v>57</v>
      </c>
      <c r="K406" s="234">
        <v>476</v>
      </c>
      <c r="L406" s="234">
        <f t="shared" si="1039"/>
        <v>6</v>
      </c>
      <c r="M406" s="234">
        <f t="shared" si="1025"/>
        <v>274176</v>
      </c>
      <c r="N406" s="253">
        <f t="shared" si="1040"/>
        <v>0.203821656050955</v>
      </c>
      <c r="O406" s="234">
        <v>19.2</v>
      </c>
      <c r="P406" s="234"/>
      <c r="Q406" s="234"/>
      <c r="R406" s="234"/>
      <c r="S406" s="260">
        <f t="shared" si="1026"/>
        <v>0</v>
      </c>
      <c r="T406" s="260">
        <f t="shared" si="1027"/>
        <v>64657.7102178451</v>
      </c>
      <c r="U406" s="260">
        <f t="shared" si="1028"/>
        <v>615.541401273885</v>
      </c>
      <c r="V406" s="260"/>
      <c r="W406" s="270"/>
      <c r="X406" s="266"/>
      <c r="Y406" s="260">
        <f t="shared" si="1029"/>
        <v>64657.7102178451</v>
      </c>
      <c r="Z406" s="234">
        <f t="shared" si="1030"/>
        <v>615.541401273885</v>
      </c>
      <c r="AA406" s="260">
        <f t="shared" si="1031"/>
        <v>40966.3865546218</v>
      </c>
      <c r="AB406" s="278">
        <f t="shared" si="1032"/>
        <v>0</v>
      </c>
      <c r="AC406" s="260">
        <f t="shared" si="1033"/>
        <v>8985.6</v>
      </c>
      <c r="AD406" s="254">
        <f t="shared" si="1034"/>
        <v>8.6695218665588</v>
      </c>
      <c r="AE406" s="279">
        <v>1</v>
      </c>
      <c r="AF406" s="280">
        <f t="shared" si="1035"/>
        <v>85.542912</v>
      </c>
      <c r="AG406" s="292">
        <f t="shared" si="1041"/>
        <v>44166</v>
      </c>
      <c r="AH406" s="294"/>
      <c r="AI406" s="294">
        <f t="shared" si="1042"/>
        <v>44174.6695218666</v>
      </c>
      <c r="AJ406" s="295"/>
      <c r="AK406" s="295">
        <f t="shared" si="1043"/>
        <v>44176.6695218666</v>
      </c>
      <c r="AL406" s="296"/>
      <c r="AM406" s="300"/>
      <c r="AN406" s="218"/>
      <c r="AO406" s="218"/>
      <c r="AP406" s="218"/>
      <c r="AQ406" s="218"/>
      <c r="AR406" s="218"/>
      <c r="AS406" s="218"/>
      <c r="AT406" s="218"/>
      <c r="AU406" s="218"/>
      <c r="AV406" s="218"/>
      <c r="AW406" s="218"/>
      <c r="AX406" s="218"/>
      <c r="AY406" s="218"/>
      <c r="AZ406" s="218"/>
      <c r="BA406" s="218"/>
      <c r="BB406" s="218"/>
      <c r="BC406" s="218"/>
      <c r="BD406" s="218"/>
      <c r="BE406" s="218"/>
      <c r="BF406" s="218"/>
      <c r="BG406" s="218"/>
      <c r="BH406" s="218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217"/>
      <c r="BS406" s="217"/>
      <c r="BT406" s="217"/>
      <c r="BU406" s="217"/>
      <c r="BV406" s="217"/>
      <c r="BW406" s="217"/>
      <c r="BX406" s="217"/>
      <c r="BY406" s="217"/>
      <c r="BZ406" s="217"/>
      <c r="CA406" s="217"/>
      <c r="CB406" s="217"/>
      <c r="CC406" s="217"/>
      <c r="CD406" s="217"/>
      <c r="CE406" s="217"/>
      <c r="CF406" s="217"/>
      <c r="CG406" s="217"/>
      <c r="CH406" s="217"/>
      <c r="CI406" s="217"/>
      <c r="CJ406" s="217"/>
      <c r="CK406" s="217"/>
      <c r="CL406" s="217"/>
      <c r="CM406" s="217"/>
      <c r="CN406" s="217"/>
      <c r="CO406" s="217"/>
      <c r="CP406" s="217"/>
      <c r="CQ406" s="217"/>
      <c r="CR406" s="217"/>
      <c r="CS406" s="217"/>
      <c r="CT406" s="217"/>
      <c r="CU406" s="217"/>
      <c r="CV406" s="217"/>
      <c r="CW406" s="217"/>
      <c r="CX406" s="217"/>
      <c r="CY406" s="217"/>
      <c r="CZ406" s="193"/>
      <c r="DA406" s="193"/>
      <c r="DB406" s="193"/>
      <c r="DC406" s="193"/>
      <c r="DD406" s="193"/>
      <c r="DE406" s="193"/>
      <c r="DF406" s="193"/>
      <c r="DG406" s="193"/>
      <c r="DH406" s="193"/>
      <c r="DI406" s="193"/>
      <c r="DJ406" s="193"/>
      <c r="DK406" s="193"/>
      <c r="DL406" s="193"/>
      <c r="DM406" s="193"/>
      <c r="DN406" s="193"/>
      <c r="DO406" s="193"/>
      <c r="DP406" s="193"/>
      <c r="DQ406" s="193"/>
      <c r="DR406" s="193"/>
      <c r="DS406" s="193"/>
      <c r="DT406" s="193"/>
      <c r="DU406" s="193"/>
      <c r="DV406" s="193"/>
      <c r="DW406" s="193"/>
      <c r="DX406" s="193"/>
      <c r="DY406" s="193"/>
    </row>
    <row r="407" s="190" customFormat="1" customHeight="1" spans="1:129">
      <c r="A407" s="243">
        <v>389</v>
      </c>
      <c r="B407" s="235"/>
      <c r="C407" s="234">
        <v>1</v>
      </c>
      <c r="D407" s="233">
        <f t="shared" si="1036"/>
        <v>650</v>
      </c>
      <c r="E407" s="234" t="str">
        <f t="shared" si="1037"/>
        <v>YT-10595</v>
      </c>
      <c r="F407" s="232">
        <f t="shared" si="1038"/>
        <v>3020</v>
      </c>
      <c r="G407" s="242"/>
      <c r="H407" s="234" t="s">
        <v>43</v>
      </c>
      <c r="I407" s="234">
        <v>75</v>
      </c>
      <c r="J407" s="252" t="s">
        <v>63</v>
      </c>
      <c r="K407" s="234">
        <v>476</v>
      </c>
      <c r="L407" s="234">
        <f t="shared" si="1039"/>
        <v>6</v>
      </c>
      <c r="M407" s="234">
        <f t="shared" si="1025"/>
        <v>149940</v>
      </c>
      <c r="N407" s="253">
        <f t="shared" si="1040"/>
        <v>0.111464968152866</v>
      </c>
      <c r="O407" s="234">
        <v>4.2</v>
      </c>
      <c r="P407" s="234"/>
      <c r="Q407" s="234"/>
      <c r="R407" s="234"/>
      <c r="S407" s="260">
        <f t="shared" si="1026"/>
        <v>0</v>
      </c>
      <c r="T407" s="260">
        <f t="shared" si="1027"/>
        <v>14143.8741101536</v>
      </c>
      <c r="U407" s="260">
        <f t="shared" si="1028"/>
        <v>336.624203821656</v>
      </c>
      <c r="V407" s="260"/>
      <c r="W407" s="270"/>
      <c r="X407" s="266"/>
      <c r="Y407" s="260">
        <f t="shared" si="1029"/>
        <v>14143.8741101536</v>
      </c>
      <c r="Z407" s="234">
        <f t="shared" si="1030"/>
        <v>336.624203821656</v>
      </c>
      <c r="AA407" s="260">
        <f t="shared" si="1031"/>
        <v>16386.5546218487</v>
      </c>
      <c r="AB407" s="278">
        <f t="shared" si="1032"/>
        <v>0</v>
      </c>
      <c r="AC407" s="260">
        <f t="shared" si="1033"/>
        <v>1965.6</v>
      </c>
      <c r="AD407" s="254">
        <f t="shared" si="1034"/>
        <v>8.6695218665588</v>
      </c>
      <c r="AE407" s="279">
        <v>1</v>
      </c>
      <c r="AF407" s="280">
        <f t="shared" si="1035"/>
        <v>46.78128</v>
      </c>
      <c r="AG407" s="292">
        <f t="shared" si="1041"/>
        <v>44166</v>
      </c>
      <c r="AH407" s="294"/>
      <c r="AI407" s="294">
        <f t="shared" si="1042"/>
        <v>44174.6695218666</v>
      </c>
      <c r="AJ407" s="295"/>
      <c r="AK407" s="295">
        <f t="shared" si="1043"/>
        <v>44176.6695218666</v>
      </c>
      <c r="AL407" s="296"/>
      <c r="AM407" s="300"/>
      <c r="AN407" s="218"/>
      <c r="AO407" s="218"/>
      <c r="AP407" s="218"/>
      <c r="AQ407" s="218"/>
      <c r="AR407" s="218"/>
      <c r="AS407" s="218"/>
      <c r="AT407" s="218"/>
      <c r="AU407" s="218"/>
      <c r="AV407" s="218"/>
      <c r="AW407" s="218"/>
      <c r="AX407" s="218"/>
      <c r="AY407" s="218"/>
      <c r="AZ407" s="218"/>
      <c r="BA407" s="218"/>
      <c r="BB407" s="218"/>
      <c r="BC407" s="218"/>
      <c r="BD407" s="218"/>
      <c r="BE407" s="218"/>
      <c r="BF407" s="218"/>
      <c r="BG407" s="218"/>
      <c r="BH407" s="218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217"/>
      <c r="BS407" s="217"/>
      <c r="BT407" s="217"/>
      <c r="BU407" s="217"/>
      <c r="BV407" s="217"/>
      <c r="BW407" s="217"/>
      <c r="BX407" s="217"/>
      <c r="BY407" s="217"/>
      <c r="BZ407" s="217"/>
      <c r="CA407" s="217"/>
      <c r="CB407" s="217"/>
      <c r="CC407" s="217"/>
      <c r="CD407" s="217"/>
      <c r="CE407" s="217"/>
      <c r="CF407" s="217"/>
      <c r="CG407" s="217"/>
      <c r="CH407" s="217"/>
      <c r="CI407" s="217"/>
      <c r="CJ407" s="217"/>
      <c r="CK407" s="217"/>
      <c r="CL407" s="217"/>
      <c r="CM407" s="217"/>
      <c r="CN407" s="217"/>
      <c r="CO407" s="217"/>
      <c r="CP407" s="217"/>
      <c r="CQ407" s="217"/>
      <c r="CR407" s="217"/>
      <c r="CS407" s="217"/>
      <c r="CT407" s="217"/>
      <c r="CU407" s="217"/>
      <c r="CV407" s="217"/>
      <c r="CW407" s="217"/>
      <c r="CX407" s="217"/>
      <c r="CY407" s="217"/>
      <c r="CZ407" s="193"/>
      <c r="DA407" s="193"/>
      <c r="DB407" s="193"/>
      <c r="DC407" s="193"/>
      <c r="DD407" s="193"/>
      <c r="DE407" s="193"/>
      <c r="DF407" s="193"/>
      <c r="DG407" s="193"/>
      <c r="DH407" s="193"/>
      <c r="DI407" s="193"/>
      <c r="DJ407" s="193"/>
      <c r="DK407" s="193"/>
      <c r="DL407" s="193"/>
      <c r="DM407" s="193"/>
      <c r="DN407" s="193"/>
      <c r="DO407" s="193"/>
      <c r="DP407" s="193"/>
      <c r="DQ407" s="193"/>
      <c r="DR407" s="193"/>
      <c r="DS407" s="193"/>
      <c r="DT407" s="193"/>
      <c r="DU407" s="193"/>
      <c r="DV407" s="193"/>
      <c r="DW407" s="193"/>
      <c r="DX407" s="193"/>
      <c r="DY407" s="193"/>
    </row>
    <row r="408" s="190" customFormat="1" customHeight="1" spans="1:129">
      <c r="A408" s="243">
        <v>389</v>
      </c>
      <c r="B408" s="235"/>
      <c r="C408" s="234">
        <v>1</v>
      </c>
      <c r="D408" s="233">
        <f t="shared" si="1036"/>
        <v>650</v>
      </c>
      <c r="E408" s="234" t="str">
        <f t="shared" si="1037"/>
        <v>YT-10595</v>
      </c>
      <c r="F408" s="232">
        <f t="shared" si="1038"/>
        <v>3020</v>
      </c>
      <c r="G408" s="234"/>
      <c r="H408" s="234" t="s">
        <v>44</v>
      </c>
      <c r="I408" s="234">
        <v>75</v>
      </c>
      <c r="J408" s="252" t="s">
        <v>63</v>
      </c>
      <c r="K408" s="234">
        <v>476</v>
      </c>
      <c r="L408" s="234">
        <f t="shared" si="1039"/>
        <v>6</v>
      </c>
      <c r="M408" s="234">
        <f t="shared" si="1025"/>
        <v>178500</v>
      </c>
      <c r="N408" s="253">
        <f t="shared" si="1040"/>
        <v>0.132696390658174</v>
      </c>
      <c r="O408" s="234">
        <v>5</v>
      </c>
      <c r="P408" s="234"/>
      <c r="Q408" s="234"/>
      <c r="R408" s="234"/>
      <c r="S408" s="260">
        <f t="shared" si="1026"/>
        <v>0</v>
      </c>
      <c r="T408" s="260">
        <f t="shared" si="1027"/>
        <v>16837.9453692305</v>
      </c>
      <c r="U408" s="260">
        <f t="shared" si="1028"/>
        <v>400.743099787686</v>
      </c>
      <c r="V408" s="260"/>
      <c r="W408" s="270"/>
      <c r="X408" s="266"/>
      <c r="Y408" s="260">
        <f t="shared" si="1029"/>
        <v>16837.9453692305</v>
      </c>
      <c r="Z408" s="234">
        <f t="shared" si="1030"/>
        <v>400.743099787686</v>
      </c>
      <c r="AA408" s="260">
        <f t="shared" si="1031"/>
        <v>16386.5546218487</v>
      </c>
      <c r="AB408" s="278">
        <f t="shared" si="1032"/>
        <v>0</v>
      </c>
      <c r="AC408" s="260">
        <f t="shared" si="1033"/>
        <v>2340</v>
      </c>
      <c r="AD408" s="254">
        <f t="shared" si="1034"/>
        <v>8.6695218665588</v>
      </c>
      <c r="AE408" s="279">
        <v>1</v>
      </c>
      <c r="AF408" s="280">
        <f t="shared" si="1035"/>
        <v>55.692</v>
      </c>
      <c r="AG408" s="292">
        <f t="shared" si="1041"/>
        <v>44166</v>
      </c>
      <c r="AH408" s="294"/>
      <c r="AI408" s="294">
        <f t="shared" si="1042"/>
        <v>44174.6695218666</v>
      </c>
      <c r="AJ408" s="295"/>
      <c r="AK408" s="295">
        <f t="shared" si="1043"/>
        <v>44176.6695218666</v>
      </c>
      <c r="AL408" s="296"/>
      <c r="AM408" s="300"/>
      <c r="AN408" s="218"/>
      <c r="AO408" s="218"/>
      <c r="AP408" s="218"/>
      <c r="AQ408" s="218"/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/>
      <c r="BE408" s="218"/>
      <c r="BF408" s="218"/>
      <c r="BG408" s="218"/>
      <c r="BH408" s="218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217"/>
      <c r="BS408" s="217"/>
      <c r="BT408" s="217"/>
      <c r="BU408" s="217"/>
      <c r="BV408" s="217"/>
      <c r="BW408" s="217"/>
      <c r="BX408" s="217"/>
      <c r="BY408" s="217"/>
      <c r="BZ408" s="217"/>
      <c r="CA408" s="217"/>
      <c r="CB408" s="217"/>
      <c r="CC408" s="217"/>
      <c r="CD408" s="217"/>
      <c r="CE408" s="217"/>
      <c r="CF408" s="217"/>
      <c r="CG408" s="217"/>
      <c r="CH408" s="217"/>
      <c r="CI408" s="217"/>
      <c r="CJ408" s="217"/>
      <c r="CK408" s="217"/>
      <c r="CL408" s="217"/>
      <c r="CM408" s="217"/>
      <c r="CN408" s="217"/>
      <c r="CO408" s="217"/>
      <c r="CP408" s="217"/>
      <c r="CQ408" s="217"/>
      <c r="CR408" s="217"/>
      <c r="CS408" s="217"/>
      <c r="CT408" s="217"/>
      <c r="CU408" s="217"/>
      <c r="CV408" s="217"/>
      <c r="CW408" s="217"/>
      <c r="CX408" s="217"/>
      <c r="CY408" s="217"/>
      <c r="CZ408" s="193"/>
      <c r="DA408" s="193"/>
      <c r="DB408" s="193"/>
      <c r="DC408" s="193"/>
      <c r="DD408" s="193"/>
      <c r="DE408" s="193"/>
      <c r="DF408" s="193"/>
      <c r="DG408" s="193"/>
      <c r="DH408" s="193"/>
      <c r="DI408" s="193"/>
      <c r="DJ408" s="193"/>
      <c r="DK408" s="193"/>
      <c r="DL408" s="193"/>
      <c r="DM408" s="193"/>
      <c r="DN408" s="193"/>
      <c r="DO408" s="193"/>
      <c r="DP408" s="193"/>
      <c r="DQ408" s="193"/>
      <c r="DR408" s="193"/>
      <c r="DS408" s="193"/>
      <c r="DT408" s="193"/>
      <c r="DU408" s="193"/>
      <c r="DV408" s="193"/>
      <c r="DW408" s="193"/>
      <c r="DX408" s="193"/>
      <c r="DY408" s="193"/>
    </row>
    <row r="409" s="190" customFormat="1" customHeight="1" spans="1:129">
      <c r="A409" s="243">
        <v>389</v>
      </c>
      <c r="B409" s="235"/>
      <c r="C409" s="234">
        <v>1</v>
      </c>
      <c r="D409" s="233">
        <f t="shared" si="1036"/>
        <v>650</v>
      </c>
      <c r="E409" s="234" t="str">
        <f t="shared" si="1037"/>
        <v>YT-10595</v>
      </c>
      <c r="F409" s="232">
        <f t="shared" si="1038"/>
        <v>3020</v>
      </c>
      <c r="G409" s="234"/>
      <c r="H409" s="234" t="s">
        <v>45</v>
      </c>
      <c r="I409" s="234"/>
      <c r="J409" s="252"/>
      <c r="K409" s="234"/>
      <c r="L409" s="234">
        <f t="shared" si="1039"/>
        <v>6</v>
      </c>
      <c r="M409" s="234">
        <f t="shared" si="1025"/>
        <v>0</v>
      </c>
      <c r="N409" s="253">
        <f t="shared" si="1040"/>
        <v>0</v>
      </c>
      <c r="O409" s="234"/>
      <c r="P409" s="234"/>
      <c r="Q409" s="234"/>
      <c r="R409" s="234"/>
      <c r="S409" s="260">
        <f t="shared" si="1026"/>
        <v>0</v>
      </c>
      <c r="T409" s="260" t="e">
        <f t="shared" si="1027"/>
        <v>#DIV/0!</v>
      </c>
      <c r="U409" s="260">
        <f t="shared" si="1028"/>
        <v>0</v>
      </c>
      <c r="V409" s="260"/>
      <c r="W409" s="270"/>
      <c r="X409" s="266"/>
      <c r="Y409" s="260" t="e">
        <f t="shared" si="1029"/>
        <v>#DIV/0!</v>
      </c>
      <c r="Z409" s="234" t="e">
        <f t="shared" si="1030"/>
        <v>#DIV/0!</v>
      </c>
      <c r="AA409" s="260" t="e">
        <f t="shared" si="1031"/>
        <v>#DIV/0!</v>
      </c>
      <c r="AB409" s="278" t="e">
        <f t="shared" si="1032"/>
        <v>#DIV/0!</v>
      </c>
      <c r="AC409" s="260">
        <f t="shared" si="1033"/>
        <v>0</v>
      </c>
      <c r="AD409" s="254" t="e">
        <f t="shared" si="1034"/>
        <v>#DIV/0!</v>
      </c>
      <c r="AE409" s="279">
        <v>1</v>
      </c>
      <c r="AF409" s="280">
        <f t="shared" si="1035"/>
        <v>0</v>
      </c>
      <c r="AG409" s="292">
        <f t="shared" si="1041"/>
        <v>44166</v>
      </c>
      <c r="AH409" s="294"/>
      <c r="AI409" s="294" t="e">
        <f t="shared" si="1042"/>
        <v>#DIV/0!</v>
      </c>
      <c r="AJ409" s="295"/>
      <c r="AK409" s="295">
        <f t="shared" si="1043"/>
        <v>44176.6695218666</v>
      </c>
      <c r="AL409" s="296"/>
      <c r="AM409" s="300"/>
      <c r="AN409" s="218"/>
      <c r="AO409" s="218"/>
      <c r="AP409" s="218"/>
      <c r="AQ409" s="218"/>
      <c r="AR409" s="218"/>
      <c r="AS409" s="218"/>
      <c r="AT409" s="218"/>
      <c r="AU409" s="218"/>
      <c r="AV409" s="218"/>
      <c r="AW409" s="218"/>
      <c r="AX409" s="218"/>
      <c r="AY409" s="218"/>
      <c r="AZ409" s="218"/>
      <c r="BA409" s="218"/>
      <c r="BB409" s="218"/>
      <c r="BC409" s="218"/>
      <c r="BD409" s="218"/>
      <c r="BE409" s="218"/>
      <c r="BF409" s="218"/>
      <c r="BG409" s="218"/>
      <c r="BH409" s="218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217"/>
      <c r="BS409" s="217"/>
      <c r="BT409" s="217"/>
      <c r="BU409" s="217"/>
      <c r="BV409" s="217"/>
      <c r="BW409" s="217"/>
      <c r="BX409" s="217"/>
      <c r="BY409" s="217"/>
      <c r="BZ409" s="217"/>
      <c r="CA409" s="217"/>
      <c r="CB409" s="217"/>
      <c r="CC409" s="217"/>
      <c r="CD409" s="217"/>
      <c r="CE409" s="217"/>
      <c r="CF409" s="217"/>
      <c r="CG409" s="217"/>
      <c r="CH409" s="217"/>
      <c r="CI409" s="217"/>
      <c r="CJ409" s="217"/>
      <c r="CK409" s="217"/>
      <c r="CL409" s="217"/>
      <c r="CM409" s="217"/>
      <c r="CN409" s="217"/>
      <c r="CO409" s="217"/>
      <c r="CP409" s="217"/>
      <c r="CQ409" s="217"/>
      <c r="CR409" s="217"/>
      <c r="CS409" s="217"/>
      <c r="CT409" s="217"/>
      <c r="CU409" s="217"/>
      <c r="CV409" s="217"/>
      <c r="CW409" s="217"/>
      <c r="CX409" s="217"/>
      <c r="CY409" s="217"/>
      <c r="CZ409" s="193"/>
      <c r="DA409" s="193"/>
      <c r="DB409" s="193"/>
      <c r="DC409" s="193"/>
      <c r="DD409" s="193"/>
      <c r="DE409" s="193"/>
      <c r="DF409" s="193"/>
      <c r="DG409" s="193"/>
      <c r="DH409" s="193"/>
      <c r="DI409" s="193"/>
      <c r="DJ409" s="193"/>
      <c r="DK409" s="193"/>
      <c r="DL409" s="193"/>
      <c r="DM409" s="193"/>
      <c r="DN409" s="193"/>
      <c r="DO409" s="193"/>
      <c r="DP409" s="193"/>
      <c r="DQ409" s="193"/>
      <c r="DR409" s="193"/>
      <c r="DS409" s="193"/>
      <c r="DT409" s="193"/>
      <c r="DU409" s="193"/>
      <c r="DV409" s="193"/>
      <c r="DW409" s="193"/>
      <c r="DX409" s="193"/>
      <c r="DY409" s="193"/>
    </row>
    <row r="410" s="190" customFormat="1" customHeight="1" spans="1:129">
      <c r="A410" s="243">
        <v>389</v>
      </c>
      <c r="B410" s="235"/>
      <c r="C410" s="234">
        <v>1</v>
      </c>
      <c r="D410" s="233">
        <f t="shared" si="1036"/>
        <v>650</v>
      </c>
      <c r="E410" s="234" t="str">
        <f t="shared" si="1037"/>
        <v>YT-10595</v>
      </c>
      <c r="F410" s="232">
        <f t="shared" si="1038"/>
        <v>3020</v>
      </c>
      <c r="G410" s="234"/>
      <c r="H410" s="234" t="s">
        <v>46</v>
      </c>
      <c r="I410" s="234"/>
      <c r="J410" s="252"/>
      <c r="K410" s="234"/>
      <c r="L410" s="234">
        <f t="shared" si="1039"/>
        <v>6</v>
      </c>
      <c r="M410" s="234">
        <f t="shared" si="1025"/>
        <v>0</v>
      </c>
      <c r="N410" s="253">
        <f t="shared" si="1040"/>
        <v>0</v>
      </c>
      <c r="O410" s="234"/>
      <c r="P410" s="234"/>
      <c r="Q410" s="234"/>
      <c r="R410" s="234"/>
      <c r="S410" s="260">
        <f t="shared" si="1026"/>
        <v>0</v>
      </c>
      <c r="T410" s="260" t="e">
        <f t="shared" si="1027"/>
        <v>#DIV/0!</v>
      </c>
      <c r="U410" s="260">
        <f t="shared" si="1028"/>
        <v>0</v>
      </c>
      <c r="V410" s="260"/>
      <c r="W410" s="270"/>
      <c r="X410" s="266"/>
      <c r="Y410" s="260" t="e">
        <f t="shared" si="1029"/>
        <v>#DIV/0!</v>
      </c>
      <c r="Z410" s="234" t="e">
        <f t="shared" si="1030"/>
        <v>#DIV/0!</v>
      </c>
      <c r="AA410" s="260" t="e">
        <f t="shared" si="1031"/>
        <v>#DIV/0!</v>
      </c>
      <c r="AB410" s="278" t="e">
        <f t="shared" si="1032"/>
        <v>#DIV/0!</v>
      </c>
      <c r="AC410" s="260">
        <f t="shared" si="1033"/>
        <v>0</v>
      </c>
      <c r="AD410" s="254" t="e">
        <f t="shared" si="1034"/>
        <v>#DIV/0!</v>
      </c>
      <c r="AE410" s="279">
        <v>1</v>
      </c>
      <c r="AF410" s="280">
        <f t="shared" si="1035"/>
        <v>0</v>
      </c>
      <c r="AG410" s="292">
        <f t="shared" si="1041"/>
        <v>44166</v>
      </c>
      <c r="AH410" s="294"/>
      <c r="AI410" s="294" t="e">
        <f t="shared" si="1042"/>
        <v>#DIV/0!</v>
      </c>
      <c r="AJ410" s="295"/>
      <c r="AK410" s="295">
        <f t="shared" si="1043"/>
        <v>44176.6695218666</v>
      </c>
      <c r="AL410" s="296"/>
      <c r="AM410" s="300"/>
      <c r="AN410" s="218"/>
      <c r="AO410" s="218"/>
      <c r="AP410" s="218"/>
      <c r="AQ410" s="218"/>
      <c r="AR410" s="218"/>
      <c r="AS410" s="218"/>
      <c r="AT410" s="218"/>
      <c r="AU410" s="218"/>
      <c r="AV410" s="218"/>
      <c r="AW410" s="218"/>
      <c r="AX410" s="218"/>
      <c r="AY410" s="218"/>
      <c r="AZ410" s="218"/>
      <c r="BA410" s="218"/>
      <c r="BB410" s="218"/>
      <c r="BC410" s="218"/>
      <c r="BD410" s="218"/>
      <c r="BE410" s="218"/>
      <c r="BF410" s="218"/>
      <c r="BG410" s="218"/>
      <c r="BH410" s="218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217"/>
      <c r="BS410" s="217"/>
      <c r="BT410" s="217"/>
      <c r="BU410" s="217"/>
      <c r="BV410" s="217"/>
      <c r="BW410" s="217"/>
      <c r="BX410" s="217"/>
      <c r="BY410" s="217"/>
      <c r="BZ410" s="217"/>
      <c r="CA410" s="217"/>
      <c r="CB410" s="217"/>
      <c r="CC410" s="217"/>
      <c r="CD410" s="217"/>
      <c r="CE410" s="217"/>
      <c r="CF410" s="217"/>
      <c r="CG410" s="217"/>
      <c r="CH410" s="217"/>
      <c r="CI410" s="217"/>
      <c r="CJ410" s="217"/>
      <c r="CK410" s="217"/>
      <c r="CL410" s="217"/>
      <c r="CM410" s="217"/>
      <c r="CN410" s="217"/>
      <c r="CO410" s="217"/>
      <c r="CP410" s="217"/>
      <c r="CQ410" s="217"/>
      <c r="CR410" s="217"/>
      <c r="CS410" s="217"/>
      <c r="CT410" s="217"/>
      <c r="CU410" s="217"/>
      <c r="CV410" s="217"/>
      <c r="CW410" s="217"/>
      <c r="CX410" s="217"/>
      <c r="CY410" s="217"/>
      <c r="CZ410" s="193"/>
      <c r="DA410" s="193"/>
      <c r="DB410" s="193"/>
      <c r="DC410" s="193"/>
      <c r="DD410" s="193"/>
      <c r="DE410" s="193"/>
      <c r="DF410" s="193"/>
      <c r="DG410" s="193"/>
      <c r="DH410" s="193"/>
      <c r="DI410" s="193"/>
      <c r="DJ410" s="193"/>
      <c r="DK410" s="193"/>
      <c r="DL410" s="193"/>
      <c r="DM410" s="193"/>
      <c r="DN410" s="193"/>
      <c r="DO410" s="193"/>
      <c r="DP410" s="193"/>
      <c r="DQ410" s="193"/>
      <c r="DR410" s="193"/>
      <c r="DS410" s="193"/>
      <c r="DT410" s="193"/>
      <c r="DU410" s="193"/>
      <c r="DV410" s="193"/>
      <c r="DW410" s="193"/>
      <c r="DX410" s="193"/>
      <c r="DY410" s="193"/>
    </row>
    <row r="411" s="191" customFormat="1" customHeight="1" spans="1:129">
      <c r="A411" s="244"/>
      <c r="B411" s="237"/>
      <c r="C411" s="240"/>
      <c r="D411" s="239"/>
      <c r="E411" s="240"/>
      <c r="F411" s="238"/>
      <c r="G411" s="240"/>
      <c r="H411" s="240"/>
      <c r="I411" s="240"/>
      <c r="J411" s="256"/>
      <c r="K411" s="240"/>
      <c r="L411" s="240"/>
      <c r="M411" s="240"/>
      <c r="N411" s="257"/>
      <c r="O411" s="240"/>
      <c r="P411" s="240"/>
      <c r="Q411" s="240"/>
      <c r="R411" s="240"/>
      <c r="S411" s="267"/>
      <c r="T411" s="267"/>
      <c r="U411" s="267"/>
      <c r="V411" s="267"/>
      <c r="W411" s="272"/>
      <c r="X411" s="269"/>
      <c r="Y411" s="267"/>
      <c r="Z411" s="240"/>
      <c r="AA411" s="267"/>
      <c r="AB411" s="281"/>
      <c r="AC411" s="267"/>
      <c r="AD411" s="258"/>
      <c r="AE411" s="282"/>
      <c r="AF411" s="283"/>
      <c r="AG411" s="297"/>
      <c r="AH411" s="352"/>
      <c r="AI411" s="352"/>
      <c r="AJ411" s="345"/>
      <c r="AK411" s="345"/>
      <c r="AL411" s="298"/>
      <c r="AM411" s="301"/>
      <c r="AN411" s="218"/>
      <c r="AO411" s="218"/>
      <c r="AP411" s="218"/>
      <c r="AQ411" s="218"/>
      <c r="AR411" s="218"/>
      <c r="AS411" s="218"/>
      <c r="AT411" s="218"/>
      <c r="AU411" s="218"/>
      <c r="AV411" s="218"/>
      <c r="AW411" s="218"/>
      <c r="AX411" s="218"/>
      <c r="AY411" s="218"/>
      <c r="AZ411" s="218"/>
      <c r="BA411" s="218"/>
      <c r="BB411" s="218"/>
      <c r="BC411" s="218"/>
      <c r="BD411" s="218"/>
      <c r="BE411" s="218"/>
      <c r="BF411" s="218"/>
      <c r="BG411" s="218"/>
      <c r="BH411" s="218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217"/>
      <c r="BS411" s="217"/>
      <c r="BT411" s="217"/>
      <c r="BU411" s="217"/>
      <c r="BV411" s="217"/>
      <c r="BW411" s="217"/>
      <c r="BX411" s="217"/>
      <c r="BY411" s="217"/>
      <c r="BZ411" s="217"/>
      <c r="CA411" s="217"/>
      <c r="CB411" s="217"/>
      <c r="CC411" s="217"/>
      <c r="CD411" s="217"/>
      <c r="CE411" s="217"/>
      <c r="CF411" s="217"/>
      <c r="CG411" s="217"/>
      <c r="CH411" s="217"/>
      <c r="CI411" s="217"/>
      <c r="CJ411" s="217"/>
      <c r="CK411" s="217"/>
      <c r="CL411" s="217"/>
      <c r="CM411" s="217"/>
      <c r="CN411" s="217"/>
      <c r="CO411" s="217"/>
      <c r="CP411" s="217"/>
      <c r="CQ411" s="217"/>
      <c r="CR411" s="217"/>
      <c r="CS411" s="217"/>
      <c r="CT411" s="217"/>
      <c r="CU411" s="217"/>
      <c r="CV411" s="217"/>
      <c r="CW411" s="217"/>
      <c r="CX411" s="217"/>
      <c r="CY411" s="217"/>
      <c r="CZ411" s="193"/>
      <c r="DA411" s="193"/>
      <c r="DB411" s="193"/>
      <c r="DC411" s="193"/>
      <c r="DD411" s="193"/>
      <c r="DE411" s="193"/>
      <c r="DF411" s="193"/>
      <c r="DG411" s="193"/>
      <c r="DH411" s="193"/>
      <c r="DI411" s="193"/>
      <c r="DJ411" s="193"/>
      <c r="DK411" s="193"/>
      <c r="DL411" s="193"/>
      <c r="DM411" s="193"/>
      <c r="DN411" s="193"/>
      <c r="DO411" s="193"/>
      <c r="DP411" s="193"/>
      <c r="DQ411" s="193"/>
      <c r="DR411" s="193"/>
      <c r="DS411" s="193"/>
      <c r="DT411" s="193"/>
      <c r="DU411" s="193"/>
      <c r="DV411" s="193"/>
      <c r="DW411" s="193"/>
      <c r="DX411" s="193"/>
      <c r="DY411" s="193"/>
    </row>
    <row r="412" s="193" customFormat="1" customHeight="1" spans="1:103">
      <c r="A412" s="341">
        <v>388</v>
      </c>
      <c r="B412" s="235">
        <v>1051</v>
      </c>
      <c r="C412" s="234">
        <v>1</v>
      </c>
      <c r="D412" s="233">
        <v>750</v>
      </c>
      <c r="E412" s="234" t="s">
        <v>141</v>
      </c>
      <c r="F412" s="232">
        <v>5000</v>
      </c>
      <c r="G412" s="234"/>
      <c r="H412" s="234" t="s">
        <v>15</v>
      </c>
      <c r="I412" s="234">
        <v>75</v>
      </c>
      <c r="J412" s="252" t="s">
        <v>69</v>
      </c>
      <c r="K412" s="234">
        <v>476</v>
      </c>
      <c r="L412" s="234">
        <v>6</v>
      </c>
      <c r="M412" s="234">
        <f>I412*K412*O412</f>
        <v>135660</v>
      </c>
      <c r="N412" s="253">
        <f>M412/SUM($M$412:$M$418)</f>
        <v>0.174953959484346</v>
      </c>
      <c r="O412" s="234">
        <v>3.8</v>
      </c>
      <c r="P412" s="234"/>
      <c r="Q412" s="234"/>
      <c r="R412" s="234"/>
      <c r="S412" s="260">
        <f t="shared" ref="S412:S418" si="1044">R412*Q412*P412/1000</f>
        <v>0</v>
      </c>
      <c r="T412" s="260">
        <f t="shared" ref="T412:T418" si="1045">F412*N412*1000/L412/K412*9000/I412</f>
        <v>36755.0335051147</v>
      </c>
      <c r="U412" s="260">
        <f t="shared" ref="U412:U418" si="1046">F412*N412</f>
        <v>874.76979742173</v>
      </c>
      <c r="V412" s="260"/>
      <c r="W412" s="270"/>
      <c r="X412" s="266"/>
      <c r="Y412" s="260">
        <f t="shared" ref="Y412:Y418" si="1047">T412-X412</f>
        <v>36755.0335051147</v>
      </c>
      <c r="Z412" s="234">
        <f t="shared" ref="Z412:Z418" si="1048">Y412*I412/9000*L412*K412/1000</f>
        <v>874.76979742173</v>
      </c>
      <c r="AA412" s="260">
        <f t="shared" ref="AA412:AA418" si="1049">65*1000/K412*9000/I412</f>
        <v>16386.5546218487</v>
      </c>
      <c r="AB412" s="278">
        <f t="shared" ref="AB412:AB418" si="1050">Q412*R412*P412*N412/K412/L412*9000/I412</f>
        <v>0</v>
      </c>
      <c r="AC412" s="260">
        <f t="shared" ref="AC412:AC418" si="1051">D412/2*O412*60*24/1000</f>
        <v>2052</v>
      </c>
      <c r="AD412" s="254">
        <f t="shared" ref="AD412:AD418" si="1052">T412/AC412/0.83/AE412</f>
        <v>21.5804936148775</v>
      </c>
      <c r="AE412" s="279">
        <v>1</v>
      </c>
      <c r="AF412" s="280">
        <f t="shared" ref="AF412:AF418" si="1053">IF(LEN(C412)&gt;0,AC412*I412/9000/1000*K412*L412,"")</f>
        <v>48.8376</v>
      </c>
      <c r="AG412" s="292">
        <v>44160</v>
      </c>
      <c r="AH412" s="294"/>
      <c r="AI412" s="294">
        <f>AD412+AG412</f>
        <v>44181.5804936149</v>
      </c>
      <c r="AJ412" s="295" t="str">
        <f ca="1">IF(NOW()-AG412-AD412&gt;=-2,"跟踪"," ")</f>
        <v> </v>
      </c>
      <c r="AK412" s="295">
        <f>AI412+2</f>
        <v>44183.5804936149</v>
      </c>
      <c r="AL412" s="296">
        <f>SUM(AF412:AF418)</f>
        <v>279.14544</v>
      </c>
      <c r="AM412" s="217"/>
      <c r="AN412" s="218"/>
      <c r="AO412" s="218"/>
      <c r="AP412" s="218"/>
      <c r="AQ412" s="218"/>
      <c r="AR412" s="218"/>
      <c r="AS412" s="218"/>
      <c r="AT412" s="218"/>
      <c r="AU412" s="218"/>
      <c r="AV412" s="218"/>
      <c r="AW412" s="218"/>
      <c r="AX412" s="218"/>
      <c r="AY412" s="218"/>
      <c r="AZ412" s="218"/>
      <c r="BA412" s="218"/>
      <c r="BB412" s="218"/>
      <c r="BC412" s="218"/>
      <c r="BD412" s="218"/>
      <c r="BE412" s="218"/>
      <c r="BF412" s="218"/>
      <c r="BG412" s="218"/>
      <c r="BH412" s="218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217"/>
      <c r="BS412" s="217"/>
      <c r="BT412" s="217"/>
      <c r="BU412" s="217"/>
      <c r="BV412" s="217"/>
      <c r="BW412" s="217"/>
      <c r="BX412" s="217"/>
      <c r="BY412" s="217"/>
      <c r="BZ412" s="217"/>
      <c r="CA412" s="217"/>
      <c r="CB412" s="217"/>
      <c r="CC412" s="217"/>
      <c r="CD412" s="217"/>
      <c r="CE412" s="217"/>
      <c r="CF412" s="217"/>
      <c r="CG412" s="217"/>
      <c r="CH412" s="217"/>
      <c r="CI412" s="217"/>
      <c r="CJ412" s="217"/>
      <c r="CK412" s="217"/>
      <c r="CL412" s="217"/>
      <c r="CM412" s="217"/>
      <c r="CN412" s="217"/>
      <c r="CO412" s="217"/>
      <c r="CP412" s="217"/>
      <c r="CQ412" s="217"/>
      <c r="CR412" s="217"/>
      <c r="CS412" s="217"/>
      <c r="CT412" s="217"/>
      <c r="CU412" s="217"/>
      <c r="CV412" s="217"/>
      <c r="CW412" s="217"/>
      <c r="CX412" s="217"/>
      <c r="CY412" s="217"/>
    </row>
    <row r="413" s="193" customFormat="1" customHeight="1" spans="1:103">
      <c r="A413" s="341">
        <v>388</v>
      </c>
      <c r="B413" s="235"/>
      <c r="C413" s="234">
        <v>1</v>
      </c>
      <c r="D413" s="233">
        <f t="shared" ref="D413:D418" si="1054">D412</f>
        <v>750</v>
      </c>
      <c r="E413" s="234" t="str">
        <f t="shared" ref="E413:E418" si="1055">E412</f>
        <v>YT-1776MS</v>
      </c>
      <c r="F413" s="232">
        <f t="shared" ref="F413:F418" si="1056">F412</f>
        <v>5000</v>
      </c>
      <c r="G413" s="234"/>
      <c r="H413" s="234" t="s">
        <v>41</v>
      </c>
      <c r="I413" s="234">
        <v>75</v>
      </c>
      <c r="J413" s="252" t="s">
        <v>69</v>
      </c>
      <c r="K413" s="234">
        <v>476</v>
      </c>
      <c r="L413" s="234">
        <v>6</v>
      </c>
      <c r="M413" s="234">
        <f t="shared" ref="M413:M418" si="1057">I413*K413*O413</f>
        <v>135660</v>
      </c>
      <c r="N413" s="253">
        <f t="shared" ref="N413:N418" si="1058">M413/SUM($M$412:$M$418)</f>
        <v>0.174953959484346</v>
      </c>
      <c r="O413" s="234">
        <v>3.8</v>
      </c>
      <c r="P413" s="234"/>
      <c r="Q413" s="234"/>
      <c r="R413" s="234"/>
      <c r="S413" s="260">
        <f t="shared" si="1044"/>
        <v>0</v>
      </c>
      <c r="T413" s="260">
        <f t="shared" si="1045"/>
        <v>36755.0335051147</v>
      </c>
      <c r="U413" s="260">
        <f t="shared" si="1046"/>
        <v>874.76979742173</v>
      </c>
      <c r="V413" s="260"/>
      <c r="W413" s="270"/>
      <c r="X413" s="266"/>
      <c r="Y413" s="260">
        <f t="shared" si="1047"/>
        <v>36755.0335051147</v>
      </c>
      <c r="Z413" s="234">
        <f t="shared" si="1048"/>
        <v>874.76979742173</v>
      </c>
      <c r="AA413" s="260">
        <f t="shared" si="1049"/>
        <v>16386.5546218487</v>
      </c>
      <c r="AB413" s="278">
        <f t="shared" si="1050"/>
        <v>0</v>
      </c>
      <c r="AC413" s="260">
        <f t="shared" si="1051"/>
        <v>2052</v>
      </c>
      <c r="AD413" s="254">
        <f t="shared" si="1052"/>
        <v>21.5804936148775</v>
      </c>
      <c r="AE413" s="279">
        <v>1</v>
      </c>
      <c r="AF413" s="280">
        <f t="shared" si="1053"/>
        <v>48.8376</v>
      </c>
      <c r="AG413" s="292">
        <f t="shared" ref="AG413:AG418" si="1059">AG412</f>
        <v>44160</v>
      </c>
      <c r="AH413" s="294"/>
      <c r="AI413" s="294">
        <f t="shared" ref="AI413:AI419" si="1060">AD413+AG413</f>
        <v>44181.5804936149</v>
      </c>
      <c r="AJ413" s="295"/>
      <c r="AK413" s="295">
        <f t="shared" ref="AK413:AK418" si="1061">AK412</f>
        <v>44183.5804936149</v>
      </c>
      <c r="AL413" s="296"/>
      <c r="AM413" s="217"/>
      <c r="AN413" s="218"/>
      <c r="AO413" s="218"/>
      <c r="AP413" s="218"/>
      <c r="AQ413" s="218"/>
      <c r="AR413" s="218"/>
      <c r="AS413" s="218"/>
      <c r="AT413" s="218"/>
      <c r="AU413" s="218"/>
      <c r="AV413" s="218"/>
      <c r="AW413" s="218"/>
      <c r="AX413" s="218"/>
      <c r="AY413" s="218"/>
      <c r="AZ413" s="218"/>
      <c r="BA413" s="218"/>
      <c r="BB413" s="218"/>
      <c r="BC413" s="218"/>
      <c r="BD413" s="218"/>
      <c r="BE413" s="218"/>
      <c r="BF413" s="218"/>
      <c r="BG413" s="218"/>
      <c r="BH413" s="218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217"/>
      <c r="BS413" s="217"/>
      <c r="BT413" s="217"/>
      <c r="BU413" s="217"/>
      <c r="BV413" s="217"/>
      <c r="BW413" s="217"/>
      <c r="BX413" s="217"/>
      <c r="BY413" s="217"/>
      <c r="BZ413" s="217"/>
      <c r="CA413" s="217"/>
      <c r="CB413" s="217"/>
      <c r="CC413" s="217"/>
      <c r="CD413" s="217"/>
      <c r="CE413" s="217"/>
      <c r="CF413" s="217"/>
      <c r="CG413" s="217"/>
      <c r="CH413" s="217"/>
      <c r="CI413" s="217"/>
      <c r="CJ413" s="217"/>
      <c r="CK413" s="217"/>
      <c r="CL413" s="217"/>
      <c r="CM413" s="217"/>
      <c r="CN413" s="217"/>
      <c r="CO413" s="217"/>
      <c r="CP413" s="217"/>
      <c r="CQ413" s="217"/>
      <c r="CR413" s="217"/>
      <c r="CS413" s="217"/>
      <c r="CT413" s="217"/>
      <c r="CU413" s="217"/>
      <c r="CV413" s="217"/>
      <c r="CW413" s="217"/>
      <c r="CX413" s="217"/>
      <c r="CY413" s="217"/>
    </row>
    <row r="414" s="193" customFormat="1" customHeight="1" spans="1:103">
      <c r="A414" s="341">
        <v>388</v>
      </c>
      <c r="B414" s="235"/>
      <c r="C414" s="234">
        <v>1</v>
      </c>
      <c r="D414" s="233">
        <f t="shared" si="1054"/>
        <v>750</v>
      </c>
      <c r="E414" s="234" t="str">
        <f t="shared" si="1055"/>
        <v>YT-1776MS</v>
      </c>
      <c r="F414" s="232">
        <f t="shared" si="1056"/>
        <v>5000</v>
      </c>
      <c r="G414" s="241" t="s">
        <v>49</v>
      </c>
      <c r="H414" s="234" t="s">
        <v>42</v>
      </c>
      <c r="I414" s="234">
        <v>30</v>
      </c>
      <c r="J414" s="259" t="s">
        <v>50</v>
      </c>
      <c r="K414" s="234">
        <v>476</v>
      </c>
      <c r="L414" s="234">
        <v>6</v>
      </c>
      <c r="M414" s="234">
        <f t="shared" si="1057"/>
        <v>232764</v>
      </c>
      <c r="N414" s="253">
        <f t="shared" si="1058"/>
        <v>0.300184162062615</v>
      </c>
      <c r="O414" s="234">
        <v>16.3</v>
      </c>
      <c r="P414" s="234"/>
      <c r="Q414" s="234"/>
      <c r="R414" s="234"/>
      <c r="S414" s="260">
        <f t="shared" si="1044"/>
        <v>0</v>
      </c>
      <c r="T414" s="260">
        <f t="shared" si="1045"/>
        <v>157659.748982466</v>
      </c>
      <c r="U414" s="260">
        <f t="shared" si="1046"/>
        <v>1500.92081031307</v>
      </c>
      <c r="V414" s="260"/>
      <c r="W414" s="270"/>
      <c r="X414" s="266"/>
      <c r="Y414" s="260">
        <f t="shared" si="1047"/>
        <v>157659.748982466</v>
      </c>
      <c r="Z414" s="234">
        <f t="shared" si="1048"/>
        <v>1500.92081031307</v>
      </c>
      <c r="AA414" s="260">
        <f t="shared" si="1049"/>
        <v>40966.3865546218</v>
      </c>
      <c r="AB414" s="278">
        <f t="shared" si="1050"/>
        <v>0</v>
      </c>
      <c r="AC414" s="260">
        <f t="shared" si="1051"/>
        <v>8802</v>
      </c>
      <c r="AD414" s="254">
        <f t="shared" si="1052"/>
        <v>21.5804936148775</v>
      </c>
      <c r="AE414" s="279">
        <v>1</v>
      </c>
      <c r="AF414" s="280">
        <f t="shared" si="1053"/>
        <v>83.79504</v>
      </c>
      <c r="AG414" s="292">
        <f t="shared" si="1059"/>
        <v>44160</v>
      </c>
      <c r="AH414" s="294"/>
      <c r="AI414" s="294">
        <f t="shared" si="1060"/>
        <v>44181.5804936149</v>
      </c>
      <c r="AJ414" s="295"/>
      <c r="AK414" s="295">
        <f t="shared" si="1061"/>
        <v>44183.5804936149</v>
      </c>
      <c r="AL414" s="296"/>
      <c r="AM414" s="217"/>
      <c r="AN414" s="218"/>
      <c r="AO414" s="218"/>
      <c r="AP414" s="218"/>
      <c r="AQ414" s="218"/>
      <c r="AR414" s="218"/>
      <c r="AS414" s="218"/>
      <c r="AT414" s="218"/>
      <c r="AU414" s="218"/>
      <c r="AV414" s="218"/>
      <c r="AW414" s="218"/>
      <c r="AX414" s="218"/>
      <c r="AY414" s="218"/>
      <c r="AZ414" s="218"/>
      <c r="BA414" s="218"/>
      <c r="BB414" s="218"/>
      <c r="BC414" s="218"/>
      <c r="BD414" s="218"/>
      <c r="BE414" s="218"/>
      <c r="BF414" s="218"/>
      <c r="BG414" s="218"/>
      <c r="BH414" s="218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217"/>
      <c r="BS414" s="217"/>
      <c r="BT414" s="217"/>
      <c r="BU414" s="217"/>
      <c r="BV414" s="217"/>
      <c r="BW414" s="217"/>
      <c r="BX414" s="217"/>
      <c r="BY414" s="217"/>
      <c r="BZ414" s="217"/>
      <c r="CA414" s="217"/>
      <c r="CB414" s="217"/>
      <c r="CC414" s="217"/>
      <c r="CD414" s="217"/>
      <c r="CE414" s="217"/>
      <c r="CF414" s="217"/>
      <c r="CG414" s="217"/>
      <c r="CH414" s="217"/>
      <c r="CI414" s="217"/>
      <c r="CJ414" s="217"/>
      <c r="CK414" s="217"/>
      <c r="CL414" s="217"/>
      <c r="CM414" s="217"/>
      <c r="CN414" s="217"/>
      <c r="CO414" s="217"/>
      <c r="CP414" s="217"/>
      <c r="CQ414" s="217"/>
      <c r="CR414" s="217"/>
      <c r="CS414" s="217"/>
      <c r="CT414" s="217"/>
      <c r="CU414" s="217"/>
      <c r="CV414" s="217"/>
      <c r="CW414" s="217"/>
      <c r="CX414" s="217"/>
      <c r="CY414" s="217"/>
    </row>
    <row r="415" s="193" customFormat="1" customHeight="1" spans="1:103">
      <c r="A415" s="341">
        <v>388</v>
      </c>
      <c r="B415" s="235"/>
      <c r="C415" s="234">
        <v>1</v>
      </c>
      <c r="D415" s="233">
        <f t="shared" si="1054"/>
        <v>750</v>
      </c>
      <c r="E415" s="234" t="str">
        <f t="shared" si="1055"/>
        <v>YT-1776MS</v>
      </c>
      <c r="F415" s="232">
        <f t="shared" si="1056"/>
        <v>5000</v>
      </c>
      <c r="G415" s="242"/>
      <c r="H415" s="234" t="s">
        <v>43</v>
      </c>
      <c r="I415" s="234">
        <v>75</v>
      </c>
      <c r="J415" s="259" t="s">
        <v>65</v>
      </c>
      <c r="K415" s="234">
        <v>476</v>
      </c>
      <c r="L415" s="234">
        <v>6</v>
      </c>
      <c r="M415" s="234">
        <f t="shared" si="1057"/>
        <v>135660</v>
      </c>
      <c r="N415" s="253">
        <f t="shared" si="1058"/>
        <v>0.174953959484346</v>
      </c>
      <c r="O415" s="234">
        <v>3.8</v>
      </c>
      <c r="P415" s="234"/>
      <c r="Q415" s="234"/>
      <c r="R415" s="234"/>
      <c r="S415" s="260">
        <f t="shared" si="1044"/>
        <v>0</v>
      </c>
      <c r="T415" s="260">
        <f t="shared" si="1045"/>
        <v>36755.0335051147</v>
      </c>
      <c r="U415" s="260">
        <f t="shared" si="1046"/>
        <v>874.76979742173</v>
      </c>
      <c r="V415" s="260"/>
      <c r="W415" s="270"/>
      <c r="X415" s="266"/>
      <c r="Y415" s="260">
        <f t="shared" si="1047"/>
        <v>36755.0335051147</v>
      </c>
      <c r="Z415" s="234">
        <f t="shared" si="1048"/>
        <v>874.76979742173</v>
      </c>
      <c r="AA415" s="260">
        <f t="shared" si="1049"/>
        <v>16386.5546218487</v>
      </c>
      <c r="AB415" s="278">
        <f t="shared" si="1050"/>
        <v>0</v>
      </c>
      <c r="AC415" s="260">
        <f t="shared" si="1051"/>
        <v>2052</v>
      </c>
      <c r="AD415" s="254">
        <f t="shared" si="1052"/>
        <v>21.5804936148775</v>
      </c>
      <c r="AE415" s="279">
        <v>1</v>
      </c>
      <c r="AF415" s="280">
        <f t="shared" si="1053"/>
        <v>48.8376</v>
      </c>
      <c r="AG415" s="292">
        <f t="shared" si="1059"/>
        <v>44160</v>
      </c>
      <c r="AH415" s="294"/>
      <c r="AI415" s="294">
        <f t="shared" si="1060"/>
        <v>44181.5804936149</v>
      </c>
      <c r="AJ415" s="295"/>
      <c r="AK415" s="295">
        <f t="shared" si="1061"/>
        <v>44183.5804936149</v>
      </c>
      <c r="AL415" s="296"/>
      <c r="AM415" s="217"/>
      <c r="AN415" s="218"/>
      <c r="AO415" s="218"/>
      <c r="AP415" s="218"/>
      <c r="AQ415" s="218"/>
      <c r="AR415" s="218"/>
      <c r="AS415" s="218"/>
      <c r="AT415" s="218"/>
      <c r="AU415" s="218"/>
      <c r="AV415" s="218"/>
      <c r="AW415" s="218"/>
      <c r="AX415" s="218"/>
      <c r="AY415" s="218"/>
      <c r="AZ415" s="218"/>
      <c r="BA415" s="218"/>
      <c r="BB415" s="218"/>
      <c r="BC415" s="218"/>
      <c r="BD415" s="218"/>
      <c r="BE415" s="218"/>
      <c r="BF415" s="218"/>
      <c r="BG415" s="218"/>
      <c r="BH415" s="218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217"/>
      <c r="BS415" s="217"/>
      <c r="BT415" s="217"/>
      <c r="BU415" s="217"/>
      <c r="BV415" s="217"/>
      <c r="BW415" s="217"/>
      <c r="BX415" s="217"/>
      <c r="BY415" s="217"/>
      <c r="BZ415" s="217"/>
      <c r="CA415" s="217"/>
      <c r="CB415" s="217"/>
      <c r="CC415" s="217"/>
      <c r="CD415" s="217"/>
      <c r="CE415" s="217"/>
      <c r="CF415" s="217"/>
      <c r="CG415" s="217"/>
      <c r="CH415" s="217"/>
      <c r="CI415" s="217"/>
      <c r="CJ415" s="217"/>
      <c r="CK415" s="217"/>
      <c r="CL415" s="217"/>
      <c r="CM415" s="217"/>
      <c r="CN415" s="217"/>
      <c r="CO415" s="217"/>
      <c r="CP415" s="217"/>
      <c r="CQ415" s="217"/>
      <c r="CR415" s="217"/>
      <c r="CS415" s="217"/>
      <c r="CT415" s="217"/>
      <c r="CU415" s="217"/>
      <c r="CV415" s="217"/>
      <c r="CW415" s="217"/>
      <c r="CX415" s="217"/>
      <c r="CY415" s="217"/>
    </row>
    <row r="416" s="193" customFormat="1" customHeight="1" spans="1:103">
      <c r="A416" s="341">
        <v>388</v>
      </c>
      <c r="B416" s="235"/>
      <c r="C416" s="234">
        <v>1</v>
      </c>
      <c r="D416" s="233">
        <f t="shared" si="1054"/>
        <v>750</v>
      </c>
      <c r="E416" s="234" t="str">
        <f t="shared" si="1055"/>
        <v>YT-1776MS</v>
      </c>
      <c r="F416" s="232">
        <f t="shared" si="1056"/>
        <v>5000</v>
      </c>
      <c r="G416" s="234"/>
      <c r="H416" s="234" t="s">
        <v>44</v>
      </c>
      <c r="I416" s="234">
        <v>75</v>
      </c>
      <c r="J416" s="252" t="s">
        <v>56</v>
      </c>
      <c r="K416" s="234">
        <v>476</v>
      </c>
      <c r="L416" s="234">
        <v>6</v>
      </c>
      <c r="M416" s="234">
        <f t="shared" si="1057"/>
        <v>135660</v>
      </c>
      <c r="N416" s="253">
        <f t="shared" si="1058"/>
        <v>0.174953959484346</v>
      </c>
      <c r="O416" s="234">
        <v>3.8</v>
      </c>
      <c r="P416" s="234"/>
      <c r="Q416" s="234"/>
      <c r="R416" s="234"/>
      <c r="S416" s="260">
        <f t="shared" si="1044"/>
        <v>0</v>
      </c>
      <c r="T416" s="260">
        <f t="shared" si="1045"/>
        <v>36755.0335051147</v>
      </c>
      <c r="U416" s="260">
        <f t="shared" si="1046"/>
        <v>874.76979742173</v>
      </c>
      <c r="V416" s="260"/>
      <c r="W416" s="270"/>
      <c r="X416" s="266"/>
      <c r="Y416" s="260">
        <f t="shared" si="1047"/>
        <v>36755.0335051147</v>
      </c>
      <c r="Z416" s="234">
        <f t="shared" si="1048"/>
        <v>874.76979742173</v>
      </c>
      <c r="AA416" s="260">
        <f t="shared" si="1049"/>
        <v>16386.5546218487</v>
      </c>
      <c r="AB416" s="278">
        <f t="shared" si="1050"/>
        <v>0</v>
      </c>
      <c r="AC416" s="260">
        <f t="shared" si="1051"/>
        <v>2052</v>
      </c>
      <c r="AD416" s="254">
        <f t="shared" si="1052"/>
        <v>21.5804936148775</v>
      </c>
      <c r="AE416" s="279">
        <v>1</v>
      </c>
      <c r="AF416" s="280">
        <f t="shared" si="1053"/>
        <v>48.8376</v>
      </c>
      <c r="AG416" s="292">
        <f t="shared" si="1059"/>
        <v>44160</v>
      </c>
      <c r="AH416" s="294"/>
      <c r="AI416" s="294">
        <f t="shared" si="1060"/>
        <v>44181.5804936149</v>
      </c>
      <c r="AJ416" s="295"/>
      <c r="AK416" s="295">
        <f t="shared" si="1061"/>
        <v>44183.5804936149</v>
      </c>
      <c r="AL416" s="296"/>
      <c r="AM416" s="217"/>
      <c r="AN416" s="218"/>
      <c r="AO416" s="218"/>
      <c r="AP416" s="218"/>
      <c r="AQ416" s="218"/>
      <c r="AR416" s="218"/>
      <c r="AS416" s="218"/>
      <c r="AT416" s="218"/>
      <c r="AU416" s="218"/>
      <c r="AV416" s="218"/>
      <c r="AW416" s="218"/>
      <c r="AX416" s="218"/>
      <c r="AY416" s="218"/>
      <c r="AZ416" s="218"/>
      <c r="BA416" s="218"/>
      <c r="BB416" s="218"/>
      <c r="BC416" s="218"/>
      <c r="BD416" s="218"/>
      <c r="BE416" s="218"/>
      <c r="BF416" s="218"/>
      <c r="BG416" s="218"/>
      <c r="BH416" s="218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217"/>
      <c r="BS416" s="217"/>
      <c r="BT416" s="217"/>
      <c r="BU416" s="217"/>
      <c r="BV416" s="217"/>
      <c r="BW416" s="217"/>
      <c r="BX416" s="217"/>
      <c r="BY416" s="217"/>
      <c r="BZ416" s="217"/>
      <c r="CA416" s="217"/>
      <c r="CB416" s="217"/>
      <c r="CC416" s="217"/>
      <c r="CD416" s="217"/>
      <c r="CE416" s="217"/>
      <c r="CF416" s="217"/>
      <c r="CG416" s="217"/>
      <c r="CH416" s="217"/>
      <c r="CI416" s="217"/>
      <c r="CJ416" s="217"/>
      <c r="CK416" s="217"/>
      <c r="CL416" s="217"/>
      <c r="CM416" s="217"/>
      <c r="CN416" s="217"/>
      <c r="CO416" s="217"/>
      <c r="CP416" s="217"/>
      <c r="CQ416" s="217"/>
      <c r="CR416" s="217"/>
      <c r="CS416" s="217"/>
      <c r="CT416" s="217"/>
      <c r="CU416" s="217"/>
      <c r="CV416" s="217"/>
      <c r="CW416" s="217"/>
      <c r="CX416" s="217"/>
      <c r="CY416" s="217"/>
    </row>
    <row r="417" s="193" customFormat="1" customHeight="1" spans="1:103">
      <c r="A417" s="341">
        <v>388</v>
      </c>
      <c r="B417" s="235"/>
      <c r="C417" s="234">
        <v>1</v>
      </c>
      <c r="D417" s="233">
        <f t="shared" si="1054"/>
        <v>750</v>
      </c>
      <c r="E417" s="234" t="str">
        <f t="shared" si="1055"/>
        <v>YT-1776MS</v>
      </c>
      <c r="F417" s="232">
        <f t="shared" si="1056"/>
        <v>5000</v>
      </c>
      <c r="G417" s="234"/>
      <c r="H417" s="234" t="s">
        <v>45</v>
      </c>
      <c r="I417" s="234"/>
      <c r="J417" s="252"/>
      <c r="K417" s="234"/>
      <c r="L417" s="234">
        <v>6</v>
      </c>
      <c r="M417" s="234">
        <f t="shared" si="1057"/>
        <v>0</v>
      </c>
      <c r="N417" s="253">
        <f t="shared" si="1058"/>
        <v>0</v>
      </c>
      <c r="O417" s="234"/>
      <c r="P417" s="234"/>
      <c r="Q417" s="234"/>
      <c r="R417" s="234"/>
      <c r="S417" s="260">
        <f t="shared" si="1044"/>
        <v>0</v>
      </c>
      <c r="T417" s="260" t="e">
        <f t="shared" si="1045"/>
        <v>#DIV/0!</v>
      </c>
      <c r="U417" s="260">
        <f t="shared" si="1046"/>
        <v>0</v>
      </c>
      <c r="V417" s="260"/>
      <c r="W417" s="270"/>
      <c r="X417" s="266"/>
      <c r="Y417" s="260" t="e">
        <f t="shared" si="1047"/>
        <v>#DIV/0!</v>
      </c>
      <c r="Z417" s="234" t="e">
        <f t="shared" si="1048"/>
        <v>#DIV/0!</v>
      </c>
      <c r="AA417" s="260" t="e">
        <f t="shared" si="1049"/>
        <v>#DIV/0!</v>
      </c>
      <c r="AB417" s="278" t="e">
        <f t="shared" si="1050"/>
        <v>#DIV/0!</v>
      </c>
      <c r="AC417" s="260">
        <f t="shared" si="1051"/>
        <v>0</v>
      </c>
      <c r="AD417" s="254" t="e">
        <f t="shared" si="1052"/>
        <v>#DIV/0!</v>
      </c>
      <c r="AE417" s="279">
        <v>1</v>
      </c>
      <c r="AF417" s="280">
        <f t="shared" si="1053"/>
        <v>0</v>
      </c>
      <c r="AG417" s="292">
        <f t="shared" si="1059"/>
        <v>44160</v>
      </c>
      <c r="AH417" s="294"/>
      <c r="AI417" s="294" t="e">
        <f t="shared" si="1060"/>
        <v>#DIV/0!</v>
      </c>
      <c r="AJ417" s="295"/>
      <c r="AK417" s="295">
        <f t="shared" si="1061"/>
        <v>44183.5804936149</v>
      </c>
      <c r="AL417" s="296"/>
      <c r="AM417" s="217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218"/>
      <c r="BD417" s="218"/>
      <c r="BE417" s="218"/>
      <c r="BF417" s="218"/>
      <c r="BG417" s="218"/>
      <c r="BH417" s="218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217"/>
      <c r="BV417" s="217"/>
      <c r="BW417" s="217"/>
      <c r="BX417" s="217"/>
      <c r="BY417" s="217"/>
      <c r="BZ417" s="217"/>
      <c r="CA417" s="217"/>
      <c r="CB417" s="217"/>
      <c r="CC417" s="217"/>
      <c r="CD417" s="217"/>
      <c r="CE417" s="217"/>
      <c r="CF417" s="217"/>
      <c r="CG417" s="217"/>
      <c r="CH417" s="217"/>
      <c r="CI417" s="217"/>
      <c r="CJ417" s="217"/>
      <c r="CK417" s="217"/>
      <c r="CL417" s="217"/>
      <c r="CM417" s="217"/>
      <c r="CN417" s="217"/>
      <c r="CO417" s="217"/>
      <c r="CP417" s="217"/>
      <c r="CQ417" s="217"/>
      <c r="CR417" s="217"/>
      <c r="CS417" s="217"/>
      <c r="CT417" s="217"/>
      <c r="CU417" s="217"/>
      <c r="CV417" s="217"/>
      <c r="CW417" s="217"/>
      <c r="CX417" s="217"/>
      <c r="CY417" s="217"/>
    </row>
    <row r="418" s="193" customFormat="1" customHeight="1" spans="1:103">
      <c r="A418" s="341">
        <v>388</v>
      </c>
      <c r="B418" s="235"/>
      <c r="C418" s="234">
        <v>1</v>
      </c>
      <c r="D418" s="233">
        <f t="shared" si="1054"/>
        <v>750</v>
      </c>
      <c r="E418" s="234" t="str">
        <f t="shared" si="1055"/>
        <v>YT-1776MS</v>
      </c>
      <c r="F418" s="232">
        <f t="shared" si="1056"/>
        <v>5000</v>
      </c>
      <c r="G418" s="234"/>
      <c r="H418" s="234" t="s">
        <v>46</v>
      </c>
      <c r="I418" s="234"/>
      <c r="J418" s="252"/>
      <c r="K418" s="234"/>
      <c r="L418" s="234">
        <v>6</v>
      </c>
      <c r="M418" s="234">
        <f t="shared" si="1057"/>
        <v>0</v>
      </c>
      <c r="N418" s="253">
        <f t="shared" si="1058"/>
        <v>0</v>
      </c>
      <c r="O418" s="234"/>
      <c r="P418" s="234"/>
      <c r="Q418" s="234"/>
      <c r="R418" s="234"/>
      <c r="S418" s="260">
        <f t="shared" si="1044"/>
        <v>0</v>
      </c>
      <c r="T418" s="260" t="e">
        <f t="shared" si="1045"/>
        <v>#DIV/0!</v>
      </c>
      <c r="U418" s="260">
        <f t="shared" si="1046"/>
        <v>0</v>
      </c>
      <c r="V418" s="260"/>
      <c r="W418" s="270"/>
      <c r="X418" s="266"/>
      <c r="Y418" s="260" t="e">
        <f t="shared" si="1047"/>
        <v>#DIV/0!</v>
      </c>
      <c r="Z418" s="234" t="e">
        <f t="shared" si="1048"/>
        <v>#DIV/0!</v>
      </c>
      <c r="AA418" s="260" t="e">
        <f t="shared" si="1049"/>
        <v>#DIV/0!</v>
      </c>
      <c r="AB418" s="278" t="e">
        <f t="shared" si="1050"/>
        <v>#DIV/0!</v>
      </c>
      <c r="AC418" s="260">
        <f t="shared" si="1051"/>
        <v>0</v>
      </c>
      <c r="AD418" s="254" t="e">
        <f t="shared" si="1052"/>
        <v>#DIV/0!</v>
      </c>
      <c r="AE418" s="279">
        <v>1</v>
      </c>
      <c r="AF418" s="280">
        <f t="shared" si="1053"/>
        <v>0</v>
      </c>
      <c r="AG418" s="292">
        <f t="shared" si="1059"/>
        <v>44160</v>
      </c>
      <c r="AH418" s="294"/>
      <c r="AI418" s="294" t="e">
        <f t="shared" si="1060"/>
        <v>#DIV/0!</v>
      </c>
      <c r="AJ418" s="295"/>
      <c r="AK418" s="295">
        <f t="shared" si="1061"/>
        <v>44183.5804936149</v>
      </c>
      <c r="AL418" s="296"/>
      <c r="AM418" s="217"/>
      <c r="AN418" s="218"/>
      <c r="AO418" s="218"/>
      <c r="AP418" s="218"/>
      <c r="AQ418" s="218"/>
      <c r="AR418" s="218"/>
      <c r="AS418" s="218"/>
      <c r="AT418" s="218"/>
      <c r="AU418" s="218"/>
      <c r="AV418" s="218"/>
      <c r="AW418" s="218"/>
      <c r="AX418" s="218"/>
      <c r="AY418" s="218"/>
      <c r="AZ418" s="218"/>
      <c r="BA418" s="218"/>
      <c r="BB418" s="218"/>
      <c r="BC418" s="218"/>
      <c r="BD418" s="218"/>
      <c r="BE418" s="218"/>
      <c r="BF418" s="218"/>
      <c r="BG418" s="218"/>
      <c r="BH418" s="218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217"/>
      <c r="BS418" s="217"/>
      <c r="BT418" s="217"/>
      <c r="BU418" s="217"/>
      <c r="BV418" s="217"/>
      <c r="BW418" s="217"/>
      <c r="BX418" s="217"/>
      <c r="BY418" s="217"/>
      <c r="BZ418" s="217"/>
      <c r="CA418" s="217"/>
      <c r="CB418" s="217"/>
      <c r="CC418" s="217"/>
      <c r="CD418" s="217"/>
      <c r="CE418" s="217"/>
      <c r="CF418" s="217"/>
      <c r="CG418" s="217"/>
      <c r="CH418" s="217"/>
      <c r="CI418" s="217"/>
      <c r="CJ418" s="217"/>
      <c r="CK418" s="217"/>
      <c r="CL418" s="217"/>
      <c r="CM418" s="217"/>
      <c r="CN418" s="217"/>
      <c r="CO418" s="217"/>
      <c r="CP418" s="217"/>
      <c r="CQ418" s="217"/>
      <c r="CR418" s="217"/>
      <c r="CS418" s="217"/>
      <c r="CT418" s="217"/>
      <c r="CU418" s="217"/>
      <c r="CV418" s="217"/>
      <c r="CW418" s="217"/>
      <c r="CX418" s="217"/>
      <c r="CY418" s="217"/>
    </row>
    <row r="419" s="191" customFormat="1" customHeight="1" spans="1:129">
      <c r="A419" s="244"/>
      <c r="B419" s="237"/>
      <c r="C419" s="240"/>
      <c r="D419" s="239"/>
      <c r="E419" s="240"/>
      <c r="F419" s="238"/>
      <c r="G419" s="240"/>
      <c r="H419" s="240"/>
      <c r="I419" s="240"/>
      <c r="J419" s="256"/>
      <c r="K419" s="240"/>
      <c r="L419" s="240"/>
      <c r="M419" s="240"/>
      <c r="N419" s="257"/>
      <c r="O419" s="240"/>
      <c r="P419" s="240"/>
      <c r="Q419" s="240"/>
      <c r="R419" s="240"/>
      <c r="S419" s="267"/>
      <c r="T419" s="267"/>
      <c r="U419" s="267"/>
      <c r="V419" s="267"/>
      <c r="W419" s="272"/>
      <c r="X419" s="269"/>
      <c r="Y419" s="267"/>
      <c r="Z419" s="240"/>
      <c r="AA419" s="267"/>
      <c r="AB419" s="281"/>
      <c r="AC419" s="267"/>
      <c r="AD419" s="258"/>
      <c r="AE419" s="282"/>
      <c r="AF419" s="283"/>
      <c r="AG419" s="297"/>
      <c r="AH419" s="352"/>
      <c r="AI419" s="352"/>
      <c r="AJ419" s="345"/>
      <c r="AK419" s="345"/>
      <c r="AL419" s="298"/>
      <c r="AM419" s="301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217"/>
      <c r="BS419" s="217"/>
      <c r="BT419" s="217"/>
      <c r="BU419" s="217"/>
      <c r="BV419" s="217"/>
      <c r="BW419" s="217"/>
      <c r="BX419" s="217"/>
      <c r="BY419" s="217"/>
      <c r="BZ419" s="217"/>
      <c r="CA419" s="217"/>
      <c r="CB419" s="217"/>
      <c r="CC419" s="217"/>
      <c r="CD419" s="217"/>
      <c r="CE419" s="217"/>
      <c r="CF419" s="217"/>
      <c r="CG419" s="217"/>
      <c r="CH419" s="217"/>
      <c r="CI419" s="217"/>
      <c r="CJ419" s="217"/>
      <c r="CK419" s="217"/>
      <c r="CL419" s="217"/>
      <c r="CM419" s="217"/>
      <c r="CN419" s="217"/>
      <c r="CO419" s="217"/>
      <c r="CP419" s="217"/>
      <c r="CQ419" s="217"/>
      <c r="CR419" s="217"/>
      <c r="CS419" s="217"/>
      <c r="CT419" s="217"/>
      <c r="CU419" s="217"/>
      <c r="CV419" s="217"/>
      <c r="CW419" s="217"/>
      <c r="CX419" s="217"/>
      <c r="CY419" s="217"/>
      <c r="CZ419" s="193"/>
      <c r="DA419" s="193"/>
      <c r="DB419" s="193"/>
      <c r="DC419" s="193"/>
      <c r="DD419" s="193"/>
      <c r="DE419" s="193"/>
      <c r="DF419" s="193"/>
      <c r="DG419" s="193"/>
      <c r="DH419" s="193"/>
      <c r="DI419" s="193"/>
      <c r="DJ419" s="193"/>
      <c r="DK419" s="193"/>
      <c r="DL419" s="193"/>
      <c r="DM419" s="193"/>
      <c r="DN419" s="193"/>
      <c r="DO419" s="193"/>
      <c r="DP419" s="193"/>
      <c r="DQ419" s="193"/>
      <c r="DR419" s="193"/>
      <c r="DS419" s="193"/>
      <c r="DT419" s="193"/>
      <c r="DU419" s="193"/>
      <c r="DV419" s="193"/>
      <c r="DW419" s="193"/>
      <c r="DX419" s="193"/>
      <c r="DY419" s="193"/>
    </row>
    <row r="420" s="190" customFormat="1" customHeight="1" spans="1:129">
      <c r="A420" s="243">
        <v>387</v>
      </c>
      <c r="B420" s="235">
        <v>1052</v>
      </c>
      <c r="C420" s="234">
        <v>1</v>
      </c>
      <c r="D420" s="233">
        <v>750</v>
      </c>
      <c r="E420" s="234" t="s">
        <v>142</v>
      </c>
      <c r="F420" s="232">
        <v>1020</v>
      </c>
      <c r="G420" s="234"/>
      <c r="H420" s="234" t="s">
        <v>15</v>
      </c>
      <c r="I420" s="234">
        <v>150</v>
      </c>
      <c r="J420" s="252" t="s">
        <v>101</v>
      </c>
      <c r="K420" s="234">
        <v>119</v>
      </c>
      <c r="L420" s="234">
        <v>6</v>
      </c>
      <c r="M420" s="234">
        <f t="shared" ref="M420:M426" si="1062">O420*K420*I420</f>
        <v>57120</v>
      </c>
      <c r="N420" s="253">
        <f>M420/SUM($M$420:$M$426)</f>
        <v>0.0772946859903382</v>
      </c>
      <c r="O420" s="234">
        <v>3.2</v>
      </c>
      <c r="P420" s="234"/>
      <c r="Q420" s="234"/>
      <c r="R420" s="234"/>
      <c r="S420" s="260">
        <f t="shared" ref="S420:S426" si="1063">R420*Q420*P420/1000</f>
        <v>0</v>
      </c>
      <c r="T420" s="260">
        <f t="shared" ref="T420:T433" si="1064">F420*N420*1000/L420/K420*9000/I420</f>
        <v>6625.25879917184</v>
      </c>
      <c r="U420" s="260">
        <f t="shared" ref="U420:U433" si="1065">F420*N420</f>
        <v>78.8405797101449</v>
      </c>
      <c r="V420" s="260"/>
      <c r="W420" s="270"/>
      <c r="X420" s="266">
        <v>6800</v>
      </c>
      <c r="Y420" s="260">
        <f t="shared" ref="Y420:Y433" si="1066">T420-X420</f>
        <v>-174.741200828158</v>
      </c>
      <c r="Z420" s="234">
        <f t="shared" ref="Z420:Z433" si="1067">Y420*I420/9000*L420*K420/1000</f>
        <v>-2.07942028985508</v>
      </c>
      <c r="AA420" s="260">
        <f t="shared" ref="AA420:AA426" si="1068">65*1000/K420*9000/I420</f>
        <v>32773.1092436975</v>
      </c>
      <c r="AB420" s="278">
        <f t="shared" ref="AB420:AB433" si="1069">Q420*R420*P420*N420/K420/L420*9000/I420</f>
        <v>0</v>
      </c>
      <c r="AC420" s="260">
        <f t="shared" ref="AC420:AC433" si="1070">D420/2*O420*60*24/1000</f>
        <v>1728</v>
      </c>
      <c r="AD420" s="254">
        <f t="shared" ref="AD420:AD426" si="1071">T420/AC420/0.83/AE420</f>
        <v>4.61935157238108</v>
      </c>
      <c r="AE420" s="279">
        <v>1</v>
      </c>
      <c r="AF420" s="280">
        <f t="shared" ref="AF420:AF433" si="1072">IF(LEN(C420)&gt;0,AC420*I420/9000/1000*K420*L420,"")</f>
        <v>20.5632</v>
      </c>
      <c r="AG420" s="292">
        <v>44163</v>
      </c>
      <c r="AH420" s="294"/>
      <c r="AI420" s="294">
        <f>AD420+AG420</f>
        <v>44167.6193515724</v>
      </c>
      <c r="AJ420" s="295" t="str">
        <f ca="1">IF(NOW()-AG420-AD420&gt;=-2,"跟踪"," ")</f>
        <v>跟踪</v>
      </c>
      <c r="AK420" s="295">
        <f>AI420+2</f>
        <v>44169.6193515724</v>
      </c>
      <c r="AL420" s="296">
        <f>SUM(AF420:AF426)</f>
        <v>266.0364</v>
      </c>
      <c r="AM420" s="300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217"/>
      <c r="BS420" s="217"/>
      <c r="BT420" s="217"/>
      <c r="BU420" s="217"/>
      <c r="BV420" s="217"/>
      <c r="BW420" s="217"/>
      <c r="BX420" s="217"/>
      <c r="BY420" s="217"/>
      <c r="BZ420" s="217"/>
      <c r="CA420" s="217"/>
      <c r="CB420" s="217"/>
      <c r="CC420" s="217"/>
      <c r="CD420" s="217"/>
      <c r="CE420" s="217"/>
      <c r="CF420" s="217"/>
      <c r="CG420" s="217"/>
      <c r="CH420" s="217"/>
      <c r="CI420" s="217"/>
      <c r="CJ420" s="217"/>
      <c r="CK420" s="217"/>
      <c r="CL420" s="217"/>
      <c r="CM420" s="217"/>
      <c r="CN420" s="217"/>
      <c r="CO420" s="217"/>
      <c r="CP420" s="217"/>
      <c r="CQ420" s="217"/>
      <c r="CR420" s="217"/>
      <c r="CS420" s="217"/>
      <c r="CT420" s="217"/>
      <c r="CU420" s="217"/>
      <c r="CV420" s="217"/>
      <c r="CW420" s="217"/>
      <c r="CX420" s="217"/>
      <c r="CY420" s="217"/>
      <c r="CZ420" s="193"/>
      <c r="DA420" s="193"/>
      <c r="DB420" s="193"/>
      <c r="DC420" s="193"/>
      <c r="DD420" s="193"/>
      <c r="DE420" s="193"/>
      <c r="DF420" s="193"/>
      <c r="DG420" s="193"/>
      <c r="DH420" s="193"/>
      <c r="DI420" s="193"/>
      <c r="DJ420" s="193"/>
      <c r="DK420" s="193"/>
      <c r="DL420" s="193"/>
      <c r="DM420" s="193"/>
      <c r="DN420" s="193"/>
      <c r="DO420" s="193"/>
      <c r="DP420" s="193"/>
      <c r="DQ420" s="193"/>
      <c r="DR420" s="193"/>
      <c r="DS420" s="193"/>
      <c r="DT420" s="193"/>
      <c r="DU420" s="193"/>
      <c r="DV420" s="193"/>
      <c r="DW420" s="193"/>
      <c r="DX420" s="193"/>
      <c r="DY420" s="193"/>
    </row>
    <row r="421" s="190" customFormat="1" customHeight="1" spans="1:129">
      <c r="A421" s="243">
        <v>387</v>
      </c>
      <c r="B421" s="235"/>
      <c r="C421" s="234">
        <v>1</v>
      </c>
      <c r="D421" s="233">
        <f t="shared" ref="D421:D426" si="1073">D420</f>
        <v>750</v>
      </c>
      <c r="E421" s="234" t="str">
        <f t="shared" ref="E421:E426" si="1074">E420</f>
        <v>YT-K723</v>
      </c>
      <c r="F421" s="232">
        <f t="shared" ref="F421:F426" si="1075">F420</f>
        <v>1020</v>
      </c>
      <c r="G421" s="234"/>
      <c r="H421" s="234" t="s">
        <v>41</v>
      </c>
      <c r="I421" s="234">
        <v>150</v>
      </c>
      <c r="J421" s="252" t="s">
        <v>101</v>
      </c>
      <c r="K421" s="234">
        <v>238</v>
      </c>
      <c r="L421" s="234">
        <f>L420</f>
        <v>6</v>
      </c>
      <c r="M421" s="234">
        <f t="shared" si="1062"/>
        <v>110670</v>
      </c>
      <c r="N421" s="253">
        <f t="shared" ref="N421:N426" si="1076">M421/SUM($M$420:$M$426)</f>
        <v>0.14975845410628</v>
      </c>
      <c r="O421" s="234">
        <v>3.1</v>
      </c>
      <c r="P421" s="260"/>
      <c r="Q421" s="260"/>
      <c r="R421" s="260"/>
      <c r="S421" s="260">
        <f t="shared" si="1063"/>
        <v>0</v>
      </c>
      <c r="T421" s="260">
        <f t="shared" si="1064"/>
        <v>6418.21946169772</v>
      </c>
      <c r="U421" s="260">
        <f t="shared" si="1065"/>
        <v>152.753623188406</v>
      </c>
      <c r="V421" s="260" t="s">
        <v>143</v>
      </c>
      <c r="W421" s="270"/>
      <c r="X421" s="266">
        <v>6600</v>
      </c>
      <c r="Y421" s="260">
        <f t="shared" si="1066"/>
        <v>-181.780538302277</v>
      </c>
      <c r="Z421" s="234">
        <f t="shared" si="1067"/>
        <v>-4.32637681159419</v>
      </c>
      <c r="AA421" s="260">
        <f t="shared" si="1068"/>
        <v>16386.5546218487</v>
      </c>
      <c r="AB421" s="278">
        <f t="shared" si="1069"/>
        <v>0</v>
      </c>
      <c r="AC421" s="260">
        <f t="shared" si="1070"/>
        <v>1674</v>
      </c>
      <c r="AD421" s="254">
        <f t="shared" si="1071"/>
        <v>4.61935157238108</v>
      </c>
      <c r="AE421" s="279">
        <v>1</v>
      </c>
      <c r="AF421" s="280">
        <f t="shared" si="1072"/>
        <v>39.8412</v>
      </c>
      <c r="AG421" s="292">
        <f t="shared" ref="AG421:AG426" si="1077">AG420</f>
        <v>44163</v>
      </c>
      <c r="AH421" s="294"/>
      <c r="AI421" s="294">
        <f t="shared" ref="AI421:AI427" si="1078">AD421+AG421</f>
        <v>44167.6193515724</v>
      </c>
      <c r="AJ421" s="295"/>
      <c r="AK421" s="295">
        <f>AK420</f>
        <v>44169.6193515724</v>
      </c>
      <c r="AL421" s="296"/>
      <c r="AM421" s="300"/>
      <c r="AN421" s="218"/>
      <c r="AO421" s="218"/>
      <c r="AP421" s="218"/>
      <c r="AQ421" s="218"/>
      <c r="AR421" s="218"/>
      <c r="AS421" s="218"/>
      <c r="AT421" s="218"/>
      <c r="AU421" s="218"/>
      <c r="AV421" s="218"/>
      <c r="AW421" s="218"/>
      <c r="AX421" s="218"/>
      <c r="AY421" s="218"/>
      <c r="AZ421" s="218"/>
      <c r="BA421" s="218"/>
      <c r="BB421" s="218"/>
      <c r="BC421" s="218"/>
      <c r="BD421" s="218"/>
      <c r="BE421" s="218"/>
      <c r="BF421" s="218"/>
      <c r="BG421" s="218"/>
      <c r="BH421" s="218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217"/>
      <c r="BS421" s="217"/>
      <c r="BT421" s="217"/>
      <c r="BU421" s="217"/>
      <c r="BV421" s="217"/>
      <c r="BW421" s="217"/>
      <c r="BX421" s="217"/>
      <c r="BY421" s="217"/>
      <c r="BZ421" s="217"/>
      <c r="CA421" s="217"/>
      <c r="CB421" s="217"/>
      <c r="CC421" s="217"/>
      <c r="CD421" s="217"/>
      <c r="CE421" s="217"/>
      <c r="CF421" s="217"/>
      <c r="CG421" s="217"/>
      <c r="CH421" s="217"/>
      <c r="CI421" s="217"/>
      <c r="CJ421" s="217"/>
      <c r="CK421" s="217"/>
      <c r="CL421" s="217"/>
      <c r="CM421" s="217"/>
      <c r="CN421" s="217"/>
      <c r="CO421" s="217"/>
      <c r="CP421" s="217"/>
      <c r="CQ421" s="217"/>
      <c r="CR421" s="217"/>
      <c r="CS421" s="217"/>
      <c r="CT421" s="217"/>
      <c r="CU421" s="217"/>
      <c r="CV421" s="217"/>
      <c r="CW421" s="217"/>
      <c r="CX421" s="217"/>
      <c r="CY421" s="217"/>
      <c r="CZ421" s="193"/>
      <c r="DA421" s="193"/>
      <c r="DB421" s="193"/>
      <c r="DC421" s="193"/>
      <c r="DD421" s="193"/>
      <c r="DE421" s="193"/>
      <c r="DF421" s="193"/>
      <c r="DG421" s="193"/>
      <c r="DH421" s="193"/>
      <c r="DI421" s="193"/>
      <c r="DJ421" s="193"/>
      <c r="DK421" s="193"/>
      <c r="DL421" s="193"/>
      <c r="DM421" s="193"/>
      <c r="DN421" s="193"/>
      <c r="DO421" s="193"/>
      <c r="DP421" s="193"/>
      <c r="DQ421" s="193"/>
      <c r="DR421" s="193"/>
      <c r="DS421" s="193"/>
      <c r="DT421" s="193"/>
      <c r="DU421" s="193"/>
      <c r="DV421" s="193"/>
      <c r="DW421" s="193"/>
      <c r="DX421" s="193"/>
      <c r="DY421" s="193"/>
    </row>
    <row r="422" s="190" customFormat="1" customHeight="1" spans="1:129">
      <c r="A422" s="243">
        <v>387</v>
      </c>
      <c r="B422" s="235"/>
      <c r="C422" s="234">
        <v>1</v>
      </c>
      <c r="D422" s="233">
        <f t="shared" si="1073"/>
        <v>750</v>
      </c>
      <c r="E422" s="234" t="str">
        <f t="shared" si="1074"/>
        <v>YT-K723</v>
      </c>
      <c r="F422" s="232">
        <f t="shared" si="1075"/>
        <v>1020</v>
      </c>
      <c r="G422" s="241" t="s">
        <v>49</v>
      </c>
      <c r="H422" s="234" t="s">
        <v>42</v>
      </c>
      <c r="I422" s="234">
        <v>150</v>
      </c>
      <c r="J422" s="252" t="s">
        <v>101</v>
      </c>
      <c r="K422" s="234">
        <v>238</v>
      </c>
      <c r="L422" s="234">
        <f>L421</f>
        <v>6</v>
      </c>
      <c r="M422" s="234">
        <f t="shared" si="1062"/>
        <v>110670</v>
      </c>
      <c r="N422" s="253">
        <f t="shared" si="1076"/>
        <v>0.14975845410628</v>
      </c>
      <c r="O422" s="234">
        <v>3.1</v>
      </c>
      <c r="P422" s="234"/>
      <c r="Q422" s="234"/>
      <c r="R422" s="234"/>
      <c r="S422" s="260">
        <f t="shared" si="1063"/>
        <v>0</v>
      </c>
      <c r="T422" s="260">
        <f t="shared" si="1064"/>
        <v>6418.21946169772</v>
      </c>
      <c r="U422" s="260">
        <f t="shared" si="1065"/>
        <v>152.753623188406</v>
      </c>
      <c r="V422" s="260"/>
      <c r="W422" s="270"/>
      <c r="X422" s="266">
        <v>6600</v>
      </c>
      <c r="Y422" s="260">
        <f t="shared" si="1066"/>
        <v>-181.780538302277</v>
      </c>
      <c r="Z422" s="234">
        <f t="shared" si="1067"/>
        <v>-4.32637681159419</v>
      </c>
      <c r="AA422" s="260">
        <f t="shared" si="1068"/>
        <v>16386.5546218487</v>
      </c>
      <c r="AB422" s="278">
        <f t="shared" si="1069"/>
        <v>0</v>
      </c>
      <c r="AC422" s="260">
        <f t="shared" si="1070"/>
        <v>1674</v>
      </c>
      <c r="AD422" s="254">
        <f t="shared" si="1071"/>
        <v>4.61935157238108</v>
      </c>
      <c r="AE422" s="279">
        <v>1</v>
      </c>
      <c r="AF422" s="280">
        <f t="shared" si="1072"/>
        <v>39.8412</v>
      </c>
      <c r="AG422" s="292">
        <f t="shared" si="1077"/>
        <v>44163</v>
      </c>
      <c r="AH422" s="294"/>
      <c r="AI422" s="294">
        <f t="shared" si="1078"/>
        <v>44167.6193515724</v>
      </c>
      <c r="AJ422" s="295"/>
      <c r="AK422" s="295">
        <f>AK421</f>
        <v>44169.6193515724</v>
      </c>
      <c r="AL422" s="296"/>
      <c r="AM422" s="300"/>
      <c r="AN422" s="218"/>
      <c r="AO422" s="218"/>
      <c r="AP422" s="218"/>
      <c r="AQ422" s="218"/>
      <c r="AR422" s="218"/>
      <c r="AS422" s="218"/>
      <c r="AT422" s="218"/>
      <c r="AU422" s="218"/>
      <c r="AV422" s="218"/>
      <c r="AW422" s="218"/>
      <c r="AX422" s="218"/>
      <c r="AY422" s="218"/>
      <c r="AZ422" s="218"/>
      <c r="BA422" s="218"/>
      <c r="BB422" s="218"/>
      <c r="BC422" s="218"/>
      <c r="BD422" s="218"/>
      <c r="BE422" s="218"/>
      <c r="BF422" s="218"/>
      <c r="BG422" s="218"/>
      <c r="BH422" s="218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217"/>
      <c r="BS422" s="217"/>
      <c r="BT422" s="217"/>
      <c r="BU422" s="217"/>
      <c r="BV422" s="217"/>
      <c r="BW422" s="217"/>
      <c r="BX422" s="217"/>
      <c r="BY422" s="217"/>
      <c r="BZ422" s="217"/>
      <c r="CA422" s="217"/>
      <c r="CB422" s="217"/>
      <c r="CC422" s="217"/>
      <c r="CD422" s="217"/>
      <c r="CE422" s="217"/>
      <c r="CF422" s="217"/>
      <c r="CG422" s="217"/>
      <c r="CH422" s="217"/>
      <c r="CI422" s="217"/>
      <c r="CJ422" s="217"/>
      <c r="CK422" s="217"/>
      <c r="CL422" s="217"/>
      <c r="CM422" s="217"/>
      <c r="CN422" s="217"/>
      <c r="CO422" s="217"/>
      <c r="CP422" s="217"/>
      <c r="CQ422" s="217"/>
      <c r="CR422" s="217"/>
      <c r="CS422" s="217"/>
      <c r="CT422" s="217"/>
      <c r="CU422" s="217"/>
      <c r="CV422" s="217"/>
      <c r="CW422" s="217"/>
      <c r="CX422" s="217"/>
      <c r="CY422" s="217"/>
      <c r="CZ422" s="193"/>
      <c r="DA422" s="193"/>
      <c r="DB422" s="193"/>
      <c r="DC422" s="193"/>
      <c r="DD422" s="193"/>
      <c r="DE422" s="193"/>
      <c r="DF422" s="193"/>
      <c r="DG422" s="193"/>
      <c r="DH422" s="193"/>
      <c r="DI422" s="193"/>
      <c r="DJ422" s="193"/>
      <c r="DK422" s="193"/>
      <c r="DL422" s="193"/>
      <c r="DM422" s="193"/>
      <c r="DN422" s="193"/>
      <c r="DO422" s="193"/>
      <c r="DP422" s="193"/>
      <c r="DQ422" s="193"/>
      <c r="DR422" s="193"/>
      <c r="DS422" s="193"/>
      <c r="DT422" s="193"/>
      <c r="DU422" s="193"/>
      <c r="DV422" s="193"/>
      <c r="DW422" s="193"/>
      <c r="DX422" s="193"/>
      <c r="DY422" s="193"/>
    </row>
    <row r="423" s="190" customFormat="1" customHeight="1" spans="1:129">
      <c r="A423" s="243">
        <v>387</v>
      </c>
      <c r="B423" s="235"/>
      <c r="C423" s="234">
        <v>1</v>
      </c>
      <c r="D423" s="233">
        <f t="shared" si="1073"/>
        <v>750</v>
      </c>
      <c r="E423" s="234" t="str">
        <f t="shared" si="1074"/>
        <v>YT-K723</v>
      </c>
      <c r="F423" s="232">
        <f t="shared" si="1075"/>
        <v>1020</v>
      </c>
      <c r="G423" s="242"/>
      <c r="H423" s="234" t="s">
        <v>43</v>
      </c>
      <c r="I423" s="234">
        <v>30</v>
      </c>
      <c r="J423" s="252" t="s">
        <v>62</v>
      </c>
      <c r="K423" s="234">
        <v>476</v>
      </c>
      <c r="L423" s="234">
        <f>L422</f>
        <v>6</v>
      </c>
      <c r="M423" s="234">
        <f t="shared" si="1062"/>
        <v>235620</v>
      </c>
      <c r="N423" s="253">
        <f t="shared" si="1076"/>
        <v>0.318840579710145</v>
      </c>
      <c r="O423" s="234">
        <v>16.5</v>
      </c>
      <c r="P423" s="234"/>
      <c r="Q423" s="234"/>
      <c r="R423" s="234"/>
      <c r="S423" s="260">
        <f t="shared" si="1063"/>
        <v>0</v>
      </c>
      <c r="T423" s="260">
        <f t="shared" si="1064"/>
        <v>34161.4906832298</v>
      </c>
      <c r="U423" s="260">
        <f t="shared" si="1065"/>
        <v>325.217391304348</v>
      </c>
      <c r="V423" s="260"/>
      <c r="W423" s="270"/>
      <c r="X423" s="266"/>
      <c r="Y423" s="260">
        <f t="shared" si="1066"/>
        <v>34161.4906832298</v>
      </c>
      <c r="Z423" s="234">
        <f t="shared" si="1067"/>
        <v>325.217391304348</v>
      </c>
      <c r="AA423" s="260">
        <f t="shared" si="1068"/>
        <v>40966.3865546218</v>
      </c>
      <c r="AB423" s="278">
        <f t="shared" si="1069"/>
        <v>0</v>
      </c>
      <c r="AC423" s="260">
        <f t="shared" si="1070"/>
        <v>8910</v>
      </c>
      <c r="AD423" s="254">
        <f t="shared" si="1071"/>
        <v>4.61935157238108</v>
      </c>
      <c r="AE423" s="279">
        <v>1</v>
      </c>
      <c r="AF423" s="280">
        <f t="shared" si="1072"/>
        <v>84.8232</v>
      </c>
      <c r="AG423" s="292">
        <f t="shared" si="1077"/>
        <v>44163</v>
      </c>
      <c r="AH423" s="294"/>
      <c r="AI423" s="294">
        <f t="shared" si="1078"/>
        <v>44167.6193515724</v>
      </c>
      <c r="AJ423" s="295"/>
      <c r="AK423" s="295">
        <f>AK421</f>
        <v>44169.6193515724</v>
      </c>
      <c r="AL423" s="296"/>
      <c r="AM423" s="300"/>
      <c r="AN423" s="218"/>
      <c r="AO423" s="218"/>
      <c r="AP423" s="218"/>
      <c r="AQ423" s="218"/>
      <c r="AR423" s="218"/>
      <c r="AS423" s="218"/>
      <c r="AT423" s="218"/>
      <c r="AU423" s="218"/>
      <c r="AV423" s="218"/>
      <c r="AW423" s="218"/>
      <c r="AX423" s="218"/>
      <c r="AY423" s="218"/>
      <c r="AZ423" s="218"/>
      <c r="BA423" s="218"/>
      <c r="BB423" s="218"/>
      <c r="BC423" s="218"/>
      <c r="BD423" s="218"/>
      <c r="BE423" s="218"/>
      <c r="BF423" s="218"/>
      <c r="BG423" s="218"/>
      <c r="BH423" s="218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217"/>
      <c r="BS423" s="217"/>
      <c r="BT423" s="217"/>
      <c r="BU423" s="217"/>
      <c r="BV423" s="217"/>
      <c r="BW423" s="217"/>
      <c r="BX423" s="217"/>
      <c r="BY423" s="217"/>
      <c r="BZ423" s="217"/>
      <c r="CA423" s="217"/>
      <c r="CB423" s="217"/>
      <c r="CC423" s="217"/>
      <c r="CD423" s="217"/>
      <c r="CE423" s="217"/>
      <c r="CF423" s="217"/>
      <c r="CG423" s="217"/>
      <c r="CH423" s="217"/>
      <c r="CI423" s="217"/>
      <c r="CJ423" s="217"/>
      <c r="CK423" s="217"/>
      <c r="CL423" s="217"/>
      <c r="CM423" s="217"/>
      <c r="CN423" s="217"/>
      <c r="CO423" s="217"/>
      <c r="CP423" s="217"/>
      <c r="CQ423" s="217"/>
      <c r="CR423" s="217"/>
      <c r="CS423" s="217"/>
      <c r="CT423" s="217"/>
      <c r="CU423" s="217"/>
      <c r="CV423" s="217"/>
      <c r="CW423" s="217"/>
      <c r="CX423" s="217"/>
      <c r="CY423" s="217"/>
      <c r="CZ423" s="193"/>
      <c r="DA423" s="193"/>
      <c r="DB423" s="193"/>
      <c r="DC423" s="193"/>
      <c r="DD423" s="193"/>
      <c r="DE423" s="193"/>
      <c r="DF423" s="193"/>
      <c r="DG423" s="193"/>
      <c r="DH423" s="193"/>
      <c r="DI423" s="193"/>
      <c r="DJ423" s="193"/>
      <c r="DK423" s="193"/>
      <c r="DL423" s="193"/>
      <c r="DM423" s="193"/>
      <c r="DN423" s="193"/>
      <c r="DO423" s="193"/>
      <c r="DP423" s="193"/>
      <c r="DQ423" s="193"/>
      <c r="DR423" s="193"/>
      <c r="DS423" s="193"/>
      <c r="DT423" s="193"/>
      <c r="DU423" s="193"/>
      <c r="DV423" s="193"/>
      <c r="DW423" s="193"/>
      <c r="DX423" s="193"/>
      <c r="DY423" s="193"/>
    </row>
    <row r="424" s="190" customFormat="1" customHeight="1" spans="1:129">
      <c r="A424" s="243">
        <v>387</v>
      </c>
      <c r="B424" s="235"/>
      <c r="C424" s="234">
        <v>1</v>
      </c>
      <c r="D424" s="233">
        <f t="shared" si="1073"/>
        <v>750</v>
      </c>
      <c r="E424" s="234" t="str">
        <f t="shared" si="1074"/>
        <v>YT-K723</v>
      </c>
      <c r="F424" s="232">
        <f t="shared" si="1075"/>
        <v>1020</v>
      </c>
      <c r="G424" s="234"/>
      <c r="H424" s="234" t="s">
        <v>44</v>
      </c>
      <c r="I424" s="234">
        <v>75</v>
      </c>
      <c r="J424" s="252" t="s">
        <v>56</v>
      </c>
      <c r="K424" s="234">
        <v>476</v>
      </c>
      <c r="L424" s="234">
        <f>L423</f>
        <v>6</v>
      </c>
      <c r="M424" s="234">
        <f t="shared" si="1062"/>
        <v>103530</v>
      </c>
      <c r="N424" s="253">
        <f t="shared" si="1076"/>
        <v>0.140096618357488</v>
      </c>
      <c r="O424" s="234">
        <v>2.9</v>
      </c>
      <c r="P424" s="234"/>
      <c r="Q424" s="234"/>
      <c r="R424" s="234"/>
      <c r="S424" s="260">
        <f t="shared" si="1063"/>
        <v>0</v>
      </c>
      <c r="T424" s="260">
        <f t="shared" si="1064"/>
        <v>6004.14078674948</v>
      </c>
      <c r="U424" s="260">
        <f t="shared" si="1065"/>
        <v>142.898550724638</v>
      </c>
      <c r="V424" s="260"/>
      <c r="W424" s="270" t="s">
        <v>106</v>
      </c>
      <c r="X424" s="266"/>
      <c r="Y424" s="260">
        <f t="shared" si="1066"/>
        <v>6004.14078674948</v>
      </c>
      <c r="Z424" s="234">
        <f t="shared" si="1067"/>
        <v>142.898550724638</v>
      </c>
      <c r="AA424" s="260">
        <f t="shared" si="1068"/>
        <v>16386.5546218487</v>
      </c>
      <c r="AB424" s="278">
        <f t="shared" si="1069"/>
        <v>0</v>
      </c>
      <c r="AC424" s="260">
        <f t="shared" si="1070"/>
        <v>1566</v>
      </c>
      <c r="AD424" s="254">
        <f t="shared" si="1071"/>
        <v>4.61935157238108</v>
      </c>
      <c r="AE424" s="279">
        <v>1</v>
      </c>
      <c r="AF424" s="280">
        <f t="shared" si="1072"/>
        <v>37.2708</v>
      </c>
      <c r="AG424" s="292">
        <f t="shared" si="1077"/>
        <v>44163</v>
      </c>
      <c r="AH424" s="294"/>
      <c r="AI424" s="294">
        <f t="shared" si="1078"/>
        <v>44167.6193515724</v>
      </c>
      <c r="AJ424" s="295"/>
      <c r="AK424" s="295">
        <f>AK423</f>
        <v>44169.6193515724</v>
      </c>
      <c r="AL424" s="296"/>
      <c r="AM424" s="300"/>
      <c r="AN424" s="218"/>
      <c r="AO424" s="218"/>
      <c r="AP424" s="218"/>
      <c r="AQ424" s="218"/>
      <c r="AR424" s="218"/>
      <c r="AS424" s="218"/>
      <c r="AT424" s="218"/>
      <c r="AU424" s="218"/>
      <c r="AV424" s="218"/>
      <c r="AW424" s="218"/>
      <c r="AX424" s="218"/>
      <c r="AY424" s="218"/>
      <c r="AZ424" s="218"/>
      <c r="BA424" s="218"/>
      <c r="BB424" s="218"/>
      <c r="BC424" s="218"/>
      <c r="BD424" s="218"/>
      <c r="BE424" s="218"/>
      <c r="BF424" s="218"/>
      <c r="BG424" s="218"/>
      <c r="BH424" s="218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217"/>
      <c r="BS424" s="217"/>
      <c r="BT424" s="217"/>
      <c r="BU424" s="217"/>
      <c r="BV424" s="217"/>
      <c r="BW424" s="217"/>
      <c r="BX424" s="217"/>
      <c r="BY424" s="217"/>
      <c r="BZ424" s="217"/>
      <c r="CA424" s="217"/>
      <c r="CB424" s="217"/>
      <c r="CC424" s="217"/>
      <c r="CD424" s="217"/>
      <c r="CE424" s="217"/>
      <c r="CF424" s="217"/>
      <c r="CG424" s="217"/>
      <c r="CH424" s="217"/>
      <c r="CI424" s="217"/>
      <c r="CJ424" s="217"/>
      <c r="CK424" s="217"/>
      <c r="CL424" s="217"/>
      <c r="CM424" s="217"/>
      <c r="CN424" s="217"/>
      <c r="CO424" s="217"/>
      <c r="CP424" s="217"/>
      <c r="CQ424" s="217"/>
      <c r="CR424" s="217"/>
      <c r="CS424" s="217"/>
      <c r="CT424" s="217"/>
      <c r="CU424" s="217"/>
      <c r="CV424" s="217"/>
      <c r="CW424" s="217"/>
      <c r="CX424" s="217"/>
      <c r="CY424" s="217"/>
      <c r="CZ424" s="193"/>
      <c r="DA424" s="193"/>
      <c r="DB424" s="193"/>
      <c r="DC424" s="193"/>
      <c r="DD424" s="193"/>
      <c r="DE424" s="193"/>
      <c r="DF424" s="193"/>
      <c r="DG424" s="193"/>
      <c r="DH424" s="193"/>
      <c r="DI424" s="193"/>
      <c r="DJ424" s="193"/>
      <c r="DK424" s="193"/>
      <c r="DL424" s="193"/>
      <c r="DM424" s="193"/>
      <c r="DN424" s="193"/>
      <c r="DO424" s="193"/>
      <c r="DP424" s="193"/>
      <c r="DQ424" s="193"/>
      <c r="DR424" s="193"/>
      <c r="DS424" s="193"/>
      <c r="DT424" s="193"/>
      <c r="DU424" s="193"/>
      <c r="DV424" s="193"/>
      <c r="DW424" s="193"/>
      <c r="DX424" s="193"/>
      <c r="DY424" s="193"/>
    </row>
    <row r="425" s="190" customFormat="1" customHeight="1" spans="1:129">
      <c r="A425" s="243">
        <v>387</v>
      </c>
      <c r="B425" s="235"/>
      <c r="C425" s="234">
        <v>1</v>
      </c>
      <c r="D425" s="233">
        <f t="shared" si="1073"/>
        <v>750</v>
      </c>
      <c r="E425" s="234" t="str">
        <f t="shared" si="1074"/>
        <v>YT-K723</v>
      </c>
      <c r="F425" s="232">
        <f t="shared" si="1075"/>
        <v>1020</v>
      </c>
      <c r="G425" s="234"/>
      <c r="H425" s="234" t="s">
        <v>45</v>
      </c>
      <c r="I425" s="234">
        <v>75</v>
      </c>
      <c r="J425" s="252" t="s">
        <v>63</v>
      </c>
      <c r="K425" s="234">
        <v>476</v>
      </c>
      <c r="L425" s="234">
        <f>L424</f>
        <v>6</v>
      </c>
      <c r="M425" s="234">
        <f t="shared" si="1062"/>
        <v>121380</v>
      </c>
      <c r="N425" s="253">
        <f t="shared" si="1076"/>
        <v>0.164251207729469</v>
      </c>
      <c r="O425" s="234">
        <v>3.4</v>
      </c>
      <c r="P425" s="234"/>
      <c r="Q425" s="234"/>
      <c r="R425" s="234"/>
      <c r="S425" s="260">
        <f t="shared" si="1063"/>
        <v>0</v>
      </c>
      <c r="T425" s="260">
        <f t="shared" si="1064"/>
        <v>7039.33747412008</v>
      </c>
      <c r="U425" s="260">
        <f t="shared" si="1065"/>
        <v>167.536231884058</v>
      </c>
      <c r="V425" s="260"/>
      <c r="W425" s="270"/>
      <c r="X425" s="266"/>
      <c r="Y425" s="260">
        <f t="shared" si="1066"/>
        <v>7039.33747412008</v>
      </c>
      <c r="Z425" s="234">
        <f t="shared" si="1067"/>
        <v>167.536231884058</v>
      </c>
      <c r="AA425" s="260">
        <f t="shared" si="1068"/>
        <v>16386.5546218487</v>
      </c>
      <c r="AB425" s="278">
        <f t="shared" si="1069"/>
        <v>0</v>
      </c>
      <c r="AC425" s="260">
        <f t="shared" si="1070"/>
        <v>1836</v>
      </c>
      <c r="AD425" s="254">
        <f t="shared" si="1071"/>
        <v>4.61935157238108</v>
      </c>
      <c r="AE425" s="279">
        <v>1</v>
      </c>
      <c r="AF425" s="280">
        <f t="shared" si="1072"/>
        <v>43.6968</v>
      </c>
      <c r="AG425" s="292">
        <f t="shared" si="1077"/>
        <v>44163</v>
      </c>
      <c r="AH425" s="294"/>
      <c r="AI425" s="294">
        <f t="shared" si="1078"/>
        <v>44167.6193515724</v>
      </c>
      <c r="AJ425" s="295"/>
      <c r="AK425" s="295">
        <f>AK424</f>
        <v>44169.6193515724</v>
      </c>
      <c r="AL425" s="296"/>
      <c r="AM425" s="300"/>
      <c r="AN425" s="218"/>
      <c r="AO425" s="218"/>
      <c r="AP425" s="218"/>
      <c r="AQ425" s="218"/>
      <c r="AR425" s="218"/>
      <c r="AS425" s="218"/>
      <c r="AT425" s="218"/>
      <c r="AU425" s="218"/>
      <c r="AV425" s="218"/>
      <c r="AW425" s="218"/>
      <c r="AX425" s="218"/>
      <c r="AY425" s="218"/>
      <c r="AZ425" s="218"/>
      <c r="BA425" s="218"/>
      <c r="BB425" s="218"/>
      <c r="BC425" s="218"/>
      <c r="BD425" s="218"/>
      <c r="BE425" s="218"/>
      <c r="BF425" s="218"/>
      <c r="BG425" s="218"/>
      <c r="BH425" s="218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217"/>
      <c r="BS425" s="217"/>
      <c r="BT425" s="217"/>
      <c r="BU425" s="217"/>
      <c r="BV425" s="217"/>
      <c r="BW425" s="217"/>
      <c r="BX425" s="217"/>
      <c r="BY425" s="217"/>
      <c r="BZ425" s="217"/>
      <c r="CA425" s="217"/>
      <c r="CB425" s="217"/>
      <c r="CC425" s="217"/>
      <c r="CD425" s="217"/>
      <c r="CE425" s="217"/>
      <c r="CF425" s="217"/>
      <c r="CG425" s="217"/>
      <c r="CH425" s="217"/>
      <c r="CI425" s="217"/>
      <c r="CJ425" s="217"/>
      <c r="CK425" s="217"/>
      <c r="CL425" s="217"/>
      <c r="CM425" s="217"/>
      <c r="CN425" s="217"/>
      <c r="CO425" s="217"/>
      <c r="CP425" s="217"/>
      <c r="CQ425" s="217"/>
      <c r="CR425" s="217"/>
      <c r="CS425" s="217"/>
      <c r="CT425" s="217"/>
      <c r="CU425" s="217"/>
      <c r="CV425" s="217"/>
      <c r="CW425" s="217"/>
      <c r="CX425" s="217"/>
      <c r="CY425" s="217"/>
      <c r="CZ425" s="193"/>
      <c r="DA425" s="193"/>
      <c r="DB425" s="193"/>
      <c r="DC425" s="193"/>
      <c r="DD425" s="193"/>
      <c r="DE425" s="193"/>
      <c r="DF425" s="193"/>
      <c r="DG425" s="193"/>
      <c r="DH425" s="193"/>
      <c r="DI425" s="193"/>
      <c r="DJ425" s="193"/>
      <c r="DK425" s="193"/>
      <c r="DL425" s="193"/>
      <c r="DM425" s="193"/>
      <c r="DN425" s="193"/>
      <c r="DO425" s="193"/>
      <c r="DP425" s="193"/>
      <c r="DQ425" s="193"/>
      <c r="DR425" s="193"/>
      <c r="DS425" s="193"/>
      <c r="DT425" s="193"/>
      <c r="DU425" s="193"/>
      <c r="DV425" s="193"/>
      <c r="DW425" s="193"/>
      <c r="DX425" s="193"/>
      <c r="DY425" s="193"/>
    </row>
    <row r="426" s="190" customFormat="1" customHeight="1" spans="1:129">
      <c r="A426" s="243">
        <v>387</v>
      </c>
      <c r="B426" s="235"/>
      <c r="C426" s="234">
        <v>1</v>
      </c>
      <c r="D426" s="233">
        <f t="shared" si="1073"/>
        <v>750</v>
      </c>
      <c r="E426" s="234" t="str">
        <f t="shared" si="1074"/>
        <v>YT-K723</v>
      </c>
      <c r="F426" s="232">
        <f t="shared" si="1075"/>
        <v>1020</v>
      </c>
      <c r="G426" s="234"/>
      <c r="H426" s="234" t="s">
        <v>46</v>
      </c>
      <c r="I426" s="234"/>
      <c r="J426" s="252"/>
      <c r="K426" s="234"/>
      <c r="L426" s="234">
        <v>6</v>
      </c>
      <c r="M426" s="234">
        <f t="shared" si="1062"/>
        <v>0</v>
      </c>
      <c r="N426" s="253">
        <f t="shared" si="1076"/>
        <v>0</v>
      </c>
      <c r="O426" s="234"/>
      <c r="P426" s="234"/>
      <c r="Q426" s="234"/>
      <c r="R426" s="234"/>
      <c r="S426" s="260">
        <f t="shared" si="1063"/>
        <v>0</v>
      </c>
      <c r="T426" s="260" t="e">
        <f t="shared" si="1064"/>
        <v>#DIV/0!</v>
      </c>
      <c r="U426" s="260">
        <f t="shared" si="1065"/>
        <v>0</v>
      </c>
      <c r="V426" s="260"/>
      <c r="W426" s="270"/>
      <c r="X426" s="266"/>
      <c r="Y426" s="260" t="e">
        <f t="shared" si="1066"/>
        <v>#DIV/0!</v>
      </c>
      <c r="Z426" s="234" t="e">
        <f t="shared" si="1067"/>
        <v>#DIV/0!</v>
      </c>
      <c r="AA426" s="260" t="e">
        <f t="shared" si="1068"/>
        <v>#DIV/0!</v>
      </c>
      <c r="AB426" s="278" t="e">
        <f t="shared" si="1069"/>
        <v>#DIV/0!</v>
      </c>
      <c r="AC426" s="260">
        <f t="shared" si="1070"/>
        <v>0</v>
      </c>
      <c r="AD426" s="254" t="e">
        <f t="shared" si="1071"/>
        <v>#DIV/0!</v>
      </c>
      <c r="AE426" s="279">
        <v>1</v>
      </c>
      <c r="AF426" s="280">
        <f t="shared" si="1072"/>
        <v>0</v>
      </c>
      <c r="AG426" s="292">
        <f t="shared" si="1077"/>
        <v>44163</v>
      </c>
      <c r="AH426" s="294"/>
      <c r="AI426" s="294" t="e">
        <f t="shared" si="1078"/>
        <v>#DIV/0!</v>
      </c>
      <c r="AJ426" s="295"/>
      <c r="AK426" s="295">
        <f>AK425</f>
        <v>44169.6193515724</v>
      </c>
      <c r="AL426" s="296"/>
      <c r="AM426" s="300"/>
      <c r="AN426" s="218"/>
      <c r="AO426" s="218"/>
      <c r="AP426" s="218"/>
      <c r="AQ426" s="218"/>
      <c r="AR426" s="218"/>
      <c r="AS426" s="218"/>
      <c r="AT426" s="218"/>
      <c r="AU426" s="218"/>
      <c r="AV426" s="218"/>
      <c r="AW426" s="218"/>
      <c r="AX426" s="218"/>
      <c r="AY426" s="218"/>
      <c r="AZ426" s="218"/>
      <c r="BA426" s="218"/>
      <c r="BB426" s="218"/>
      <c r="BC426" s="218"/>
      <c r="BD426" s="218"/>
      <c r="BE426" s="218"/>
      <c r="BF426" s="218"/>
      <c r="BG426" s="218"/>
      <c r="BH426" s="218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217"/>
      <c r="BS426" s="217"/>
      <c r="BT426" s="217"/>
      <c r="BU426" s="217"/>
      <c r="BV426" s="217"/>
      <c r="BW426" s="217"/>
      <c r="BX426" s="217"/>
      <c r="BY426" s="217"/>
      <c r="BZ426" s="217"/>
      <c r="CA426" s="217"/>
      <c r="CB426" s="217"/>
      <c r="CC426" s="217"/>
      <c r="CD426" s="217"/>
      <c r="CE426" s="217"/>
      <c r="CF426" s="217"/>
      <c r="CG426" s="217"/>
      <c r="CH426" s="217"/>
      <c r="CI426" s="217"/>
      <c r="CJ426" s="217"/>
      <c r="CK426" s="217"/>
      <c r="CL426" s="217"/>
      <c r="CM426" s="217"/>
      <c r="CN426" s="217"/>
      <c r="CO426" s="217"/>
      <c r="CP426" s="217"/>
      <c r="CQ426" s="217"/>
      <c r="CR426" s="217"/>
      <c r="CS426" s="217"/>
      <c r="CT426" s="217"/>
      <c r="CU426" s="217"/>
      <c r="CV426" s="217"/>
      <c r="CW426" s="217"/>
      <c r="CX426" s="217"/>
      <c r="CY426" s="217"/>
      <c r="CZ426" s="193"/>
      <c r="DA426" s="193"/>
      <c r="DB426" s="193"/>
      <c r="DC426" s="193"/>
      <c r="DD426" s="193"/>
      <c r="DE426" s="193"/>
      <c r="DF426" s="193"/>
      <c r="DG426" s="193"/>
      <c r="DH426" s="193"/>
      <c r="DI426" s="193"/>
      <c r="DJ426" s="193"/>
      <c r="DK426" s="193"/>
      <c r="DL426" s="193"/>
      <c r="DM426" s="193"/>
      <c r="DN426" s="193"/>
      <c r="DO426" s="193"/>
      <c r="DP426" s="193"/>
      <c r="DQ426" s="193"/>
      <c r="DR426" s="193"/>
      <c r="DS426" s="193"/>
      <c r="DT426" s="193"/>
      <c r="DU426" s="193"/>
      <c r="DV426" s="193"/>
      <c r="DW426" s="193"/>
      <c r="DX426" s="193"/>
      <c r="DY426" s="193"/>
    </row>
    <row r="427" s="191" customFormat="1" customHeight="1" spans="1:129">
      <c r="A427" s="244"/>
      <c r="B427" s="237"/>
      <c r="C427" s="240"/>
      <c r="D427" s="239"/>
      <c r="E427" s="240"/>
      <c r="F427" s="238"/>
      <c r="G427" s="240"/>
      <c r="H427" s="240"/>
      <c r="I427" s="240"/>
      <c r="J427" s="256"/>
      <c r="K427" s="240"/>
      <c r="L427" s="240"/>
      <c r="M427" s="240"/>
      <c r="N427" s="257"/>
      <c r="O427" s="240"/>
      <c r="P427" s="240"/>
      <c r="Q427" s="240"/>
      <c r="R427" s="240"/>
      <c r="S427" s="267"/>
      <c r="T427" s="267"/>
      <c r="U427" s="267"/>
      <c r="V427" s="267"/>
      <c r="W427" s="272"/>
      <c r="X427" s="269"/>
      <c r="Y427" s="267"/>
      <c r="Z427" s="240"/>
      <c r="AA427" s="267"/>
      <c r="AB427" s="281"/>
      <c r="AC427" s="267"/>
      <c r="AD427" s="258"/>
      <c r="AE427" s="282"/>
      <c r="AF427" s="283"/>
      <c r="AG427" s="297"/>
      <c r="AH427" s="352"/>
      <c r="AI427" s="352"/>
      <c r="AJ427" s="345"/>
      <c r="AK427" s="345"/>
      <c r="AL427" s="298"/>
      <c r="AM427" s="301"/>
      <c r="AN427" s="218"/>
      <c r="AO427" s="218"/>
      <c r="AP427" s="218"/>
      <c r="AQ427" s="218"/>
      <c r="AR427" s="218"/>
      <c r="AS427" s="218"/>
      <c r="AT427" s="218"/>
      <c r="AU427" s="218"/>
      <c r="AV427" s="218"/>
      <c r="AW427" s="218"/>
      <c r="AX427" s="218"/>
      <c r="AY427" s="218"/>
      <c r="AZ427" s="218"/>
      <c r="BA427" s="218"/>
      <c r="BB427" s="218"/>
      <c r="BC427" s="218"/>
      <c r="BD427" s="218"/>
      <c r="BE427" s="218"/>
      <c r="BF427" s="218"/>
      <c r="BG427" s="218"/>
      <c r="BH427" s="218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217"/>
      <c r="BS427" s="217"/>
      <c r="BT427" s="217"/>
      <c r="BU427" s="217"/>
      <c r="BV427" s="217"/>
      <c r="BW427" s="217"/>
      <c r="BX427" s="217"/>
      <c r="BY427" s="217"/>
      <c r="BZ427" s="217"/>
      <c r="CA427" s="217"/>
      <c r="CB427" s="217"/>
      <c r="CC427" s="217"/>
      <c r="CD427" s="217"/>
      <c r="CE427" s="217"/>
      <c r="CF427" s="217"/>
      <c r="CG427" s="217"/>
      <c r="CH427" s="217"/>
      <c r="CI427" s="217"/>
      <c r="CJ427" s="217"/>
      <c r="CK427" s="217"/>
      <c r="CL427" s="217"/>
      <c r="CM427" s="217"/>
      <c r="CN427" s="217"/>
      <c r="CO427" s="217"/>
      <c r="CP427" s="217"/>
      <c r="CQ427" s="217"/>
      <c r="CR427" s="217"/>
      <c r="CS427" s="217"/>
      <c r="CT427" s="217"/>
      <c r="CU427" s="217"/>
      <c r="CV427" s="217"/>
      <c r="CW427" s="217"/>
      <c r="CX427" s="217"/>
      <c r="CY427" s="217"/>
      <c r="CZ427" s="193"/>
      <c r="DA427" s="193"/>
      <c r="DB427" s="193"/>
      <c r="DC427" s="193"/>
      <c r="DD427" s="193"/>
      <c r="DE427" s="193"/>
      <c r="DF427" s="193"/>
      <c r="DG427" s="193"/>
      <c r="DH427" s="193"/>
      <c r="DI427" s="193"/>
      <c r="DJ427" s="193"/>
      <c r="DK427" s="193"/>
      <c r="DL427" s="193"/>
      <c r="DM427" s="193"/>
      <c r="DN427" s="193"/>
      <c r="DO427" s="193"/>
      <c r="DP427" s="193"/>
      <c r="DQ427" s="193"/>
      <c r="DR427" s="193"/>
      <c r="DS427" s="193"/>
      <c r="DT427" s="193"/>
      <c r="DU427" s="193"/>
      <c r="DV427" s="193"/>
      <c r="DW427" s="193"/>
      <c r="DX427" s="193"/>
      <c r="DY427" s="193"/>
    </row>
    <row r="428" customHeight="1" spans="1:129">
      <c r="A428" s="230">
        <v>363</v>
      </c>
      <c r="B428" s="235">
        <v>1053</v>
      </c>
      <c r="C428" s="234">
        <v>1</v>
      </c>
      <c r="D428" s="233">
        <v>750</v>
      </c>
      <c r="E428" s="234" t="s">
        <v>144</v>
      </c>
      <c r="F428" s="232">
        <v>5020</v>
      </c>
      <c r="G428" s="234"/>
      <c r="H428" s="234" t="s">
        <v>15</v>
      </c>
      <c r="I428" s="234">
        <v>150</v>
      </c>
      <c r="J428" s="252" t="s">
        <v>67</v>
      </c>
      <c r="K428" s="234">
        <v>460</v>
      </c>
      <c r="L428" s="234">
        <v>6</v>
      </c>
      <c r="M428" s="234">
        <f t="shared" ref="M428:M441" si="1079">O428*K428*I428</f>
        <v>310500</v>
      </c>
      <c r="N428" s="253">
        <f>M428/SUM($M$428:$M$434)</f>
        <v>0.354609929078014</v>
      </c>
      <c r="O428" s="234">
        <v>4.5</v>
      </c>
      <c r="P428" s="234"/>
      <c r="Q428" s="234"/>
      <c r="R428" s="234"/>
      <c r="S428" s="260">
        <f t="shared" ref="S428:S434" si="1080">R428*Q428*P428/1000</f>
        <v>0</v>
      </c>
      <c r="T428" s="260">
        <f t="shared" ref="T428:T434" si="1081">F428*N428*1000/L428/K428*9000/I428</f>
        <v>38698.7357385137</v>
      </c>
      <c r="U428" s="260">
        <f t="shared" ref="U428:U434" si="1082">F428*N428</f>
        <v>1780.14184397163</v>
      </c>
      <c r="V428" s="260"/>
      <c r="W428" s="270"/>
      <c r="X428" s="266"/>
      <c r="Y428" s="260">
        <f t="shared" ref="Y428:Y434" si="1083">T428-X428</f>
        <v>38698.7357385137</v>
      </c>
      <c r="Z428" s="234">
        <f t="shared" ref="Z428:Z434" si="1084">Y428*I428/9000*L428*K428/1000</f>
        <v>1780.14184397163</v>
      </c>
      <c r="AA428" s="260">
        <f t="shared" ref="AA428:AA434" si="1085">65*1000/K428*9000/I428</f>
        <v>8478.26086956522</v>
      </c>
      <c r="AB428" s="278">
        <f t="shared" ref="AB428:AB434" si="1086">Q428*R428*P428*N428/K428/L428*9000/I428</f>
        <v>0</v>
      </c>
      <c r="AC428" s="260">
        <f t="shared" ref="AC428:AC434" si="1087">D428/2*O428*60*24/1000</f>
        <v>2430</v>
      </c>
      <c r="AD428" s="254">
        <f t="shared" ref="AD428:AD441" si="1088">T428/AC428/0.83/AE428</f>
        <v>19.1872357273607</v>
      </c>
      <c r="AE428" s="279">
        <v>1</v>
      </c>
      <c r="AF428" s="280">
        <f t="shared" ref="AF428:AF434" si="1089">IF(LEN(C428)&gt;0,AC428*I428/9000/1000*K428*L428,"")</f>
        <v>111.78</v>
      </c>
      <c r="AG428" s="292">
        <v>44132</v>
      </c>
      <c r="AH428" s="294"/>
      <c r="AI428" s="294">
        <f>AD428+AG428</f>
        <v>44151.1872357274</v>
      </c>
      <c r="AJ428" s="295" t="str">
        <f ca="1">IF(NOW()-AG428-AD428&gt;=-2,"跟踪"," ")</f>
        <v>跟踪</v>
      </c>
      <c r="AK428" s="295">
        <f>AI428+2</f>
        <v>44153.1872357274</v>
      </c>
      <c r="AL428" s="296">
        <f>SUM(AF428:AF434)</f>
        <v>315.2196</v>
      </c>
      <c r="CZ428" s="193"/>
      <c r="DA428" s="193"/>
      <c r="DB428" s="193"/>
      <c r="DC428" s="193"/>
      <c r="DD428" s="193"/>
      <c r="DE428" s="193"/>
      <c r="DF428" s="193"/>
      <c r="DG428" s="193"/>
      <c r="DH428" s="193"/>
      <c r="DI428" s="193"/>
      <c r="DJ428" s="193"/>
      <c r="DK428" s="193"/>
      <c r="DL428" s="193"/>
      <c r="DM428" s="193"/>
      <c r="DN428" s="193"/>
      <c r="DO428" s="193"/>
      <c r="DP428" s="193"/>
      <c r="DQ428" s="193"/>
      <c r="DR428" s="193"/>
      <c r="DS428" s="193"/>
      <c r="DT428" s="193"/>
      <c r="DU428" s="193"/>
      <c r="DV428" s="193"/>
      <c r="DW428" s="193"/>
      <c r="DX428" s="193"/>
      <c r="DY428" s="193"/>
    </row>
    <row r="429" customHeight="1" spans="1:129">
      <c r="A429" s="230">
        <v>363</v>
      </c>
      <c r="B429" s="235"/>
      <c r="C429" s="234">
        <v>1</v>
      </c>
      <c r="D429" s="233">
        <f t="shared" ref="D429:D434" si="1090">D428</f>
        <v>750</v>
      </c>
      <c r="E429" s="234" t="str">
        <f t="shared" ref="E429:E434" si="1091">E428</f>
        <v>YT-A721</v>
      </c>
      <c r="F429" s="232">
        <f t="shared" ref="F429:F434" si="1092">F428</f>
        <v>5020</v>
      </c>
      <c r="G429" s="234"/>
      <c r="H429" s="234" t="s">
        <v>41</v>
      </c>
      <c r="I429" s="234">
        <v>150</v>
      </c>
      <c r="J429" s="252" t="s">
        <v>67</v>
      </c>
      <c r="K429" s="234"/>
      <c r="L429" s="234">
        <f t="shared" ref="L429:L434" si="1093">L428</f>
        <v>6</v>
      </c>
      <c r="M429" s="234">
        <f t="shared" si="1079"/>
        <v>0</v>
      </c>
      <c r="N429" s="253">
        <f t="shared" ref="N429:N434" si="1094">M429/SUM($M$428:$M$434)</f>
        <v>0</v>
      </c>
      <c r="O429" s="234">
        <v>4.5</v>
      </c>
      <c r="P429" s="260"/>
      <c r="Q429" s="260"/>
      <c r="R429" s="260"/>
      <c r="S429" s="260">
        <f t="shared" si="1080"/>
        <v>0</v>
      </c>
      <c r="T429" s="260" t="e">
        <f t="shared" si="1081"/>
        <v>#DIV/0!</v>
      </c>
      <c r="U429" s="260">
        <f t="shared" si="1082"/>
        <v>0</v>
      </c>
      <c r="V429" s="260"/>
      <c r="W429" s="270"/>
      <c r="X429" s="266"/>
      <c r="Y429" s="260" t="e">
        <f t="shared" si="1083"/>
        <v>#DIV/0!</v>
      </c>
      <c r="Z429" s="234" t="e">
        <f t="shared" si="1084"/>
        <v>#DIV/0!</v>
      </c>
      <c r="AA429" s="260" t="e">
        <f t="shared" si="1085"/>
        <v>#DIV/0!</v>
      </c>
      <c r="AB429" s="278" t="e">
        <f t="shared" si="1086"/>
        <v>#DIV/0!</v>
      </c>
      <c r="AC429" s="260">
        <f t="shared" si="1087"/>
        <v>2430</v>
      </c>
      <c r="AD429" s="254" t="e">
        <f t="shared" si="1088"/>
        <v>#DIV/0!</v>
      </c>
      <c r="AE429" s="279">
        <v>1</v>
      </c>
      <c r="AF429" s="280">
        <f t="shared" si="1089"/>
        <v>0</v>
      </c>
      <c r="AG429" s="292">
        <f t="shared" ref="AG429:AG434" si="1095">AG428</f>
        <v>44132</v>
      </c>
      <c r="AH429" s="294"/>
      <c r="AI429" s="294" t="e">
        <f t="shared" ref="AI429:AI435" si="1096">AD429+AG429</f>
        <v>#DIV/0!</v>
      </c>
      <c r="AJ429" s="295"/>
      <c r="AK429" s="295">
        <f t="shared" ref="AK429:AK434" si="1097">AK428</f>
        <v>44153.1872357274</v>
      </c>
      <c r="AL429" s="296"/>
      <c r="CZ429" s="193"/>
      <c r="DA429" s="193"/>
      <c r="DB429" s="193"/>
      <c r="DC429" s="193"/>
      <c r="DD429" s="193"/>
      <c r="DE429" s="193"/>
      <c r="DF429" s="193"/>
      <c r="DG429" s="193"/>
      <c r="DH429" s="193"/>
      <c r="DI429" s="193"/>
      <c r="DJ429" s="193"/>
      <c r="DK429" s="193"/>
      <c r="DL429" s="193"/>
      <c r="DM429" s="193"/>
      <c r="DN429" s="193"/>
      <c r="DO429" s="193"/>
      <c r="DP429" s="193"/>
      <c r="DQ429" s="193"/>
      <c r="DR429" s="193"/>
      <c r="DS429" s="193"/>
      <c r="DT429" s="193"/>
      <c r="DU429" s="193"/>
      <c r="DV429" s="193"/>
      <c r="DW429" s="193"/>
      <c r="DX429" s="193"/>
      <c r="DY429" s="193"/>
    </row>
    <row r="430" customHeight="1" spans="1:129">
      <c r="A430" s="230">
        <v>363</v>
      </c>
      <c r="B430" s="235"/>
      <c r="C430" s="234">
        <v>1</v>
      </c>
      <c r="D430" s="233">
        <f t="shared" si="1090"/>
        <v>750</v>
      </c>
      <c r="E430" s="234" t="str">
        <f t="shared" si="1091"/>
        <v>YT-A721</v>
      </c>
      <c r="F430" s="232">
        <f t="shared" si="1092"/>
        <v>5020</v>
      </c>
      <c r="G430" s="241" t="s">
        <v>49</v>
      </c>
      <c r="H430" s="234" t="s">
        <v>42</v>
      </c>
      <c r="I430" s="234">
        <v>30</v>
      </c>
      <c r="J430" s="252" t="s">
        <v>57</v>
      </c>
      <c r="K430" s="234">
        <v>460</v>
      </c>
      <c r="L430" s="234">
        <f t="shared" si="1093"/>
        <v>6</v>
      </c>
      <c r="M430" s="234">
        <f t="shared" si="1079"/>
        <v>229080</v>
      </c>
      <c r="N430" s="253">
        <f t="shared" si="1094"/>
        <v>0.261623325453113</v>
      </c>
      <c r="O430" s="234">
        <v>16.6</v>
      </c>
      <c r="P430" s="234"/>
      <c r="Q430" s="234"/>
      <c r="R430" s="234"/>
      <c r="S430" s="260">
        <f t="shared" si="1080"/>
        <v>0</v>
      </c>
      <c r="T430" s="260">
        <f t="shared" si="1081"/>
        <v>142755.336279851</v>
      </c>
      <c r="U430" s="260">
        <f t="shared" si="1082"/>
        <v>1313.34909377463</v>
      </c>
      <c r="V430" s="260"/>
      <c r="W430" s="270"/>
      <c r="X430" s="266"/>
      <c r="Y430" s="260">
        <f t="shared" si="1083"/>
        <v>142755.336279851</v>
      </c>
      <c r="Z430" s="234">
        <f t="shared" si="1084"/>
        <v>1313.34909377463</v>
      </c>
      <c r="AA430" s="260">
        <f t="shared" si="1085"/>
        <v>42391.3043478261</v>
      </c>
      <c r="AB430" s="278">
        <f t="shared" si="1086"/>
        <v>0</v>
      </c>
      <c r="AC430" s="260">
        <f t="shared" si="1087"/>
        <v>8964</v>
      </c>
      <c r="AD430" s="254">
        <f t="shared" si="1088"/>
        <v>19.1872357273607</v>
      </c>
      <c r="AE430" s="279">
        <v>1</v>
      </c>
      <c r="AF430" s="280">
        <f t="shared" si="1089"/>
        <v>82.4688</v>
      </c>
      <c r="AG430" s="292">
        <f t="shared" si="1095"/>
        <v>44132</v>
      </c>
      <c r="AH430" s="294"/>
      <c r="AI430" s="294">
        <f t="shared" si="1096"/>
        <v>44151.1872357274</v>
      </c>
      <c r="AJ430" s="295"/>
      <c r="AK430" s="295">
        <f t="shared" si="1097"/>
        <v>44153.1872357274</v>
      </c>
      <c r="AL430" s="296"/>
      <c r="CZ430" s="193"/>
      <c r="DA430" s="193"/>
      <c r="DB430" s="193"/>
      <c r="DC430" s="193"/>
      <c r="DD430" s="193"/>
      <c r="DE430" s="193"/>
      <c r="DF430" s="193"/>
      <c r="DG430" s="193"/>
      <c r="DH430" s="193"/>
      <c r="DI430" s="193"/>
      <c r="DJ430" s="193"/>
      <c r="DK430" s="193"/>
      <c r="DL430" s="193"/>
      <c r="DM430" s="193"/>
      <c r="DN430" s="193"/>
      <c r="DO430" s="193"/>
      <c r="DP430" s="193"/>
      <c r="DQ430" s="193"/>
      <c r="DR430" s="193"/>
      <c r="DS430" s="193"/>
      <c r="DT430" s="193"/>
      <c r="DU430" s="193"/>
      <c r="DV430" s="193"/>
      <c r="DW430" s="193"/>
      <c r="DX430" s="193"/>
      <c r="DY430" s="193"/>
    </row>
    <row r="431" customHeight="1" spans="1:129">
      <c r="A431" s="230">
        <v>363</v>
      </c>
      <c r="B431" s="235"/>
      <c r="C431" s="234">
        <v>1</v>
      </c>
      <c r="D431" s="233">
        <f t="shared" si="1090"/>
        <v>750</v>
      </c>
      <c r="E431" s="234" t="str">
        <f t="shared" si="1091"/>
        <v>YT-A721</v>
      </c>
      <c r="F431" s="232">
        <f t="shared" si="1092"/>
        <v>5020</v>
      </c>
      <c r="G431" s="242"/>
      <c r="H431" s="234" t="s">
        <v>43</v>
      </c>
      <c r="I431" s="234">
        <v>30</v>
      </c>
      <c r="J431" s="252" t="s">
        <v>57</v>
      </c>
      <c r="K431" s="234">
        <v>460</v>
      </c>
      <c r="L431" s="234">
        <f t="shared" si="1093"/>
        <v>6</v>
      </c>
      <c r="M431" s="234">
        <f t="shared" si="1079"/>
        <v>229080</v>
      </c>
      <c r="N431" s="253">
        <f t="shared" si="1094"/>
        <v>0.261623325453113</v>
      </c>
      <c r="O431" s="234">
        <v>16.6</v>
      </c>
      <c r="P431" s="234"/>
      <c r="Q431" s="234"/>
      <c r="R431" s="234"/>
      <c r="S431" s="260">
        <f t="shared" si="1080"/>
        <v>0</v>
      </c>
      <c r="T431" s="260">
        <f t="shared" si="1081"/>
        <v>142755.336279851</v>
      </c>
      <c r="U431" s="260">
        <f t="shared" si="1082"/>
        <v>1313.34909377463</v>
      </c>
      <c r="V431" s="260"/>
      <c r="W431" s="270"/>
      <c r="X431" s="266"/>
      <c r="Y431" s="260">
        <f t="shared" si="1083"/>
        <v>142755.336279851</v>
      </c>
      <c r="Z431" s="234">
        <f t="shared" si="1084"/>
        <v>1313.34909377463</v>
      </c>
      <c r="AA431" s="260">
        <f t="shared" si="1085"/>
        <v>42391.3043478261</v>
      </c>
      <c r="AB431" s="278">
        <f t="shared" si="1086"/>
        <v>0</v>
      </c>
      <c r="AC431" s="260">
        <f t="shared" si="1087"/>
        <v>8964</v>
      </c>
      <c r="AD431" s="254">
        <f t="shared" si="1088"/>
        <v>19.1872357273607</v>
      </c>
      <c r="AE431" s="279">
        <v>1</v>
      </c>
      <c r="AF431" s="280">
        <f t="shared" si="1089"/>
        <v>82.4688</v>
      </c>
      <c r="AG431" s="292">
        <f t="shared" si="1095"/>
        <v>44132</v>
      </c>
      <c r="AH431" s="294"/>
      <c r="AI431" s="294">
        <f t="shared" si="1096"/>
        <v>44151.1872357274</v>
      </c>
      <c r="AJ431" s="295"/>
      <c r="AK431" s="295">
        <f t="shared" si="1097"/>
        <v>44153.1872357274</v>
      </c>
      <c r="AL431" s="296"/>
      <c r="CZ431" s="193"/>
      <c r="DA431" s="193"/>
      <c r="DB431" s="193"/>
      <c r="DC431" s="193"/>
      <c r="DD431" s="193"/>
      <c r="DE431" s="193"/>
      <c r="DF431" s="193"/>
      <c r="DG431" s="193"/>
      <c r="DH431" s="193"/>
      <c r="DI431" s="193"/>
      <c r="DJ431" s="193"/>
      <c r="DK431" s="193"/>
      <c r="DL431" s="193"/>
      <c r="DM431" s="193"/>
      <c r="DN431" s="193"/>
      <c r="DO431" s="193"/>
      <c r="DP431" s="193"/>
      <c r="DQ431" s="193"/>
      <c r="DR431" s="193"/>
      <c r="DS431" s="193"/>
      <c r="DT431" s="193"/>
      <c r="DU431" s="193"/>
      <c r="DV431" s="193"/>
      <c r="DW431" s="193"/>
      <c r="DX431" s="193"/>
      <c r="DY431" s="193"/>
    </row>
    <row r="432" customHeight="1" spans="1:129">
      <c r="A432" s="230">
        <v>363</v>
      </c>
      <c r="B432" s="235"/>
      <c r="C432" s="234">
        <v>1</v>
      </c>
      <c r="D432" s="233">
        <f t="shared" si="1090"/>
        <v>750</v>
      </c>
      <c r="E432" s="234" t="str">
        <f t="shared" si="1091"/>
        <v>YT-A721</v>
      </c>
      <c r="F432" s="232">
        <f t="shared" si="1092"/>
        <v>5020</v>
      </c>
      <c r="G432" s="234"/>
      <c r="H432" s="234" t="s">
        <v>44</v>
      </c>
      <c r="I432" s="234">
        <v>75</v>
      </c>
      <c r="J432" s="252" t="s">
        <v>56</v>
      </c>
      <c r="K432" s="234">
        <v>460</v>
      </c>
      <c r="L432" s="234">
        <f t="shared" si="1093"/>
        <v>6</v>
      </c>
      <c r="M432" s="234">
        <f t="shared" si="1079"/>
        <v>106950</v>
      </c>
      <c r="N432" s="253">
        <f t="shared" si="1094"/>
        <v>0.12214342001576</v>
      </c>
      <c r="O432" s="234">
        <v>3.1</v>
      </c>
      <c r="P432" s="234"/>
      <c r="Q432" s="234"/>
      <c r="R432" s="234"/>
      <c r="S432" s="260">
        <f t="shared" si="1080"/>
        <v>0</v>
      </c>
      <c r="T432" s="260">
        <f t="shared" si="1081"/>
        <v>26659.1290643095</v>
      </c>
      <c r="U432" s="260">
        <f t="shared" si="1082"/>
        <v>613.159968479117</v>
      </c>
      <c r="V432" s="260"/>
      <c r="W432" s="270"/>
      <c r="X432" s="266"/>
      <c r="Y432" s="260">
        <f t="shared" si="1083"/>
        <v>26659.1290643095</v>
      </c>
      <c r="Z432" s="234">
        <f t="shared" si="1084"/>
        <v>613.159968479117</v>
      </c>
      <c r="AA432" s="260">
        <f t="shared" si="1085"/>
        <v>16956.5217391304</v>
      </c>
      <c r="AB432" s="278">
        <f t="shared" si="1086"/>
        <v>0</v>
      </c>
      <c r="AC432" s="260">
        <f t="shared" si="1087"/>
        <v>1674</v>
      </c>
      <c r="AD432" s="254">
        <f t="shared" si="1088"/>
        <v>19.1872357273607</v>
      </c>
      <c r="AE432" s="279">
        <v>1</v>
      </c>
      <c r="AF432" s="280">
        <f t="shared" si="1089"/>
        <v>38.502</v>
      </c>
      <c r="AG432" s="292">
        <f t="shared" si="1095"/>
        <v>44132</v>
      </c>
      <c r="AH432" s="294"/>
      <c r="AI432" s="294">
        <f t="shared" si="1096"/>
        <v>44151.1872357274</v>
      </c>
      <c r="AJ432" s="295"/>
      <c r="AK432" s="295">
        <f t="shared" si="1097"/>
        <v>44153.1872357274</v>
      </c>
      <c r="AL432" s="296"/>
      <c r="CZ432" s="193"/>
      <c r="DA432" s="193"/>
      <c r="DB432" s="193"/>
      <c r="DC432" s="193"/>
      <c r="DD432" s="193"/>
      <c r="DE432" s="193"/>
      <c r="DF432" s="193"/>
      <c r="DG432" s="193"/>
      <c r="DH432" s="193"/>
      <c r="DI432" s="193"/>
      <c r="DJ432" s="193"/>
      <c r="DK432" s="193"/>
      <c r="DL432" s="193"/>
      <c r="DM432" s="193"/>
      <c r="DN432" s="193"/>
      <c r="DO432" s="193"/>
      <c r="DP432" s="193"/>
      <c r="DQ432" s="193"/>
      <c r="DR432" s="193"/>
      <c r="DS432" s="193"/>
      <c r="DT432" s="193"/>
      <c r="DU432" s="193"/>
      <c r="DV432" s="193"/>
      <c r="DW432" s="193"/>
      <c r="DX432" s="193"/>
      <c r="DY432" s="193"/>
    </row>
    <row r="433" customHeight="1" spans="1:129">
      <c r="A433" s="230">
        <v>363</v>
      </c>
      <c r="B433" s="235"/>
      <c r="C433" s="234">
        <v>1</v>
      </c>
      <c r="D433" s="233">
        <f t="shared" si="1090"/>
        <v>750</v>
      </c>
      <c r="E433" s="234" t="str">
        <f t="shared" si="1091"/>
        <v>YT-A721</v>
      </c>
      <c r="F433" s="232">
        <f t="shared" si="1092"/>
        <v>5020</v>
      </c>
      <c r="G433" s="234"/>
      <c r="H433" s="234" t="s">
        <v>45</v>
      </c>
      <c r="I433" s="234"/>
      <c r="J433" s="252"/>
      <c r="K433" s="234"/>
      <c r="L433" s="234">
        <f t="shared" si="1093"/>
        <v>6</v>
      </c>
      <c r="M433" s="234">
        <f t="shared" si="1079"/>
        <v>0</v>
      </c>
      <c r="N433" s="253">
        <f t="shared" si="1094"/>
        <v>0</v>
      </c>
      <c r="O433" s="234"/>
      <c r="P433" s="234"/>
      <c r="Q433" s="234"/>
      <c r="R433" s="234"/>
      <c r="S433" s="260">
        <f t="shared" si="1080"/>
        <v>0</v>
      </c>
      <c r="T433" s="260" t="e">
        <f t="shared" si="1081"/>
        <v>#DIV/0!</v>
      </c>
      <c r="U433" s="260">
        <f t="shared" si="1082"/>
        <v>0</v>
      </c>
      <c r="V433" s="260"/>
      <c r="W433" s="270"/>
      <c r="X433" s="266"/>
      <c r="Y433" s="260" t="e">
        <f t="shared" si="1083"/>
        <v>#DIV/0!</v>
      </c>
      <c r="Z433" s="234" t="e">
        <f t="shared" si="1084"/>
        <v>#DIV/0!</v>
      </c>
      <c r="AA433" s="260" t="e">
        <f t="shared" si="1085"/>
        <v>#DIV/0!</v>
      </c>
      <c r="AB433" s="278" t="e">
        <f t="shared" si="1086"/>
        <v>#DIV/0!</v>
      </c>
      <c r="AC433" s="260">
        <f t="shared" si="1087"/>
        <v>0</v>
      </c>
      <c r="AD433" s="254" t="e">
        <f t="shared" si="1088"/>
        <v>#DIV/0!</v>
      </c>
      <c r="AE433" s="279">
        <v>1</v>
      </c>
      <c r="AF433" s="280">
        <f t="shared" si="1089"/>
        <v>0</v>
      </c>
      <c r="AG433" s="292">
        <f t="shared" si="1095"/>
        <v>44132</v>
      </c>
      <c r="AH433" s="294"/>
      <c r="AI433" s="294" t="e">
        <f t="shared" si="1096"/>
        <v>#DIV/0!</v>
      </c>
      <c r="AJ433" s="295"/>
      <c r="AK433" s="295">
        <f t="shared" si="1097"/>
        <v>44153.1872357274</v>
      </c>
      <c r="AL433" s="296"/>
      <c r="CZ433" s="193"/>
      <c r="DA433" s="193"/>
      <c r="DB433" s="193"/>
      <c r="DC433" s="193"/>
      <c r="DD433" s="193"/>
      <c r="DE433" s="193"/>
      <c r="DF433" s="193"/>
      <c r="DG433" s="193"/>
      <c r="DH433" s="193"/>
      <c r="DI433" s="193"/>
      <c r="DJ433" s="193"/>
      <c r="DK433" s="193"/>
      <c r="DL433" s="193"/>
      <c r="DM433" s="193"/>
      <c r="DN433" s="193"/>
      <c r="DO433" s="193"/>
      <c r="DP433" s="193"/>
      <c r="DQ433" s="193"/>
      <c r="DR433" s="193"/>
      <c r="DS433" s="193"/>
      <c r="DT433" s="193"/>
      <c r="DU433" s="193"/>
      <c r="DV433" s="193"/>
      <c r="DW433" s="193"/>
      <c r="DX433" s="193"/>
      <c r="DY433" s="193"/>
    </row>
    <row r="434" customHeight="1" spans="1:129">
      <c r="A434" s="230">
        <v>363</v>
      </c>
      <c r="B434" s="235"/>
      <c r="C434" s="234">
        <v>1</v>
      </c>
      <c r="D434" s="233">
        <f t="shared" si="1090"/>
        <v>750</v>
      </c>
      <c r="E434" s="234" t="str">
        <f t="shared" si="1091"/>
        <v>YT-A721</v>
      </c>
      <c r="F434" s="232">
        <f t="shared" si="1092"/>
        <v>5020</v>
      </c>
      <c r="G434" s="234">
        <v>2.82</v>
      </c>
      <c r="H434" s="234" t="s">
        <v>46</v>
      </c>
      <c r="I434" s="234"/>
      <c r="J434" s="252"/>
      <c r="K434" s="234"/>
      <c r="L434" s="234">
        <f t="shared" si="1093"/>
        <v>6</v>
      </c>
      <c r="M434" s="234">
        <f t="shared" si="1079"/>
        <v>0</v>
      </c>
      <c r="N434" s="253">
        <f t="shared" si="1094"/>
        <v>0</v>
      </c>
      <c r="O434" s="234"/>
      <c r="P434" s="234"/>
      <c r="Q434" s="234"/>
      <c r="R434" s="234"/>
      <c r="S434" s="260">
        <f t="shared" si="1080"/>
        <v>0</v>
      </c>
      <c r="T434" s="260" t="e">
        <f t="shared" si="1081"/>
        <v>#DIV/0!</v>
      </c>
      <c r="U434" s="260">
        <f t="shared" si="1082"/>
        <v>0</v>
      </c>
      <c r="V434" s="260"/>
      <c r="W434" s="270"/>
      <c r="X434" s="266"/>
      <c r="Y434" s="260" t="e">
        <f t="shared" si="1083"/>
        <v>#DIV/0!</v>
      </c>
      <c r="Z434" s="234" t="e">
        <f t="shared" si="1084"/>
        <v>#DIV/0!</v>
      </c>
      <c r="AA434" s="260" t="e">
        <f t="shared" si="1085"/>
        <v>#DIV/0!</v>
      </c>
      <c r="AB434" s="278" t="e">
        <f t="shared" si="1086"/>
        <v>#DIV/0!</v>
      </c>
      <c r="AC434" s="260">
        <f t="shared" si="1087"/>
        <v>0</v>
      </c>
      <c r="AD434" s="254" t="e">
        <f t="shared" si="1088"/>
        <v>#DIV/0!</v>
      </c>
      <c r="AE434" s="279">
        <v>1</v>
      </c>
      <c r="AF434" s="280">
        <f t="shared" si="1089"/>
        <v>0</v>
      </c>
      <c r="AG434" s="292">
        <f t="shared" si="1095"/>
        <v>44132</v>
      </c>
      <c r="AH434" s="294"/>
      <c r="AI434" s="294" t="e">
        <f t="shared" si="1096"/>
        <v>#DIV/0!</v>
      </c>
      <c r="AJ434" s="295"/>
      <c r="AK434" s="295">
        <f t="shared" si="1097"/>
        <v>44153.1872357274</v>
      </c>
      <c r="AL434" s="296"/>
      <c r="CZ434" s="193"/>
      <c r="DA434" s="193"/>
      <c r="DB434" s="193"/>
      <c r="DC434" s="193"/>
      <c r="DD434" s="193"/>
      <c r="DE434" s="193"/>
      <c r="DF434" s="193"/>
      <c r="DG434" s="193"/>
      <c r="DH434" s="193"/>
      <c r="DI434" s="193"/>
      <c r="DJ434" s="193"/>
      <c r="DK434" s="193"/>
      <c r="DL434" s="193"/>
      <c r="DM434" s="193"/>
      <c r="DN434" s="193"/>
      <c r="DO434" s="193"/>
      <c r="DP434" s="193"/>
      <c r="DQ434" s="193"/>
      <c r="DR434" s="193"/>
      <c r="DS434" s="193"/>
      <c r="DT434" s="193"/>
      <c r="DU434" s="193"/>
      <c r="DV434" s="193"/>
      <c r="DW434" s="193"/>
      <c r="DX434" s="193"/>
      <c r="DY434" s="193"/>
    </row>
    <row r="435" s="192" customFormat="1" customHeight="1" spans="1:129">
      <c r="A435" s="244"/>
      <c r="B435" s="237"/>
      <c r="C435" s="240"/>
      <c r="D435" s="239"/>
      <c r="E435" s="240"/>
      <c r="F435" s="238"/>
      <c r="G435" s="240"/>
      <c r="H435" s="240"/>
      <c r="I435" s="240"/>
      <c r="J435" s="256"/>
      <c r="K435" s="240"/>
      <c r="L435" s="240"/>
      <c r="M435" s="240"/>
      <c r="N435" s="257"/>
      <c r="O435" s="240"/>
      <c r="P435" s="240"/>
      <c r="Q435" s="240"/>
      <c r="R435" s="240"/>
      <c r="S435" s="267"/>
      <c r="T435" s="267"/>
      <c r="U435" s="267"/>
      <c r="V435" s="267"/>
      <c r="W435" s="272"/>
      <c r="X435" s="269"/>
      <c r="Y435" s="267"/>
      <c r="Z435" s="240"/>
      <c r="AA435" s="267"/>
      <c r="AB435" s="281"/>
      <c r="AC435" s="267"/>
      <c r="AD435" s="258"/>
      <c r="AE435" s="282"/>
      <c r="AF435" s="283"/>
      <c r="AG435" s="297"/>
      <c r="AH435" s="352"/>
      <c r="AI435" s="352"/>
      <c r="AJ435" s="345"/>
      <c r="AK435" s="345"/>
      <c r="AL435" s="298"/>
      <c r="AM435" s="301"/>
      <c r="AN435" s="218"/>
      <c r="AO435" s="218"/>
      <c r="AP435" s="218"/>
      <c r="AQ435" s="218"/>
      <c r="AR435" s="218"/>
      <c r="AS435" s="218"/>
      <c r="AT435" s="218"/>
      <c r="AU435" s="218"/>
      <c r="AV435" s="218"/>
      <c r="AW435" s="218"/>
      <c r="AX435" s="218"/>
      <c r="AY435" s="218"/>
      <c r="AZ435" s="218"/>
      <c r="BA435" s="218"/>
      <c r="BB435" s="218"/>
      <c r="BC435" s="218"/>
      <c r="BD435" s="218"/>
      <c r="BE435" s="218"/>
      <c r="BF435" s="218"/>
      <c r="BG435" s="218"/>
      <c r="BH435" s="218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217"/>
      <c r="BS435" s="217"/>
      <c r="BT435" s="217"/>
      <c r="BU435" s="217"/>
      <c r="BV435" s="217"/>
      <c r="BW435" s="217"/>
      <c r="BX435" s="217"/>
      <c r="BY435" s="217"/>
      <c r="BZ435" s="217"/>
      <c r="CA435" s="217"/>
      <c r="CB435" s="217"/>
      <c r="CC435" s="217"/>
      <c r="CD435" s="217"/>
      <c r="CE435" s="217"/>
      <c r="CF435" s="217"/>
      <c r="CG435" s="217"/>
      <c r="CH435" s="217"/>
      <c r="CI435" s="217"/>
      <c r="CJ435" s="217"/>
      <c r="CK435" s="217"/>
      <c r="CL435" s="217"/>
      <c r="CM435" s="217"/>
      <c r="CN435" s="217"/>
      <c r="CO435" s="217"/>
      <c r="CP435" s="217"/>
      <c r="CQ435" s="217"/>
      <c r="CR435" s="217"/>
      <c r="CS435" s="217"/>
      <c r="CT435" s="217"/>
      <c r="CU435" s="217"/>
      <c r="CV435" s="217"/>
      <c r="CW435" s="217"/>
      <c r="CX435" s="217"/>
      <c r="CY435" s="217"/>
      <c r="CZ435" s="306"/>
      <c r="DA435" s="306"/>
      <c r="DB435" s="306"/>
      <c r="DC435" s="306"/>
      <c r="DD435" s="306"/>
      <c r="DE435" s="306"/>
      <c r="DF435" s="306"/>
      <c r="DG435" s="306"/>
      <c r="DH435" s="306"/>
      <c r="DI435" s="306"/>
      <c r="DJ435" s="306"/>
      <c r="DK435" s="306"/>
      <c r="DL435" s="306"/>
      <c r="DM435" s="306"/>
      <c r="DN435" s="306"/>
      <c r="DO435" s="306"/>
      <c r="DP435" s="306"/>
      <c r="DQ435" s="306"/>
      <c r="DR435" s="306"/>
      <c r="DS435" s="306"/>
      <c r="DT435" s="306"/>
      <c r="DU435" s="306"/>
      <c r="DV435" s="306"/>
      <c r="DW435" s="306"/>
      <c r="DX435" s="306"/>
      <c r="DY435" s="306"/>
    </row>
    <row r="436" s="190" customFormat="1" customHeight="1" spans="1:129">
      <c r="A436" s="243">
        <v>367</v>
      </c>
      <c r="B436" s="235">
        <v>1054</v>
      </c>
      <c r="C436" s="234">
        <v>1</v>
      </c>
      <c r="D436" s="233">
        <v>720</v>
      </c>
      <c r="E436" s="234" t="s">
        <v>145</v>
      </c>
      <c r="F436" s="232">
        <v>2500</v>
      </c>
      <c r="G436" s="234"/>
      <c r="H436" s="234" t="s">
        <v>15</v>
      </c>
      <c r="I436" s="234">
        <v>30</v>
      </c>
      <c r="J436" s="252" t="s">
        <v>57</v>
      </c>
      <c r="K436" s="234">
        <v>476</v>
      </c>
      <c r="L436" s="234">
        <v>6</v>
      </c>
      <c r="M436" s="234">
        <f t="shared" ref="M436:M442" si="1098">O436*K436*I436</f>
        <v>62832</v>
      </c>
      <c r="N436" s="253">
        <f t="shared" ref="N436:N442" si="1099">M436/SUM($M$436:$M$442)</f>
        <v>0.0991735537190083</v>
      </c>
      <c r="O436" s="234">
        <v>4.4</v>
      </c>
      <c r="P436" s="234"/>
      <c r="Q436" s="234"/>
      <c r="R436" s="234"/>
      <c r="S436" s="260">
        <f t="shared" ref="S436:S442" si="1100">R436*Q436*P436/1000</f>
        <v>0</v>
      </c>
      <c r="T436" s="260">
        <f t="shared" ref="T436:T442" si="1101">F436*N436*1000/L436/K436*9000/I436</f>
        <v>26043.4752413362</v>
      </c>
      <c r="U436" s="260">
        <f t="shared" ref="U436:U442" si="1102">F436*N436</f>
        <v>247.933884297521</v>
      </c>
      <c r="V436" s="260"/>
      <c r="W436" s="270"/>
      <c r="X436" s="266"/>
      <c r="Y436" s="260">
        <f t="shared" ref="Y436:Y442" si="1103">T436-X436</f>
        <v>26043.4752413362</v>
      </c>
      <c r="Z436" s="234">
        <f t="shared" ref="Z436:Z442" si="1104">Y436*I436/9000*L436*K436/1000</f>
        <v>247.933884297521</v>
      </c>
      <c r="AA436" s="260">
        <f t="shared" ref="AA436:AA442" si="1105">65*1000/K436*9000/I436</f>
        <v>40966.3865546218</v>
      </c>
      <c r="AB436" s="278">
        <f t="shared" ref="AB436:AB442" si="1106">Q436*R436*P436*N436/K436/L436*9000/I436</f>
        <v>0</v>
      </c>
      <c r="AC436" s="260">
        <f t="shared" ref="AC436:AC442" si="1107">D436/2*O436*60*24/1000</f>
        <v>2280.96</v>
      </c>
      <c r="AD436" s="254">
        <f t="shared" ref="AD436:AD442" si="1108">T436/AC436/0.83/AE436</f>
        <v>13.7563486486646</v>
      </c>
      <c r="AE436" s="279">
        <v>1</v>
      </c>
      <c r="AF436" s="280">
        <f t="shared" ref="AF436:AF442" si="1109">IF(LEN(C436)&gt;0,AC436*I436/9000/1000*K436*L436,"")</f>
        <v>21.7147392</v>
      </c>
      <c r="AG436" s="292">
        <v>44162</v>
      </c>
      <c r="AH436" s="294"/>
      <c r="AI436" s="294">
        <f>AD436+AG436</f>
        <v>44175.7563486487</v>
      </c>
      <c r="AJ436" s="295" t="str">
        <f ca="1">IF(NOW()-AG436-AD436&gt;=-2,"跟踪"," ")</f>
        <v> </v>
      </c>
      <c r="AK436" s="295">
        <f>AI436+3</f>
        <v>44178.7563486487</v>
      </c>
      <c r="AL436" s="296">
        <f>SUM(AF436:AF442)</f>
        <v>218.9569536</v>
      </c>
      <c r="AM436" s="300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218"/>
      <c r="BD436" s="218"/>
      <c r="BE436" s="218"/>
      <c r="BF436" s="218"/>
      <c r="BG436" s="218"/>
      <c r="BH436" s="218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217"/>
      <c r="BV436" s="217"/>
      <c r="BW436" s="217"/>
      <c r="BX436" s="217"/>
      <c r="BY436" s="217"/>
      <c r="BZ436" s="217"/>
      <c r="CA436" s="217"/>
      <c r="CB436" s="217"/>
      <c r="CC436" s="217"/>
      <c r="CD436" s="217"/>
      <c r="CE436" s="217"/>
      <c r="CF436" s="217"/>
      <c r="CG436" s="217"/>
      <c r="CH436" s="217"/>
      <c r="CI436" s="217"/>
      <c r="CJ436" s="217"/>
      <c r="CK436" s="217"/>
      <c r="CL436" s="217"/>
      <c r="CM436" s="217"/>
      <c r="CN436" s="217"/>
      <c r="CO436" s="217"/>
      <c r="CP436" s="217"/>
      <c r="CQ436" s="217"/>
      <c r="CR436" s="217"/>
      <c r="CS436" s="217"/>
      <c r="CT436" s="217"/>
      <c r="CU436" s="217"/>
      <c r="CV436" s="217"/>
      <c r="CW436" s="217"/>
      <c r="CX436" s="217"/>
      <c r="CY436" s="217"/>
      <c r="CZ436" s="193"/>
      <c r="DA436" s="193"/>
      <c r="DB436" s="193"/>
      <c r="DC436" s="193"/>
      <c r="DD436" s="193"/>
      <c r="DE436" s="193"/>
      <c r="DF436" s="193"/>
      <c r="DG436" s="193"/>
      <c r="DH436" s="193"/>
      <c r="DI436" s="193"/>
      <c r="DJ436" s="193"/>
      <c r="DK436" s="193"/>
      <c r="DL436" s="193"/>
      <c r="DM436" s="193"/>
      <c r="DN436" s="193"/>
      <c r="DO436" s="193"/>
      <c r="DP436" s="193"/>
      <c r="DQ436" s="193"/>
      <c r="DR436" s="193"/>
      <c r="DS436" s="193"/>
      <c r="DT436" s="193"/>
      <c r="DU436" s="193"/>
      <c r="DV436" s="193"/>
      <c r="DW436" s="193"/>
      <c r="DX436" s="193"/>
      <c r="DY436" s="193"/>
    </row>
    <row r="437" s="190" customFormat="1" customHeight="1" spans="1:129">
      <c r="A437" s="243">
        <v>367</v>
      </c>
      <c r="B437" s="235"/>
      <c r="C437" s="234">
        <v>1</v>
      </c>
      <c r="D437" s="233">
        <f t="shared" ref="D437:D442" si="1110">D436</f>
        <v>720</v>
      </c>
      <c r="E437" s="234" t="str">
        <f t="shared" ref="E437:E442" si="1111">E436</f>
        <v>YD-35025</v>
      </c>
      <c r="F437" s="232">
        <f t="shared" ref="F437:F442" si="1112">F436</f>
        <v>2500</v>
      </c>
      <c r="G437" s="234"/>
      <c r="H437" s="234" t="s">
        <v>41</v>
      </c>
      <c r="I437" s="234">
        <v>30</v>
      </c>
      <c r="J437" s="252" t="s">
        <v>57</v>
      </c>
      <c r="K437" s="234">
        <v>476</v>
      </c>
      <c r="L437" s="234">
        <f t="shared" ref="L437:L442" si="1113">L436</f>
        <v>6</v>
      </c>
      <c r="M437" s="234">
        <f t="shared" si="1098"/>
        <v>45696</v>
      </c>
      <c r="N437" s="253">
        <f t="shared" si="1099"/>
        <v>0.0721262208865515</v>
      </c>
      <c r="O437" s="234">
        <v>3.2</v>
      </c>
      <c r="P437" s="260"/>
      <c r="Q437" s="260"/>
      <c r="R437" s="260"/>
      <c r="S437" s="260">
        <f t="shared" si="1100"/>
        <v>0</v>
      </c>
      <c r="T437" s="260">
        <f t="shared" si="1101"/>
        <v>18940.7092664263</v>
      </c>
      <c r="U437" s="260">
        <f t="shared" si="1102"/>
        <v>180.315552216379</v>
      </c>
      <c r="V437" s="260"/>
      <c r="W437" s="270"/>
      <c r="X437" s="266"/>
      <c r="Y437" s="260">
        <f t="shared" si="1103"/>
        <v>18940.7092664263</v>
      </c>
      <c r="Z437" s="234">
        <f t="shared" si="1104"/>
        <v>180.315552216379</v>
      </c>
      <c r="AA437" s="260">
        <f t="shared" si="1105"/>
        <v>40966.3865546218</v>
      </c>
      <c r="AB437" s="278">
        <f t="shared" si="1106"/>
        <v>0</v>
      </c>
      <c r="AC437" s="260">
        <f t="shared" si="1107"/>
        <v>1658.88</v>
      </c>
      <c r="AD437" s="254">
        <f t="shared" si="1108"/>
        <v>13.7563486486646</v>
      </c>
      <c r="AE437" s="279">
        <v>1</v>
      </c>
      <c r="AF437" s="280">
        <f t="shared" si="1109"/>
        <v>15.7925376</v>
      </c>
      <c r="AG437" s="292">
        <f t="shared" ref="AG437:AG442" si="1114">AG436</f>
        <v>44162</v>
      </c>
      <c r="AH437" s="292">
        <f t="shared" ref="AH437:AH442" si="1115">AH436</f>
        <v>0</v>
      </c>
      <c r="AI437" s="292">
        <f t="shared" ref="AI437:AI442" si="1116">AI436</f>
        <v>44175.7563486487</v>
      </c>
      <c r="AJ437" s="292" t="str">
        <f ca="1" t="shared" ref="AJ437:AJ442" si="1117">AJ436</f>
        <v> </v>
      </c>
      <c r="AK437" s="292">
        <f t="shared" ref="AK437:AK442" si="1118">AK436</f>
        <v>44178.7563486487</v>
      </c>
      <c r="AL437" s="296"/>
      <c r="AM437" s="300"/>
      <c r="AN437" s="218"/>
      <c r="AO437" s="218"/>
      <c r="AP437" s="218"/>
      <c r="AQ437" s="218"/>
      <c r="AR437" s="218"/>
      <c r="AS437" s="218"/>
      <c r="AT437" s="218"/>
      <c r="AU437" s="218"/>
      <c r="AV437" s="218"/>
      <c r="AW437" s="218"/>
      <c r="AX437" s="218"/>
      <c r="AY437" s="218"/>
      <c r="AZ437" s="218"/>
      <c r="BA437" s="218"/>
      <c r="BB437" s="218"/>
      <c r="BC437" s="218"/>
      <c r="BD437" s="218"/>
      <c r="BE437" s="218"/>
      <c r="BF437" s="218"/>
      <c r="BG437" s="218"/>
      <c r="BH437" s="218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217"/>
      <c r="BS437" s="217"/>
      <c r="BT437" s="217"/>
      <c r="BU437" s="217"/>
      <c r="BV437" s="217"/>
      <c r="BW437" s="217"/>
      <c r="BX437" s="217"/>
      <c r="BY437" s="217"/>
      <c r="BZ437" s="217"/>
      <c r="CA437" s="217"/>
      <c r="CB437" s="217"/>
      <c r="CC437" s="217"/>
      <c r="CD437" s="217"/>
      <c r="CE437" s="217"/>
      <c r="CF437" s="217"/>
      <c r="CG437" s="217"/>
      <c r="CH437" s="217"/>
      <c r="CI437" s="217"/>
      <c r="CJ437" s="217"/>
      <c r="CK437" s="217"/>
      <c r="CL437" s="217"/>
      <c r="CM437" s="217"/>
      <c r="CN437" s="217"/>
      <c r="CO437" s="217"/>
      <c r="CP437" s="217"/>
      <c r="CQ437" s="217"/>
      <c r="CR437" s="217"/>
      <c r="CS437" s="217"/>
      <c r="CT437" s="217"/>
      <c r="CU437" s="217"/>
      <c r="CV437" s="217"/>
      <c r="CW437" s="217"/>
      <c r="CX437" s="217"/>
      <c r="CY437" s="217"/>
      <c r="CZ437" s="193"/>
      <c r="DA437" s="193"/>
      <c r="DB437" s="193"/>
      <c r="DC437" s="193"/>
      <c r="DD437" s="193"/>
      <c r="DE437" s="193"/>
      <c r="DF437" s="193"/>
      <c r="DG437" s="193"/>
      <c r="DH437" s="193"/>
      <c r="DI437" s="193"/>
      <c r="DJ437" s="193"/>
      <c r="DK437" s="193"/>
      <c r="DL437" s="193"/>
      <c r="DM437" s="193"/>
      <c r="DN437" s="193"/>
      <c r="DO437" s="193"/>
      <c r="DP437" s="193"/>
      <c r="DQ437" s="193"/>
      <c r="DR437" s="193"/>
      <c r="DS437" s="193"/>
      <c r="DT437" s="193"/>
      <c r="DU437" s="193"/>
      <c r="DV437" s="193"/>
      <c r="DW437" s="193"/>
      <c r="DX437" s="193"/>
      <c r="DY437" s="193"/>
    </row>
    <row r="438" s="190" customFormat="1" customHeight="1" spans="1:129">
      <c r="A438" s="243">
        <v>367</v>
      </c>
      <c r="B438" s="235"/>
      <c r="C438" s="234">
        <v>1</v>
      </c>
      <c r="D438" s="233">
        <f t="shared" si="1110"/>
        <v>720</v>
      </c>
      <c r="E438" s="234" t="str">
        <f t="shared" si="1111"/>
        <v>YD-35025</v>
      </c>
      <c r="F438" s="232">
        <f t="shared" si="1112"/>
        <v>2500</v>
      </c>
      <c r="G438" s="241" t="s">
        <v>49</v>
      </c>
      <c r="H438" s="234" t="s">
        <v>42</v>
      </c>
      <c r="I438" s="234">
        <v>100</v>
      </c>
      <c r="J438" s="252" t="s">
        <v>80</v>
      </c>
      <c r="K438" s="234">
        <v>238</v>
      </c>
      <c r="L438" s="234">
        <f t="shared" si="1113"/>
        <v>6</v>
      </c>
      <c r="M438" s="234">
        <f t="shared" si="1098"/>
        <v>416500</v>
      </c>
      <c r="N438" s="253">
        <f t="shared" si="1099"/>
        <v>0.657400450788881</v>
      </c>
      <c r="O438" s="234">
        <v>17.5</v>
      </c>
      <c r="P438" s="234"/>
      <c r="Q438" s="234"/>
      <c r="R438" s="234"/>
      <c r="S438" s="260">
        <f t="shared" si="1100"/>
        <v>0</v>
      </c>
      <c r="T438" s="260">
        <f t="shared" si="1101"/>
        <v>103582.003800769</v>
      </c>
      <c r="U438" s="260">
        <f t="shared" si="1102"/>
        <v>1643.5011269722</v>
      </c>
      <c r="V438" s="260"/>
      <c r="W438" s="270"/>
      <c r="X438" s="266"/>
      <c r="Y438" s="260">
        <f t="shared" si="1103"/>
        <v>103582.003800769</v>
      </c>
      <c r="Z438" s="234">
        <f t="shared" si="1104"/>
        <v>1643.5011269722</v>
      </c>
      <c r="AA438" s="260">
        <f t="shared" si="1105"/>
        <v>24579.8319327731</v>
      </c>
      <c r="AB438" s="278">
        <f t="shared" si="1106"/>
        <v>0</v>
      </c>
      <c r="AC438" s="260">
        <f t="shared" si="1107"/>
        <v>9072</v>
      </c>
      <c r="AD438" s="254">
        <f t="shared" si="1108"/>
        <v>13.7563486486646</v>
      </c>
      <c r="AE438" s="279">
        <v>1</v>
      </c>
      <c r="AF438" s="280">
        <f t="shared" si="1109"/>
        <v>143.9424</v>
      </c>
      <c r="AG438" s="292">
        <f t="shared" si="1114"/>
        <v>44162</v>
      </c>
      <c r="AH438" s="292">
        <f t="shared" si="1115"/>
        <v>0</v>
      </c>
      <c r="AI438" s="292">
        <f t="shared" si="1116"/>
        <v>44175.7563486487</v>
      </c>
      <c r="AJ438" s="292" t="str">
        <f ca="1" t="shared" si="1117"/>
        <v> </v>
      </c>
      <c r="AK438" s="292">
        <f t="shared" si="1118"/>
        <v>44178.7563486487</v>
      </c>
      <c r="AL438" s="296"/>
      <c r="AM438" s="300"/>
      <c r="AN438" s="218"/>
      <c r="AO438" s="218"/>
      <c r="AP438" s="218"/>
      <c r="AQ438" s="218"/>
      <c r="AR438" s="218"/>
      <c r="AS438" s="218"/>
      <c r="AT438" s="218"/>
      <c r="AU438" s="218"/>
      <c r="AV438" s="218"/>
      <c r="AW438" s="218"/>
      <c r="AX438" s="218"/>
      <c r="AY438" s="218"/>
      <c r="AZ438" s="218"/>
      <c r="BA438" s="218"/>
      <c r="BB438" s="218"/>
      <c r="BC438" s="218"/>
      <c r="BD438" s="218"/>
      <c r="BE438" s="218"/>
      <c r="BF438" s="218"/>
      <c r="BG438" s="218"/>
      <c r="BH438" s="218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217"/>
      <c r="BS438" s="217"/>
      <c r="BT438" s="217"/>
      <c r="BU438" s="217"/>
      <c r="BV438" s="217"/>
      <c r="BW438" s="217"/>
      <c r="BX438" s="217"/>
      <c r="BY438" s="217"/>
      <c r="BZ438" s="217"/>
      <c r="CA438" s="217"/>
      <c r="CB438" s="217"/>
      <c r="CC438" s="217"/>
      <c r="CD438" s="217"/>
      <c r="CE438" s="217"/>
      <c r="CF438" s="217"/>
      <c r="CG438" s="217"/>
      <c r="CH438" s="217"/>
      <c r="CI438" s="217"/>
      <c r="CJ438" s="217"/>
      <c r="CK438" s="217"/>
      <c r="CL438" s="217"/>
      <c r="CM438" s="217"/>
      <c r="CN438" s="217"/>
      <c r="CO438" s="217"/>
      <c r="CP438" s="217"/>
      <c r="CQ438" s="217"/>
      <c r="CR438" s="217"/>
      <c r="CS438" s="217"/>
      <c r="CT438" s="217"/>
      <c r="CU438" s="217"/>
      <c r="CV438" s="217"/>
      <c r="CW438" s="217"/>
      <c r="CX438" s="217"/>
      <c r="CY438" s="217"/>
      <c r="CZ438" s="193"/>
      <c r="DA438" s="193"/>
      <c r="DB438" s="193"/>
      <c r="DC438" s="193"/>
      <c r="DD438" s="193"/>
      <c r="DE438" s="193"/>
      <c r="DF438" s="193"/>
      <c r="DG438" s="193"/>
      <c r="DH438" s="193"/>
      <c r="DI438" s="193"/>
      <c r="DJ438" s="193"/>
      <c r="DK438" s="193"/>
      <c r="DL438" s="193"/>
      <c r="DM438" s="193"/>
      <c r="DN438" s="193"/>
      <c r="DO438" s="193"/>
      <c r="DP438" s="193"/>
      <c r="DQ438" s="193"/>
      <c r="DR438" s="193"/>
      <c r="DS438" s="193"/>
      <c r="DT438" s="193"/>
      <c r="DU438" s="193"/>
      <c r="DV438" s="193"/>
      <c r="DW438" s="193"/>
      <c r="DX438" s="193"/>
      <c r="DY438" s="193"/>
    </row>
    <row r="439" s="190" customFormat="1" customHeight="1" spans="1:129">
      <c r="A439" s="243">
        <v>367</v>
      </c>
      <c r="B439" s="235"/>
      <c r="C439" s="234">
        <v>1</v>
      </c>
      <c r="D439" s="233">
        <f t="shared" si="1110"/>
        <v>720</v>
      </c>
      <c r="E439" s="234" t="str">
        <f t="shared" si="1111"/>
        <v>YD-35025</v>
      </c>
      <c r="F439" s="232">
        <f t="shared" si="1112"/>
        <v>2500</v>
      </c>
      <c r="G439" s="242"/>
      <c r="H439" s="234" t="s">
        <v>43</v>
      </c>
      <c r="I439" s="234">
        <v>30</v>
      </c>
      <c r="J439" s="252" t="s">
        <v>57</v>
      </c>
      <c r="K439" s="234">
        <v>476</v>
      </c>
      <c r="L439" s="234">
        <f t="shared" si="1113"/>
        <v>6</v>
      </c>
      <c r="M439" s="234">
        <f t="shared" si="1098"/>
        <v>45696</v>
      </c>
      <c r="N439" s="253">
        <f t="shared" si="1099"/>
        <v>0.0721262208865515</v>
      </c>
      <c r="O439" s="234">
        <v>3.2</v>
      </c>
      <c r="P439" s="234"/>
      <c r="Q439" s="234"/>
      <c r="R439" s="234"/>
      <c r="S439" s="260">
        <f t="shared" si="1100"/>
        <v>0</v>
      </c>
      <c r="T439" s="260">
        <f t="shared" si="1101"/>
        <v>18940.7092664263</v>
      </c>
      <c r="U439" s="260">
        <f t="shared" si="1102"/>
        <v>180.315552216379</v>
      </c>
      <c r="V439" s="260"/>
      <c r="W439" s="270"/>
      <c r="X439" s="266"/>
      <c r="Y439" s="260">
        <f t="shared" si="1103"/>
        <v>18940.7092664263</v>
      </c>
      <c r="Z439" s="234">
        <f t="shared" si="1104"/>
        <v>180.315552216379</v>
      </c>
      <c r="AA439" s="260">
        <f t="shared" si="1105"/>
        <v>40966.3865546218</v>
      </c>
      <c r="AB439" s="278">
        <f t="shared" si="1106"/>
        <v>0</v>
      </c>
      <c r="AC439" s="260">
        <f t="shared" si="1107"/>
        <v>1658.88</v>
      </c>
      <c r="AD439" s="254">
        <f t="shared" si="1108"/>
        <v>13.7563486486646</v>
      </c>
      <c r="AE439" s="279">
        <v>1</v>
      </c>
      <c r="AF439" s="280">
        <f t="shared" si="1109"/>
        <v>15.7925376</v>
      </c>
      <c r="AG439" s="292">
        <f t="shared" si="1114"/>
        <v>44162</v>
      </c>
      <c r="AH439" s="292">
        <f t="shared" si="1115"/>
        <v>0</v>
      </c>
      <c r="AI439" s="292">
        <f t="shared" si="1116"/>
        <v>44175.7563486487</v>
      </c>
      <c r="AJ439" s="292" t="str">
        <f ca="1" t="shared" si="1117"/>
        <v> </v>
      </c>
      <c r="AK439" s="292">
        <f t="shared" si="1118"/>
        <v>44178.7563486487</v>
      </c>
      <c r="AL439" s="296"/>
      <c r="AM439" s="300"/>
      <c r="AN439" s="218"/>
      <c r="AO439" s="218"/>
      <c r="AP439" s="218"/>
      <c r="AQ439" s="218"/>
      <c r="AR439" s="218"/>
      <c r="AS439" s="218"/>
      <c r="AT439" s="218"/>
      <c r="AU439" s="218"/>
      <c r="AV439" s="218"/>
      <c r="AW439" s="218"/>
      <c r="AX439" s="218"/>
      <c r="AY439" s="218"/>
      <c r="AZ439" s="218"/>
      <c r="BA439" s="218"/>
      <c r="BB439" s="218"/>
      <c r="BC439" s="218"/>
      <c r="BD439" s="218"/>
      <c r="BE439" s="218"/>
      <c r="BF439" s="218"/>
      <c r="BG439" s="218"/>
      <c r="BH439" s="218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217"/>
      <c r="BS439" s="217"/>
      <c r="BT439" s="217"/>
      <c r="BU439" s="217"/>
      <c r="BV439" s="217"/>
      <c r="BW439" s="217"/>
      <c r="BX439" s="217"/>
      <c r="BY439" s="217"/>
      <c r="BZ439" s="217"/>
      <c r="CA439" s="217"/>
      <c r="CB439" s="217"/>
      <c r="CC439" s="217"/>
      <c r="CD439" s="217"/>
      <c r="CE439" s="217"/>
      <c r="CF439" s="217"/>
      <c r="CG439" s="217"/>
      <c r="CH439" s="217"/>
      <c r="CI439" s="217"/>
      <c r="CJ439" s="217"/>
      <c r="CK439" s="217"/>
      <c r="CL439" s="217"/>
      <c r="CM439" s="217"/>
      <c r="CN439" s="217"/>
      <c r="CO439" s="217"/>
      <c r="CP439" s="217"/>
      <c r="CQ439" s="217"/>
      <c r="CR439" s="217"/>
      <c r="CS439" s="217"/>
      <c r="CT439" s="217"/>
      <c r="CU439" s="217"/>
      <c r="CV439" s="217"/>
      <c r="CW439" s="217"/>
      <c r="CX439" s="217"/>
      <c r="CY439" s="217"/>
      <c r="CZ439" s="193"/>
      <c r="DA439" s="193"/>
      <c r="DB439" s="193"/>
      <c r="DC439" s="193"/>
      <c r="DD439" s="193"/>
      <c r="DE439" s="193"/>
      <c r="DF439" s="193"/>
      <c r="DG439" s="193"/>
      <c r="DH439" s="193"/>
      <c r="DI439" s="193"/>
      <c r="DJ439" s="193"/>
      <c r="DK439" s="193"/>
      <c r="DL439" s="193"/>
      <c r="DM439" s="193"/>
      <c r="DN439" s="193"/>
      <c r="DO439" s="193"/>
      <c r="DP439" s="193"/>
      <c r="DQ439" s="193"/>
      <c r="DR439" s="193"/>
      <c r="DS439" s="193"/>
      <c r="DT439" s="193"/>
      <c r="DU439" s="193"/>
      <c r="DV439" s="193"/>
      <c r="DW439" s="193"/>
      <c r="DX439" s="193"/>
      <c r="DY439" s="193"/>
    </row>
    <row r="440" s="190" customFormat="1" customHeight="1" spans="1:129">
      <c r="A440" s="243">
        <v>367</v>
      </c>
      <c r="B440" s="235"/>
      <c r="C440" s="234">
        <v>1</v>
      </c>
      <c r="D440" s="233">
        <f t="shared" si="1110"/>
        <v>720</v>
      </c>
      <c r="E440" s="234" t="str">
        <f t="shared" si="1111"/>
        <v>YD-35025</v>
      </c>
      <c r="F440" s="232">
        <f t="shared" si="1112"/>
        <v>2500</v>
      </c>
      <c r="G440" s="234" t="e">
        <f>[1]问量!$F$293</f>
        <v>#REF!</v>
      </c>
      <c r="H440" s="234" t="s">
        <v>44</v>
      </c>
      <c r="I440" s="234">
        <v>30</v>
      </c>
      <c r="J440" s="252" t="s">
        <v>57</v>
      </c>
      <c r="K440" s="234">
        <v>476</v>
      </c>
      <c r="L440" s="234">
        <f t="shared" si="1113"/>
        <v>6</v>
      </c>
      <c r="M440" s="234">
        <f t="shared" si="1098"/>
        <v>62832</v>
      </c>
      <c r="N440" s="253">
        <f t="shared" si="1099"/>
        <v>0.0991735537190083</v>
      </c>
      <c r="O440" s="234">
        <v>4.4</v>
      </c>
      <c r="P440" s="234"/>
      <c r="Q440" s="234"/>
      <c r="R440" s="234"/>
      <c r="S440" s="260">
        <f t="shared" si="1100"/>
        <v>0</v>
      </c>
      <c r="T440" s="260">
        <f t="shared" si="1101"/>
        <v>26043.4752413362</v>
      </c>
      <c r="U440" s="260">
        <f t="shared" si="1102"/>
        <v>247.933884297521</v>
      </c>
      <c r="V440" s="260"/>
      <c r="W440" s="270"/>
      <c r="X440" s="266"/>
      <c r="Y440" s="260">
        <f t="shared" si="1103"/>
        <v>26043.4752413362</v>
      </c>
      <c r="Z440" s="234">
        <f t="shared" si="1104"/>
        <v>247.933884297521</v>
      </c>
      <c r="AA440" s="260">
        <f t="shared" si="1105"/>
        <v>40966.3865546218</v>
      </c>
      <c r="AB440" s="278">
        <f t="shared" si="1106"/>
        <v>0</v>
      </c>
      <c r="AC440" s="260">
        <f t="shared" si="1107"/>
        <v>2280.96</v>
      </c>
      <c r="AD440" s="254">
        <f t="shared" si="1108"/>
        <v>13.7563486486646</v>
      </c>
      <c r="AE440" s="279">
        <v>1</v>
      </c>
      <c r="AF440" s="280">
        <f t="shared" si="1109"/>
        <v>21.7147392</v>
      </c>
      <c r="AG440" s="292">
        <f t="shared" si="1114"/>
        <v>44162</v>
      </c>
      <c r="AH440" s="292">
        <f t="shared" si="1115"/>
        <v>0</v>
      </c>
      <c r="AI440" s="292">
        <f t="shared" si="1116"/>
        <v>44175.7563486487</v>
      </c>
      <c r="AJ440" s="292" t="str">
        <f ca="1" t="shared" si="1117"/>
        <v> </v>
      </c>
      <c r="AK440" s="292">
        <f t="shared" si="1118"/>
        <v>44178.7563486487</v>
      </c>
      <c r="AL440" s="296"/>
      <c r="AM440" s="300"/>
      <c r="AN440" s="218"/>
      <c r="AO440" s="218"/>
      <c r="AP440" s="218"/>
      <c r="AQ440" s="218"/>
      <c r="AR440" s="218"/>
      <c r="AS440" s="218"/>
      <c r="AT440" s="218"/>
      <c r="AU440" s="218"/>
      <c r="AV440" s="218"/>
      <c r="AW440" s="218"/>
      <c r="AX440" s="218"/>
      <c r="AY440" s="218"/>
      <c r="AZ440" s="218"/>
      <c r="BA440" s="218"/>
      <c r="BB440" s="218"/>
      <c r="BC440" s="218"/>
      <c r="BD440" s="218"/>
      <c r="BE440" s="218"/>
      <c r="BF440" s="218"/>
      <c r="BG440" s="218"/>
      <c r="BH440" s="218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217"/>
      <c r="BS440" s="217"/>
      <c r="BT440" s="217"/>
      <c r="BU440" s="217"/>
      <c r="BV440" s="217"/>
      <c r="BW440" s="217"/>
      <c r="BX440" s="217"/>
      <c r="BY440" s="217"/>
      <c r="BZ440" s="217"/>
      <c r="CA440" s="217"/>
      <c r="CB440" s="217"/>
      <c r="CC440" s="217"/>
      <c r="CD440" s="217"/>
      <c r="CE440" s="217"/>
      <c r="CF440" s="217"/>
      <c r="CG440" s="217"/>
      <c r="CH440" s="217"/>
      <c r="CI440" s="217"/>
      <c r="CJ440" s="217"/>
      <c r="CK440" s="217"/>
      <c r="CL440" s="217"/>
      <c r="CM440" s="217"/>
      <c r="CN440" s="217"/>
      <c r="CO440" s="217"/>
      <c r="CP440" s="217"/>
      <c r="CQ440" s="217"/>
      <c r="CR440" s="217"/>
      <c r="CS440" s="217"/>
      <c r="CT440" s="217"/>
      <c r="CU440" s="217"/>
      <c r="CV440" s="217"/>
      <c r="CW440" s="217"/>
      <c r="CX440" s="217"/>
      <c r="CY440" s="217"/>
      <c r="CZ440" s="193"/>
      <c r="DA440" s="193"/>
      <c r="DB440" s="193"/>
      <c r="DC440" s="193"/>
      <c r="DD440" s="193"/>
      <c r="DE440" s="193"/>
      <c r="DF440" s="193"/>
      <c r="DG440" s="193"/>
      <c r="DH440" s="193"/>
      <c r="DI440" s="193"/>
      <c r="DJ440" s="193"/>
      <c r="DK440" s="193"/>
      <c r="DL440" s="193"/>
      <c r="DM440" s="193"/>
      <c r="DN440" s="193"/>
      <c r="DO440" s="193"/>
      <c r="DP440" s="193"/>
      <c r="DQ440" s="193"/>
      <c r="DR440" s="193"/>
      <c r="DS440" s="193"/>
      <c r="DT440" s="193"/>
      <c r="DU440" s="193"/>
      <c r="DV440" s="193"/>
      <c r="DW440" s="193"/>
      <c r="DX440" s="193"/>
      <c r="DY440" s="193"/>
    </row>
    <row r="441" s="190" customFormat="1" customHeight="1" spans="1:129">
      <c r="A441" s="243">
        <v>367</v>
      </c>
      <c r="B441" s="235"/>
      <c r="C441" s="234">
        <v>1</v>
      </c>
      <c r="D441" s="233">
        <f t="shared" si="1110"/>
        <v>720</v>
      </c>
      <c r="E441" s="234" t="str">
        <f t="shared" si="1111"/>
        <v>YD-35025</v>
      </c>
      <c r="F441" s="232">
        <f t="shared" si="1112"/>
        <v>2500</v>
      </c>
      <c r="G441" s="234"/>
      <c r="H441" s="234" t="s">
        <v>45</v>
      </c>
      <c r="I441" s="234"/>
      <c r="J441" s="252"/>
      <c r="K441" s="234"/>
      <c r="L441" s="234">
        <f t="shared" si="1113"/>
        <v>6</v>
      </c>
      <c r="M441" s="234">
        <f t="shared" si="1098"/>
        <v>0</v>
      </c>
      <c r="N441" s="253">
        <f t="shared" si="1099"/>
        <v>0</v>
      </c>
      <c r="O441" s="234"/>
      <c r="P441" s="234"/>
      <c r="Q441" s="234"/>
      <c r="R441" s="234"/>
      <c r="S441" s="260">
        <f t="shared" si="1100"/>
        <v>0</v>
      </c>
      <c r="T441" s="260" t="e">
        <f t="shared" si="1101"/>
        <v>#DIV/0!</v>
      </c>
      <c r="U441" s="260">
        <f t="shared" si="1102"/>
        <v>0</v>
      </c>
      <c r="V441" s="260"/>
      <c r="W441" s="270"/>
      <c r="X441" s="266"/>
      <c r="Y441" s="260" t="e">
        <f t="shared" si="1103"/>
        <v>#DIV/0!</v>
      </c>
      <c r="Z441" s="234" t="e">
        <f t="shared" si="1104"/>
        <v>#DIV/0!</v>
      </c>
      <c r="AA441" s="260" t="e">
        <f t="shared" si="1105"/>
        <v>#DIV/0!</v>
      </c>
      <c r="AB441" s="278" t="e">
        <f t="shared" si="1106"/>
        <v>#DIV/0!</v>
      </c>
      <c r="AC441" s="260">
        <f t="shared" si="1107"/>
        <v>0</v>
      </c>
      <c r="AD441" s="254" t="e">
        <f t="shared" si="1108"/>
        <v>#DIV/0!</v>
      </c>
      <c r="AE441" s="279">
        <v>1</v>
      </c>
      <c r="AF441" s="280">
        <f t="shared" si="1109"/>
        <v>0</v>
      </c>
      <c r="AG441" s="292">
        <f t="shared" si="1114"/>
        <v>44162</v>
      </c>
      <c r="AH441" s="292">
        <f t="shared" si="1115"/>
        <v>0</v>
      </c>
      <c r="AI441" s="292">
        <f t="shared" si="1116"/>
        <v>44175.7563486487</v>
      </c>
      <c r="AJ441" s="292" t="str">
        <f ca="1" t="shared" si="1117"/>
        <v> </v>
      </c>
      <c r="AK441" s="292">
        <f t="shared" si="1118"/>
        <v>44178.7563486487</v>
      </c>
      <c r="AL441" s="296"/>
      <c r="AM441" s="300"/>
      <c r="AN441" s="218"/>
      <c r="AO441" s="218"/>
      <c r="AP441" s="218"/>
      <c r="AQ441" s="218"/>
      <c r="AR441" s="218"/>
      <c r="AS441" s="218"/>
      <c r="AT441" s="218"/>
      <c r="AU441" s="218"/>
      <c r="AV441" s="218"/>
      <c r="AW441" s="218"/>
      <c r="AX441" s="218"/>
      <c r="AY441" s="218"/>
      <c r="AZ441" s="218"/>
      <c r="BA441" s="218"/>
      <c r="BB441" s="218"/>
      <c r="BC441" s="218"/>
      <c r="BD441" s="218"/>
      <c r="BE441" s="218"/>
      <c r="BF441" s="218"/>
      <c r="BG441" s="218"/>
      <c r="BH441" s="218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217"/>
      <c r="BS441" s="217"/>
      <c r="BT441" s="217"/>
      <c r="BU441" s="217"/>
      <c r="BV441" s="217"/>
      <c r="BW441" s="217"/>
      <c r="BX441" s="217"/>
      <c r="BY441" s="217"/>
      <c r="BZ441" s="217"/>
      <c r="CA441" s="217"/>
      <c r="CB441" s="217"/>
      <c r="CC441" s="217"/>
      <c r="CD441" s="217"/>
      <c r="CE441" s="217"/>
      <c r="CF441" s="217"/>
      <c r="CG441" s="217"/>
      <c r="CH441" s="217"/>
      <c r="CI441" s="217"/>
      <c r="CJ441" s="217"/>
      <c r="CK441" s="217"/>
      <c r="CL441" s="217"/>
      <c r="CM441" s="217"/>
      <c r="CN441" s="217"/>
      <c r="CO441" s="217"/>
      <c r="CP441" s="217"/>
      <c r="CQ441" s="217"/>
      <c r="CR441" s="217"/>
      <c r="CS441" s="217"/>
      <c r="CT441" s="217"/>
      <c r="CU441" s="217"/>
      <c r="CV441" s="217"/>
      <c r="CW441" s="217"/>
      <c r="CX441" s="217"/>
      <c r="CY441" s="217"/>
      <c r="CZ441" s="193"/>
      <c r="DA441" s="193"/>
      <c r="DB441" s="193"/>
      <c r="DC441" s="193"/>
      <c r="DD441" s="193"/>
      <c r="DE441" s="193"/>
      <c r="DF441" s="193"/>
      <c r="DG441" s="193"/>
      <c r="DH441" s="193"/>
      <c r="DI441" s="193"/>
      <c r="DJ441" s="193"/>
      <c r="DK441" s="193"/>
      <c r="DL441" s="193"/>
      <c r="DM441" s="193"/>
      <c r="DN441" s="193"/>
      <c r="DO441" s="193"/>
      <c r="DP441" s="193"/>
      <c r="DQ441" s="193"/>
      <c r="DR441" s="193"/>
      <c r="DS441" s="193"/>
      <c r="DT441" s="193"/>
      <c r="DU441" s="193"/>
      <c r="DV441" s="193"/>
      <c r="DW441" s="193"/>
      <c r="DX441" s="193"/>
      <c r="DY441" s="193"/>
    </row>
    <row r="442" s="190" customFormat="1" customHeight="1" spans="1:129">
      <c r="A442" s="243">
        <v>367</v>
      </c>
      <c r="B442" s="235"/>
      <c r="C442" s="234">
        <v>1</v>
      </c>
      <c r="D442" s="233">
        <f t="shared" si="1110"/>
        <v>720</v>
      </c>
      <c r="E442" s="234" t="str">
        <f t="shared" si="1111"/>
        <v>YD-35025</v>
      </c>
      <c r="F442" s="232">
        <f t="shared" si="1112"/>
        <v>2500</v>
      </c>
      <c r="G442" s="234"/>
      <c r="H442" s="234" t="s">
        <v>46</v>
      </c>
      <c r="I442" s="234"/>
      <c r="J442" s="252"/>
      <c r="K442" s="234"/>
      <c r="L442" s="234">
        <f t="shared" si="1113"/>
        <v>6</v>
      </c>
      <c r="M442" s="234">
        <f t="shared" si="1098"/>
        <v>0</v>
      </c>
      <c r="N442" s="253">
        <f t="shared" si="1099"/>
        <v>0</v>
      </c>
      <c r="O442" s="234"/>
      <c r="P442" s="234"/>
      <c r="Q442" s="234"/>
      <c r="R442" s="234"/>
      <c r="S442" s="260">
        <f t="shared" si="1100"/>
        <v>0</v>
      </c>
      <c r="T442" s="260" t="e">
        <f t="shared" si="1101"/>
        <v>#DIV/0!</v>
      </c>
      <c r="U442" s="260">
        <f t="shared" si="1102"/>
        <v>0</v>
      </c>
      <c r="V442" s="260"/>
      <c r="W442" s="270"/>
      <c r="X442" s="266"/>
      <c r="Y442" s="260" t="e">
        <f t="shared" si="1103"/>
        <v>#DIV/0!</v>
      </c>
      <c r="Z442" s="234" t="e">
        <f t="shared" si="1104"/>
        <v>#DIV/0!</v>
      </c>
      <c r="AA442" s="260" t="e">
        <f t="shared" si="1105"/>
        <v>#DIV/0!</v>
      </c>
      <c r="AB442" s="278" t="e">
        <f t="shared" si="1106"/>
        <v>#DIV/0!</v>
      </c>
      <c r="AC442" s="260">
        <f t="shared" si="1107"/>
        <v>0</v>
      </c>
      <c r="AD442" s="254" t="e">
        <f t="shared" si="1108"/>
        <v>#DIV/0!</v>
      </c>
      <c r="AE442" s="279">
        <v>1</v>
      </c>
      <c r="AF442" s="280">
        <f t="shared" si="1109"/>
        <v>0</v>
      </c>
      <c r="AG442" s="292">
        <f t="shared" si="1114"/>
        <v>44162</v>
      </c>
      <c r="AH442" s="292">
        <f t="shared" si="1115"/>
        <v>0</v>
      </c>
      <c r="AI442" s="292">
        <f t="shared" si="1116"/>
        <v>44175.7563486487</v>
      </c>
      <c r="AJ442" s="292" t="str">
        <f ca="1" t="shared" si="1117"/>
        <v> </v>
      </c>
      <c r="AK442" s="292">
        <f t="shared" si="1118"/>
        <v>44178.7563486487</v>
      </c>
      <c r="AL442" s="296"/>
      <c r="AM442" s="300"/>
      <c r="AN442" s="218"/>
      <c r="AO442" s="218"/>
      <c r="AP442" s="218"/>
      <c r="AQ442" s="218"/>
      <c r="AR442" s="218"/>
      <c r="AS442" s="218"/>
      <c r="AT442" s="218"/>
      <c r="AU442" s="218"/>
      <c r="AV442" s="218"/>
      <c r="AW442" s="218"/>
      <c r="AX442" s="218"/>
      <c r="AY442" s="218"/>
      <c r="AZ442" s="218"/>
      <c r="BA442" s="218"/>
      <c r="BB442" s="218"/>
      <c r="BC442" s="218"/>
      <c r="BD442" s="218"/>
      <c r="BE442" s="218"/>
      <c r="BF442" s="218"/>
      <c r="BG442" s="218"/>
      <c r="BH442" s="218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217"/>
      <c r="BS442" s="217"/>
      <c r="BT442" s="217"/>
      <c r="BU442" s="217"/>
      <c r="BV442" s="217"/>
      <c r="BW442" s="217"/>
      <c r="BX442" s="217"/>
      <c r="BY442" s="217"/>
      <c r="BZ442" s="217"/>
      <c r="CA442" s="217"/>
      <c r="CB442" s="217"/>
      <c r="CC442" s="217"/>
      <c r="CD442" s="217"/>
      <c r="CE442" s="217"/>
      <c r="CF442" s="217"/>
      <c r="CG442" s="217"/>
      <c r="CH442" s="217"/>
      <c r="CI442" s="217"/>
      <c r="CJ442" s="217"/>
      <c r="CK442" s="217"/>
      <c r="CL442" s="217"/>
      <c r="CM442" s="217"/>
      <c r="CN442" s="217"/>
      <c r="CO442" s="217"/>
      <c r="CP442" s="217"/>
      <c r="CQ442" s="217"/>
      <c r="CR442" s="217"/>
      <c r="CS442" s="217"/>
      <c r="CT442" s="217"/>
      <c r="CU442" s="217"/>
      <c r="CV442" s="217"/>
      <c r="CW442" s="217"/>
      <c r="CX442" s="217"/>
      <c r="CY442" s="217"/>
      <c r="CZ442" s="193"/>
      <c r="DA442" s="193"/>
      <c r="DB442" s="193"/>
      <c r="DC442" s="193"/>
      <c r="DD442" s="193"/>
      <c r="DE442" s="193"/>
      <c r="DF442" s="193"/>
      <c r="DG442" s="193"/>
      <c r="DH442" s="193"/>
      <c r="DI442" s="193"/>
      <c r="DJ442" s="193"/>
      <c r="DK442" s="193"/>
      <c r="DL442" s="193"/>
      <c r="DM442" s="193"/>
      <c r="DN442" s="193"/>
      <c r="DO442" s="193"/>
      <c r="DP442" s="193"/>
      <c r="DQ442" s="193"/>
      <c r="DR442" s="193"/>
      <c r="DS442" s="193"/>
      <c r="DT442" s="193"/>
      <c r="DU442" s="193"/>
      <c r="DV442" s="193"/>
      <c r="DW442" s="193"/>
      <c r="DX442" s="193"/>
      <c r="DY442" s="193"/>
    </row>
    <row r="443" s="191" customFormat="1" customHeight="1" spans="1:129">
      <c r="A443" s="244"/>
      <c r="B443" s="237"/>
      <c r="C443" s="240"/>
      <c r="D443" s="239"/>
      <c r="E443" s="240"/>
      <c r="F443" s="238"/>
      <c r="G443" s="240"/>
      <c r="H443" s="240"/>
      <c r="I443" s="240"/>
      <c r="J443" s="256"/>
      <c r="K443" s="240"/>
      <c r="L443" s="240"/>
      <c r="M443" s="240"/>
      <c r="N443" s="257"/>
      <c r="O443" s="240"/>
      <c r="P443" s="240"/>
      <c r="Q443" s="240"/>
      <c r="R443" s="240"/>
      <c r="S443" s="267"/>
      <c r="T443" s="267"/>
      <c r="U443" s="267"/>
      <c r="V443" s="267"/>
      <c r="W443" s="272"/>
      <c r="X443" s="269"/>
      <c r="Y443" s="267"/>
      <c r="Z443" s="240"/>
      <c r="AA443" s="267"/>
      <c r="AB443" s="281"/>
      <c r="AC443" s="267"/>
      <c r="AD443" s="258"/>
      <c r="AE443" s="282"/>
      <c r="AF443" s="283"/>
      <c r="AG443" s="297"/>
      <c r="AH443" s="297"/>
      <c r="AI443" s="297"/>
      <c r="AJ443" s="297"/>
      <c r="AK443" s="297"/>
      <c r="AL443" s="298"/>
      <c r="AM443" s="301"/>
      <c r="AN443" s="218"/>
      <c r="AO443" s="218"/>
      <c r="AP443" s="218"/>
      <c r="AQ443" s="218"/>
      <c r="AR443" s="218"/>
      <c r="AS443" s="218"/>
      <c r="AT443" s="218"/>
      <c r="AU443" s="218"/>
      <c r="AV443" s="218"/>
      <c r="AW443" s="218"/>
      <c r="AX443" s="218"/>
      <c r="AY443" s="218"/>
      <c r="AZ443" s="218"/>
      <c r="BA443" s="218"/>
      <c r="BB443" s="218"/>
      <c r="BC443" s="218"/>
      <c r="BD443" s="218"/>
      <c r="BE443" s="218"/>
      <c r="BF443" s="218"/>
      <c r="BG443" s="218"/>
      <c r="BH443" s="218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217"/>
      <c r="BS443" s="217"/>
      <c r="BT443" s="217"/>
      <c r="BU443" s="217"/>
      <c r="BV443" s="217"/>
      <c r="BW443" s="217"/>
      <c r="BX443" s="217"/>
      <c r="BY443" s="217"/>
      <c r="BZ443" s="217"/>
      <c r="CA443" s="217"/>
      <c r="CB443" s="217"/>
      <c r="CC443" s="217"/>
      <c r="CD443" s="217"/>
      <c r="CE443" s="217"/>
      <c r="CF443" s="217"/>
      <c r="CG443" s="217"/>
      <c r="CH443" s="217"/>
      <c r="CI443" s="217"/>
      <c r="CJ443" s="217"/>
      <c r="CK443" s="217"/>
      <c r="CL443" s="217"/>
      <c r="CM443" s="217"/>
      <c r="CN443" s="217"/>
      <c r="CO443" s="217"/>
      <c r="CP443" s="217"/>
      <c r="CQ443" s="217"/>
      <c r="CR443" s="217"/>
      <c r="CS443" s="217"/>
      <c r="CT443" s="217"/>
      <c r="CU443" s="217"/>
      <c r="CV443" s="217"/>
      <c r="CW443" s="217"/>
      <c r="CX443" s="217"/>
      <c r="CY443" s="217"/>
      <c r="CZ443" s="193"/>
      <c r="DA443" s="193"/>
      <c r="DB443" s="193"/>
      <c r="DC443" s="193"/>
      <c r="DD443" s="193"/>
      <c r="DE443" s="193"/>
      <c r="DF443" s="193"/>
      <c r="DG443" s="193"/>
      <c r="DH443" s="193"/>
      <c r="DI443" s="193"/>
      <c r="DJ443" s="193"/>
      <c r="DK443" s="193"/>
      <c r="DL443" s="193"/>
      <c r="DM443" s="193"/>
      <c r="DN443" s="193"/>
      <c r="DO443" s="193"/>
      <c r="DP443" s="193"/>
      <c r="DQ443" s="193"/>
      <c r="DR443" s="193"/>
      <c r="DS443" s="193"/>
      <c r="DT443" s="193"/>
      <c r="DU443" s="193"/>
      <c r="DV443" s="193"/>
      <c r="DW443" s="193"/>
      <c r="DX443" s="193"/>
      <c r="DY443" s="193"/>
    </row>
    <row r="444" s="193" customFormat="1" customHeight="1" spans="1:103">
      <c r="A444" s="341">
        <v>380</v>
      </c>
      <c r="B444" s="235">
        <v>1055</v>
      </c>
      <c r="C444" s="234">
        <v>1</v>
      </c>
      <c r="D444" s="233">
        <v>600</v>
      </c>
      <c r="E444" s="234" t="s">
        <v>146</v>
      </c>
      <c r="F444" s="232">
        <v>2800</v>
      </c>
      <c r="G444" s="234"/>
      <c r="H444" s="234" t="s">
        <v>15</v>
      </c>
      <c r="I444" s="234">
        <v>300</v>
      </c>
      <c r="J444" s="252" t="s">
        <v>147</v>
      </c>
      <c r="K444" s="234">
        <v>230</v>
      </c>
      <c r="L444" s="234">
        <v>6</v>
      </c>
      <c r="M444" s="234">
        <f t="shared" ref="M444:M450" si="1119">O444*K444*I444</f>
        <v>310500</v>
      </c>
      <c r="N444" s="253">
        <f>M444/SUM($M$444:$M$450)</f>
        <v>0.276412776412776</v>
      </c>
      <c r="O444" s="234">
        <v>4.5</v>
      </c>
      <c r="P444" s="234"/>
      <c r="Q444" s="234"/>
      <c r="R444" s="234"/>
      <c r="S444" s="260">
        <f t="shared" ref="S444:S450" si="1120">R444*Q444*P444/1000</f>
        <v>0</v>
      </c>
      <c r="T444" s="260">
        <f t="shared" ref="T444:T450" si="1121">F444*N444*1000/L444/K444*9000/I444</f>
        <v>16825.1255207777</v>
      </c>
      <c r="U444" s="260">
        <f t="shared" ref="U444:U450" si="1122">F444*N444</f>
        <v>773.955773955773</v>
      </c>
      <c r="V444" s="260"/>
      <c r="W444" s="270"/>
      <c r="X444" s="266">
        <v>16000</v>
      </c>
      <c r="Y444" s="260">
        <f t="shared" ref="Y444:Y450" si="1123">T444-X444</f>
        <v>825.125520777667</v>
      </c>
      <c r="Z444" s="234">
        <f t="shared" ref="Z444:Z450" si="1124">Y444*I444/9000*L444*K444/1000</f>
        <v>37.9557739557727</v>
      </c>
      <c r="AA444" s="260">
        <f t="shared" ref="AA444:AA450" si="1125">65*1000/K444*9000/I444</f>
        <v>8478.26086956522</v>
      </c>
      <c r="AB444" s="278">
        <f t="shared" ref="AB444:AB450" si="1126">Q444*R444*P444*N444/K444/L444*9000/I444</f>
        <v>0</v>
      </c>
      <c r="AC444" s="260">
        <f t="shared" ref="AC444:AC450" si="1127">D444/2*O444*60*24/1000</f>
        <v>1944</v>
      </c>
      <c r="AD444" s="254">
        <f t="shared" ref="AD444:AD450" si="1128">T444/AC444/0.83/AE444</f>
        <v>10.4275903123467</v>
      </c>
      <c r="AE444" s="279">
        <v>1</v>
      </c>
      <c r="AF444" s="280">
        <f t="shared" ref="AF444:AF450" si="1129">IF(LEN(C444)&gt;0,AC444*I444/9000/1000*K444*L444,"")</f>
        <v>89.424</v>
      </c>
      <c r="AG444" s="292">
        <v>44136</v>
      </c>
      <c r="AH444" s="294"/>
      <c r="AI444" s="294">
        <f>AD444+AG444</f>
        <v>44146.4275903123</v>
      </c>
      <c r="AJ444" s="295" t="str">
        <f ca="1">IF(NOW()-AG444-AD444&gt;=-2,"跟踪"," ")</f>
        <v>跟踪</v>
      </c>
      <c r="AK444" s="295">
        <f>AI444+2</f>
        <v>44148.4275903123</v>
      </c>
      <c r="AL444" s="296">
        <f>SUM(AF444:AF450)</f>
        <v>323.51616</v>
      </c>
      <c r="AM444" s="217"/>
      <c r="AN444" s="218"/>
      <c r="AO444" s="218"/>
      <c r="AP444" s="218"/>
      <c r="AQ444" s="218"/>
      <c r="AR444" s="218"/>
      <c r="AS444" s="218"/>
      <c r="AT444" s="218"/>
      <c r="AU444" s="218"/>
      <c r="AV444" s="218"/>
      <c r="AW444" s="218"/>
      <c r="AX444" s="218"/>
      <c r="AY444" s="218"/>
      <c r="AZ444" s="218"/>
      <c r="BA444" s="218"/>
      <c r="BB444" s="218"/>
      <c r="BC444" s="218"/>
      <c r="BD444" s="218"/>
      <c r="BE444" s="218"/>
      <c r="BF444" s="218"/>
      <c r="BG444" s="218"/>
      <c r="BH444" s="218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217"/>
      <c r="BS444" s="217"/>
      <c r="BT444" s="217"/>
      <c r="BU444" s="217"/>
      <c r="BV444" s="217"/>
      <c r="BW444" s="217"/>
      <c r="BX444" s="217"/>
      <c r="BY444" s="217"/>
      <c r="BZ444" s="217"/>
      <c r="CA444" s="217"/>
      <c r="CB444" s="217"/>
      <c r="CC444" s="217"/>
      <c r="CD444" s="217"/>
      <c r="CE444" s="217"/>
      <c r="CF444" s="217"/>
      <c r="CG444" s="217"/>
      <c r="CH444" s="217"/>
      <c r="CI444" s="217"/>
      <c r="CJ444" s="217"/>
      <c r="CK444" s="217"/>
      <c r="CL444" s="217"/>
      <c r="CM444" s="217"/>
      <c r="CN444" s="217"/>
      <c r="CO444" s="217"/>
      <c r="CP444" s="217"/>
      <c r="CQ444" s="217"/>
      <c r="CR444" s="217"/>
      <c r="CS444" s="217"/>
      <c r="CT444" s="217"/>
      <c r="CU444" s="217"/>
      <c r="CV444" s="217"/>
      <c r="CW444" s="217"/>
      <c r="CX444" s="217"/>
      <c r="CY444" s="217"/>
    </row>
    <row r="445" s="193" customFormat="1" customHeight="1" spans="1:103">
      <c r="A445" s="341">
        <v>380</v>
      </c>
      <c r="B445" s="235"/>
      <c r="C445" s="234">
        <v>1</v>
      </c>
      <c r="D445" s="233">
        <f t="shared" ref="D445:D450" si="1130">D444</f>
        <v>600</v>
      </c>
      <c r="E445" s="234" t="str">
        <f t="shared" ref="E445:E450" si="1131">E444</f>
        <v>YT-2984MS</v>
      </c>
      <c r="F445" s="232">
        <f t="shared" ref="F445:F450" si="1132">F444</f>
        <v>2800</v>
      </c>
      <c r="G445" s="234"/>
      <c r="H445" s="234" t="s">
        <v>41</v>
      </c>
      <c r="I445" s="234">
        <v>300</v>
      </c>
      <c r="J445" s="252" t="s">
        <v>147</v>
      </c>
      <c r="K445" s="234">
        <v>230</v>
      </c>
      <c r="L445" s="234">
        <f t="shared" ref="L445:L450" si="1133">L444</f>
        <v>6</v>
      </c>
      <c r="M445" s="234">
        <f t="shared" si="1119"/>
        <v>310500</v>
      </c>
      <c r="N445" s="253">
        <f t="shared" ref="N445:N450" si="1134">M445/SUM($M$444:$M$450)</f>
        <v>0.276412776412776</v>
      </c>
      <c r="O445" s="234">
        <v>4.5</v>
      </c>
      <c r="P445" s="234"/>
      <c r="Q445" s="234"/>
      <c r="R445" s="234"/>
      <c r="S445" s="260">
        <f t="shared" si="1120"/>
        <v>0</v>
      </c>
      <c r="T445" s="260">
        <f t="shared" si="1121"/>
        <v>16825.1255207777</v>
      </c>
      <c r="U445" s="260">
        <f t="shared" si="1122"/>
        <v>773.955773955773</v>
      </c>
      <c r="V445" s="260"/>
      <c r="W445" s="270"/>
      <c r="X445" s="266">
        <v>16000</v>
      </c>
      <c r="Y445" s="260">
        <f t="shared" si="1123"/>
        <v>825.125520777667</v>
      </c>
      <c r="Z445" s="234">
        <f t="shared" si="1124"/>
        <v>37.9557739557727</v>
      </c>
      <c r="AA445" s="260">
        <f t="shared" si="1125"/>
        <v>8478.26086956522</v>
      </c>
      <c r="AB445" s="278">
        <f t="shared" si="1126"/>
        <v>0</v>
      </c>
      <c r="AC445" s="260">
        <f t="shared" si="1127"/>
        <v>1944</v>
      </c>
      <c r="AD445" s="254">
        <f t="shared" si="1128"/>
        <v>10.4275903123467</v>
      </c>
      <c r="AE445" s="279">
        <v>1</v>
      </c>
      <c r="AF445" s="280">
        <f t="shared" si="1129"/>
        <v>89.424</v>
      </c>
      <c r="AG445" s="292">
        <f t="shared" ref="AG445:AG450" si="1135">AG444</f>
        <v>44136</v>
      </c>
      <c r="AH445" s="294"/>
      <c r="AI445" s="294">
        <f t="shared" ref="AI445:AI450" si="1136">AI444</f>
        <v>44146.4275903123</v>
      </c>
      <c r="AJ445" s="295"/>
      <c r="AK445" s="295">
        <f t="shared" ref="AK445:AK450" si="1137">AK444</f>
        <v>44148.4275903123</v>
      </c>
      <c r="AL445" s="296"/>
      <c r="AM445" s="217"/>
      <c r="AN445" s="218"/>
      <c r="AO445" s="218"/>
      <c r="AP445" s="218"/>
      <c r="AQ445" s="218"/>
      <c r="AR445" s="218"/>
      <c r="AS445" s="218"/>
      <c r="AT445" s="218"/>
      <c r="AU445" s="218"/>
      <c r="AV445" s="218"/>
      <c r="AW445" s="218"/>
      <c r="AX445" s="218"/>
      <c r="AY445" s="218"/>
      <c r="AZ445" s="218"/>
      <c r="BA445" s="218"/>
      <c r="BB445" s="218"/>
      <c r="BC445" s="218"/>
      <c r="BD445" s="218"/>
      <c r="BE445" s="218"/>
      <c r="BF445" s="218"/>
      <c r="BG445" s="218"/>
      <c r="BH445" s="218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217"/>
      <c r="BS445" s="217"/>
      <c r="BT445" s="217"/>
      <c r="BU445" s="217"/>
      <c r="BV445" s="217"/>
      <c r="BW445" s="217"/>
      <c r="BX445" s="217"/>
      <c r="BY445" s="217"/>
      <c r="BZ445" s="217"/>
      <c r="CA445" s="217"/>
      <c r="CB445" s="217"/>
      <c r="CC445" s="217"/>
      <c r="CD445" s="217"/>
      <c r="CE445" s="217"/>
      <c r="CF445" s="217"/>
      <c r="CG445" s="217"/>
      <c r="CH445" s="217"/>
      <c r="CI445" s="217"/>
      <c r="CJ445" s="217"/>
      <c r="CK445" s="217"/>
      <c r="CL445" s="217"/>
      <c r="CM445" s="217"/>
      <c r="CN445" s="217"/>
      <c r="CO445" s="217"/>
      <c r="CP445" s="217"/>
      <c r="CQ445" s="217"/>
      <c r="CR445" s="217"/>
      <c r="CS445" s="217"/>
      <c r="CT445" s="217"/>
      <c r="CU445" s="217"/>
      <c r="CV445" s="217"/>
      <c r="CW445" s="217"/>
      <c r="CX445" s="217"/>
      <c r="CY445" s="217"/>
    </row>
    <row r="446" s="193" customFormat="1" customHeight="1" spans="1:103">
      <c r="A446" s="341">
        <v>380</v>
      </c>
      <c r="B446" s="235"/>
      <c r="C446" s="234">
        <v>1</v>
      </c>
      <c r="D446" s="233">
        <f t="shared" si="1130"/>
        <v>600</v>
      </c>
      <c r="E446" s="234" t="str">
        <f t="shared" si="1131"/>
        <v>YT-2984MS</v>
      </c>
      <c r="F446" s="232">
        <f t="shared" si="1132"/>
        <v>2800</v>
      </c>
      <c r="G446" s="241" t="s">
        <v>49</v>
      </c>
      <c r="H446" s="234" t="s">
        <v>42</v>
      </c>
      <c r="I446" s="234">
        <v>30</v>
      </c>
      <c r="J446" s="252" t="s">
        <v>57</v>
      </c>
      <c r="K446" s="234">
        <v>460</v>
      </c>
      <c r="L446" s="234">
        <f t="shared" si="1133"/>
        <v>6</v>
      </c>
      <c r="M446" s="234">
        <f t="shared" si="1119"/>
        <v>226320</v>
      </c>
      <c r="N446" s="253">
        <f t="shared" si="1134"/>
        <v>0.201474201474201</v>
      </c>
      <c r="O446" s="234">
        <v>16.4</v>
      </c>
      <c r="P446" s="234"/>
      <c r="Q446" s="234"/>
      <c r="R446" s="234"/>
      <c r="S446" s="260">
        <f t="shared" si="1120"/>
        <v>0</v>
      </c>
      <c r="T446" s="260">
        <f t="shared" si="1121"/>
        <v>61318.2352312786</v>
      </c>
      <c r="U446" s="260">
        <f t="shared" si="1122"/>
        <v>564.127764127763</v>
      </c>
      <c r="V446" s="260"/>
      <c r="W446" s="270"/>
      <c r="X446" s="266"/>
      <c r="Y446" s="260">
        <f t="shared" si="1123"/>
        <v>61318.2352312786</v>
      </c>
      <c r="Z446" s="234">
        <f t="shared" si="1124"/>
        <v>564.127764127763</v>
      </c>
      <c r="AA446" s="260">
        <f t="shared" si="1125"/>
        <v>42391.3043478261</v>
      </c>
      <c r="AB446" s="278">
        <f t="shared" si="1126"/>
        <v>0</v>
      </c>
      <c r="AC446" s="260">
        <f t="shared" si="1127"/>
        <v>7084.8</v>
      </c>
      <c r="AD446" s="254">
        <f t="shared" si="1128"/>
        <v>10.4275903123467</v>
      </c>
      <c r="AE446" s="279">
        <v>1</v>
      </c>
      <c r="AF446" s="280">
        <f t="shared" si="1129"/>
        <v>65.18016</v>
      </c>
      <c r="AG446" s="292">
        <f t="shared" si="1135"/>
        <v>44136</v>
      </c>
      <c r="AH446" s="294"/>
      <c r="AI446" s="294">
        <f t="shared" si="1136"/>
        <v>44146.4275903123</v>
      </c>
      <c r="AJ446" s="295"/>
      <c r="AK446" s="295">
        <f t="shared" si="1137"/>
        <v>44148.4275903123</v>
      </c>
      <c r="AL446" s="296"/>
      <c r="AM446" s="217"/>
      <c r="AN446" s="218"/>
      <c r="AO446" s="218"/>
      <c r="AP446" s="218"/>
      <c r="AQ446" s="218"/>
      <c r="AR446" s="218"/>
      <c r="AS446" s="218"/>
      <c r="AT446" s="218"/>
      <c r="AU446" s="218"/>
      <c r="AV446" s="218"/>
      <c r="AW446" s="218"/>
      <c r="AX446" s="218"/>
      <c r="AY446" s="218"/>
      <c r="AZ446" s="218"/>
      <c r="BA446" s="218"/>
      <c r="BB446" s="218"/>
      <c r="BC446" s="218"/>
      <c r="BD446" s="218"/>
      <c r="BE446" s="218"/>
      <c r="BF446" s="218"/>
      <c r="BG446" s="218"/>
      <c r="BH446" s="218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217"/>
      <c r="BS446" s="217"/>
      <c r="BT446" s="217"/>
      <c r="BU446" s="217"/>
      <c r="BV446" s="217"/>
      <c r="BW446" s="217"/>
      <c r="BX446" s="217"/>
      <c r="BY446" s="217"/>
      <c r="BZ446" s="217"/>
      <c r="CA446" s="217"/>
      <c r="CB446" s="217"/>
      <c r="CC446" s="217"/>
      <c r="CD446" s="217"/>
      <c r="CE446" s="217"/>
      <c r="CF446" s="217"/>
      <c r="CG446" s="217"/>
      <c r="CH446" s="217"/>
      <c r="CI446" s="217"/>
      <c r="CJ446" s="217"/>
      <c r="CK446" s="217"/>
      <c r="CL446" s="217"/>
      <c r="CM446" s="217"/>
      <c r="CN446" s="217"/>
      <c r="CO446" s="217"/>
      <c r="CP446" s="217"/>
      <c r="CQ446" s="217"/>
      <c r="CR446" s="217"/>
      <c r="CS446" s="217"/>
      <c r="CT446" s="217"/>
      <c r="CU446" s="217"/>
      <c r="CV446" s="217"/>
      <c r="CW446" s="217"/>
      <c r="CX446" s="217"/>
      <c r="CY446" s="217"/>
    </row>
    <row r="447" s="193" customFormat="1" customHeight="1" spans="1:103">
      <c r="A447" s="341">
        <v>380</v>
      </c>
      <c r="B447" s="235"/>
      <c r="C447" s="234">
        <v>1</v>
      </c>
      <c r="D447" s="233">
        <f t="shared" si="1130"/>
        <v>600</v>
      </c>
      <c r="E447" s="234" t="str">
        <f t="shared" si="1131"/>
        <v>YT-2984MS</v>
      </c>
      <c r="F447" s="232">
        <f t="shared" si="1132"/>
        <v>2800</v>
      </c>
      <c r="G447" s="242"/>
      <c r="H447" s="234" t="s">
        <v>43</v>
      </c>
      <c r="I447" s="234">
        <v>75</v>
      </c>
      <c r="J447" s="252" t="s">
        <v>56</v>
      </c>
      <c r="K447" s="234">
        <v>460</v>
      </c>
      <c r="L447" s="234">
        <f t="shared" si="1133"/>
        <v>6</v>
      </c>
      <c r="M447" s="234">
        <f t="shared" si="1119"/>
        <v>117300</v>
      </c>
      <c r="N447" s="253">
        <f t="shared" si="1134"/>
        <v>0.104422604422604</v>
      </c>
      <c r="O447" s="234">
        <v>3.4</v>
      </c>
      <c r="P447" s="234"/>
      <c r="Q447" s="234"/>
      <c r="R447" s="234"/>
      <c r="S447" s="260">
        <f t="shared" si="1120"/>
        <v>0</v>
      </c>
      <c r="T447" s="260">
        <f t="shared" si="1121"/>
        <v>12712.3170601431</v>
      </c>
      <c r="U447" s="260">
        <f t="shared" si="1122"/>
        <v>292.383292383291</v>
      </c>
      <c r="V447" s="260"/>
      <c r="W447" s="270"/>
      <c r="X447" s="266">
        <v>22850</v>
      </c>
      <c r="Y447" s="260">
        <f t="shared" si="1123"/>
        <v>-10137.6829398569</v>
      </c>
      <c r="Z447" s="234">
        <f t="shared" si="1124"/>
        <v>-233.166707616709</v>
      </c>
      <c r="AA447" s="260">
        <f t="shared" si="1125"/>
        <v>16956.5217391304</v>
      </c>
      <c r="AB447" s="278">
        <f t="shared" si="1126"/>
        <v>0</v>
      </c>
      <c r="AC447" s="260">
        <f t="shared" si="1127"/>
        <v>1468.8</v>
      </c>
      <c r="AD447" s="254">
        <f t="shared" si="1128"/>
        <v>10.4275903123467</v>
      </c>
      <c r="AE447" s="279">
        <v>1</v>
      </c>
      <c r="AF447" s="280">
        <f t="shared" si="1129"/>
        <v>33.7824</v>
      </c>
      <c r="AG447" s="292">
        <f t="shared" si="1135"/>
        <v>44136</v>
      </c>
      <c r="AH447" s="294"/>
      <c r="AI447" s="294">
        <f t="shared" si="1136"/>
        <v>44146.4275903123</v>
      </c>
      <c r="AJ447" s="295"/>
      <c r="AK447" s="295">
        <f t="shared" si="1137"/>
        <v>44148.4275903123</v>
      </c>
      <c r="AL447" s="296"/>
      <c r="AM447" s="217"/>
      <c r="AN447" s="218"/>
      <c r="AO447" s="218"/>
      <c r="AP447" s="218"/>
      <c r="AQ447" s="218"/>
      <c r="AR447" s="218"/>
      <c r="AS447" s="218"/>
      <c r="AT447" s="218"/>
      <c r="AU447" s="218"/>
      <c r="AV447" s="218"/>
      <c r="AW447" s="218"/>
      <c r="AX447" s="218"/>
      <c r="AY447" s="218"/>
      <c r="AZ447" s="218"/>
      <c r="BA447" s="218"/>
      <c r="BB447" s="218"/>
      <c r="BC447" s="218"/>
      <c r="BD447" s="218"/>
      <c r="BE447" s="218"/>
      <c r="BF447" s="218"/>
      <c r="BG447" s="218"/>
      <c r="BH447" s="218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217"/>
      <c r="BS447" s="217"/>
      <c r="BT447" s="217"/>
      <c r="BU447" s="217"/>
      <c r="BV447" s="217"/>
      <c r="BW447" s="217"/>
      <c r="BX447" s="217"/>
      <c r="BY447" s="217"/>
      <c r="BZ447" s="217"/>
      <c r="CA447" s="217"/>
      <c r="CB447" s="217"/>
      <c r="CC447" s="217"/>
      <c r="CD447" s="217"/>
      <c r="CE447" s="217"/>
      <c r="CF447" s="217"/>
      <c r="CG447" s="217"/>
      <c r="CH447" s="217"/>
      <c r="CI447" s="217"/>
      <c r="CJ447" s="217"/>
      <c r="CK447" s="217"/>
      <c r="CL447" s="217"/>
      <c r="CM447" s="217"/>
      <c r="CN447" s="217"/>
      <c r="CO447" s="217"/>
      <c r="CP447" s="217"/>
      <c r="CQ447" s="217"/>
      <c r="CR447" s="217"/>
      <c r="CS447" s="217"/>
      <c r="CT447" s="217"/>
      <c r="CU447" s="217"/>
      <c r="CV447" s="217"/>
      <c r="CW447" s="217"/>
      <c r="CX447" s="217"/>
      <c r="CY447" s="217"/>
    </row>
    <row r="448" s="193" customFormat="1" customHeight="1" spans="1:103">
      <c r="A448" s="341">
        <v>380</v>
      </c>
      <c r="B448" s="235"/>
      <c r="C448" s="234">
        <v>1</v>
      </c>
      <c r="D448" s="233">
        <f t="shared" si="1130"/>
        <v>600</v>
      </c>
      <c r="E448" s="234" t="str">
        <f t="shared" si="1131"/>
        <v>YT-2984MS</v>
      </c>
      <c r="F448" s="232">
        <f t="shared" si="1132"/>
        <v>2800</v>
      </c>
      <c r="G448" s="234"/>
      <c r="H448" s="234" t="s">
        <v>44</v>
      </c>
      <c r="I448" s="234">
        <v>75</v>
      </c>
      <c r="J448" s="252" t="s">
        <v>56</v>
      </c>
      <c r="K448" s="234">
        <v>460</v>
      </c>
      <c r="L448" s="234">
        <f t="shared" si="1133"/>
        <v>6</v>
      </c>
      <c r="M448" s="234">
        <f t="shared" si="1119"/>
        <v>158700</v>
      </c>
      <c r="N448" s="253">
        <f t="shared" si="1134"/>
        <v>0.141277641277641</v>
      </c>
      <c r="O448" s="234">
        <v>4.6</v>
      </c>
      <c r="P448" s="234"/>
      <c r="Q448" s="234"/>
      <c r="R448" s="234"/>
      <c r="S448" s="260">
        <f t="shared" si="1120"/>
        <v>0</v>
      </c>
      <c r="T448" s="260">
        <f t="shared" si="1121"/>
        <v>17199.0171990172</v>
      </c>
      <c r="U448" s="260">
        <f t="shared" si="1122"/>
        <v>395.577395577395</v>
      </c>
      <c r="V448" s="260"/>
      <c r="W448" s="270"/>
      <c r="X448" s="266">
        <v>16000</v>
      </c>
      <c r="Y448" s="260">
        <f t="shared" si="1123"/>
        <v>1199.01719901717</v>
      </c>
      <c r="Z448" s="234">
        <f t="shared" si="1124"/>
        <v>27.5773955773948</v>
      </c>
      <c r="AA448" s="260">
        <f t="shared" si="1125"/>
        <v>16956.5217391304</v>
      </c>
      <c r="AB448" s="278">
        <f t="shared" si="1126"/>
        <v>0</v>
      </c>
      <c r="AC448" s="260">
        <f t="shared" si="1127"/>
        <v>1987.2</v>
      </c>
      <c r="AD448" s="254">
        <f t="shared" si="1128"/>
        <v>10.4275903123467</v>
      </c>
      <c r="AE448" s="279">
        <v>1</v>
      </c>
      <c r="AF448" s="280">
        <f t="shared" si="1129"/>
        <v>45.7056</v>
      </c>
      <c r="AG448" s="292">
        <f t="shared" si="1135"/>
        <v>44136</v>
      </c>
      <c r="AH448" s="294"/>
      <c r="AI448" s="294">
        <f t="shared" si="1136"/>
        <v>44146.4275903123</v>
      </c>
      <c r="AJ448" s="295"/>
      <c r="AK448" s="295">
        <f t="shared" si="1137"/>
        <v>44148.4275903123</v>
      </c>
      <c r="AL448" s="296"/>
      <c r="AM448" s="217"/>
      <c r="AN448" s="218"/>
      <c r="AO448" s="218"/>
      <c r="AP448" s="218"/>
      <c r="AQ448" s="218"/>
      <c r="AR448" s="218"/>
      <c r="AS448" s="218"/>
      <c r="AT448" s="218"/>
      <c r="AU448" s="218"/>
      <c r="AV448" s="218"/>
      <c r="AW448" s="218"/>
      <c r="AX448" s="218"/>
      <c r="AY448" s="218"/>
      <c r="AZ448" s="218"/>
      <c r="BA448" s="218"/>
      <c r="BB448" s="218"/>
      <c r="BC448" s="218"/>
      <c r="BD448" s="218"/>
      <c r="BE448" s="218"/>
      <c r="BF448" s="218"/>
      <c r="BG448" s="218"/>
      <c r="BH448" s="218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217"/>
      <c r="BS448" s="217"/>
      <c r="BT448" s="217"/>
      <c r="BU448" s="217"/>
      <c r="BV448" s="217"/>
      <c r="BW448" s="217"/>
      <c r="BX448" s="217"/>
      <c r="BY448" s="217"/>
      <c r="BZ448" s="217"/>
      <c r="CA448" s="217"/>
      <c r="CB448" s="217"/>
      <c r="CC448" s="217"/>
      <c r="CD448" s="217"/>
      <c r="CE448" s="217"/>
      <c r="CF448" s="217"/>
      <c r="CG448" s="217"/>
      <c r="CH448" s="217"/>
      <c r="CI448" s="217"/>
      <c r="CJ448" s="217"/>
      <c r="CK448" s="217"/>
      <c r="CL448" s="217"/>
      <c r="CM448" s="217"/>
      <c r="CN448" s="217"/>
      <c r="CO448" s="217"/>
      <c r="CP448" s="217"/>
      <c r="CQ448" s="217"/>
      <c r="CR448" s="217"/>
      <c r="CS448" s="217"/>
      <c r="CT448" s="217"/>
      <c r="CU448" s="217"/>
      <c r="CV448" s="217"/>
      <c r="CW448" s="217"/>
      <c r="CX448" s="217"/>
      <c r="CY448" s="217"/>
    </row>
    <row r="449" s="193" customFormat="1" customHeight="1" spans="1:103">
      <c r="A449" s="341">
        <v>380</v>
      </c>
      <c r="B449" s="235"/>
      <c r="C449" s="234">
        <v>1</v>
      </c>
      <c r="D449" s="233">
        <f t="shared" si="1130"/>
        <v>600</v>
      </c>
      <c r="E449" s="234" t="str">
        <f t="shared" si="1131"/>
        <v>YT-2984MS</v>
      </c>
      <c r="F449" s="232">
        <f t="shared" si="1132"/>
        <v>2800</v>
      </c>
      <c r="G449" s="234"/>
      <c r="H449" s="234" t="s">
        <v>45</v>
      </c>
      <c r="I449" s="234"/>
      <c r="J449" s="252"/>
      <c r="K449" s="234"/>
      <c r="L449" s="234">
        <f t="shared" si="1133"/>
        <v>6</v>
      </c>
      <c r="M449" s="234">
        <f t="shared" si="1119"/>
        <v>0</v>
      </c>
      <c r="N449" s="253">
        <f t="shared" si="1134"/>
        <v>0</v>
      </c>
      <c r="O449" s="234"/>
      <c r="P449" s="234"/>
      <c r="Q449" s="234"/>
      <c r="R449" s="234"/>
      <c r="S449" s="260">
        <f t="shared" si="1120"/>
        <v>0</v>
      </c>
      <c r="T449" s="260" t="e">
        <f t="shared" si="1121"/>
        <v>#DIV/0!</v>
      </c>
      <c r="U449" s="260">
        <f t="shared" si="1122"/>
        <v>0</v>
      </c>
      <c r="V449" s="343" t="s">
        <v>122</v>
      </c>
      <c r="W449" s="270"/>
      <c r="X449" s="266"/>
      <c r="Y449" s="260" t="e">
        <f t="shared" si="1123"/>
        <v>#DIV/0!</v>
      </c>
      <c r="Z449" s="234" t="e">
        <f t="shared" si="1124"/>
        <v>#DIV/0!</v>
      </c>
      <c r="AA449" s="260" t="e">
        <f t="shared" si="1125"/>
        <v>#DIV/0!</v>
      </c>
      <c r="AB449" s="278" t="e">
        <f t="shared" si="1126"/>
        <v>#DIV/0!</v>
      </c>
      <c r="AC449" s="260">
        <f t="shared" si="1127"/>
        <v>0</v>
      </c>
      <c r="AD449" s="254" t="e">
        <f t="shared" si="1128"/>
        <v>#DIV/0!</v>
      </c>
      <c r="AE449" s="279">
        <v>1</v>
      </c>
      <c r="AF449" s="280">
        <f t="shared" si="1129"/>
        <v>0</v>
      </c>
      <c r="AG449" s="292">
        <f t="shared" si="1135"/>
        <v>44136</v>
      </c>
      <c r="AH449" s="294"/>
      <c r="AI449" s="294">
        <f t="shared" si="1136"/>
        <v>44146.4275903123</v>
      </c>
      <c r="AJ449" s="295"/>
      <c r="AK449" s="295">
        <f t="shared" si="1137"/>
        <v>44148.4275903123</v>
      </c>
      <c r="AL449" s="296"/>
      <c r="AM449" s="217"/>
      <c r="AN449" s="218"/>
      <c r="AO449" s="218"/>
      <c r="AP449" s="218"/>
      <c r="AQ449" s="218"/>
      <c r="AR449" s="218"/>
      <c r="AS449" s="218"/>
      <c r="AT449" s="218"/>
      <c r="AU449" s="218"/>
      <c r="AV449" s="218"/>
      <c r="AW449" s="218"/>
      <c r="AX449" s="218"/>
      <c r="AY449" s="218"/>
      <c r="AZ449" s="218"/>
      <c r="BA449" s="218"/>
      <c r="BB449" s="218"/>
      <c r="BC449" s="218"/>
      <c r="BD449" s="218"/>
      <c r="BE449" s="218"/>
      <c r="BF449" s="218"/>
      <c r="BG449" s="218"/>
      <c r="BH449" s="218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217"/>
      <c r="BS449" s="217"/>
      <c r="BT449" s="217"/>
      <c r="BU449" s="217"/>
      <c r="BV449" s="217"/>
      <c r="BW449" s="217"/>
      <c r="BX449" s="217"/>
      <c r="BY449" s="217"/>
      <c r="BZ449" s="217"/>
      <c r="CA449" s="217"/>
      <c r="CB449" s="217"/>
      <c r="CC449" s="217"/>
      <c r="CD449" s="217"/>
      <c r="CE449" s="217"/>
      <c r="CF449" s="217"/>
      <c r="CG449" s="217"/>
      <c r="CH449" s="217"/>
      <c r="CI449" s="217"/>
      <c r="CJ449" s="217"/>
      <c r="CK449" s="217"/>
      <c r="CL449" s="217"/>
      <c r="CM449" s="217"/>
      <c r="CN449" s="217"/>
      <c r="CO449" s="217"/>
      <c r="CP449" s="217"/>
      <c r="CQ449" s="217"/>
      <c r="CR449" s="217"/>
      <c r="CS449" s="217"/>
      <c r="CT449" s="217"/>
      <c r="CU449" s="217"/>
      <c r="CV449" s="217"/>
      <c r="CW449" s="217"/>
      <c r="CX449" s="217"/>
      <c r="CY449" s="217"/>
    </row>
    <row r="450" s="193" customFormat="1" customHeight="1" spans="1:103">
      <c r="A450" s="341">
        <v>380</v>
      </c>
      <c r="B450" s="235"/>
      <c r="C450" s="234">
        <v>1</v>
      </c>
      <c r="D450" s="233">
        <f t="shared" si="1130"/>
        <v>600</v>
      </c>
      <c r="E450" s="234" t="str">
        <f t="shared" si="1131"/>
        <v>YT-2984MS</v>
      </c>
      <c r="F450" s="232">
        <f t="shared" si="1132"/>
        <v>2800</v>
      </c>
      <c r="G450" s="234"/>
      <c r="H450" s="234" t="s">
        <v>46</v>
      </c>
      <c r="I450" s="234"/>
      <c r="J450" s="252"/>
      <c r="K450" s="234"/>
      <c r="L450" s="234">
        <f t="shared" si="1133"/>
        <v>6</v>
      </c>
      <c r="M450" s="234">
        <f t="shared" si="1119"/>
        <v>0</v>
      </c>
      <c r="N450" s="253">
        <f t="shared" si="1134"/>
        <v>0</v>
      </c>
      <c r="O450" s="234"/>
      <c r="P450" s="234"/>
      <c r="Q450" s="234"/>
      <c r="R450" s="234"/>
      <c r="S450" s="260">
        <f t="shared" si="1120"/>
        <v>0</v>
      </c>
      <c r="T450" s="260" t="e">
        <f t="shared" si="1121"/>
        <v>#DIV/0!</v>
      </c>
      <c r="U450" s="260">
        <f t="shared" si="1122"/>
        <v>0</v>
      </c>
      <c r="V450" s="260"/>
      <c r="W450" s="270"/>
      <c r="X450" s="266"/>
      <c r="Y450" s="260" t="e">
        <f t="shared" si="1123"/>
        <v>#DIV/0!</v>
      </c>
      <c r="Z450" s="234" t="e">
        <f t="shared" si="1124"/>
        <v>#DIV/0!</v>
      </c>
      <c r="AA450" s="260" t="e">
        <f t="shared" si="1125"/>
        <v>#DIV/0!</v>
      </c>
      <c r="AB450" s="278" t="e">
        <f t="shared" si="1126"/>
        <v>#DIV/0!</v>
      </c>
      <c r="AC450" s="260">
        <f t="shared" si="1127"/>
        <v>0</v>
      </c>
      <c r="AD450" s="254" t="e">
        <f t="shared" si="1128"/>
        <v>#DIV/0!</v>
      </c>
      <c r="AE450" s="279">
        <v>1</v>
      </c>
      <c r="AF450" s="280">
        <f t="shared" si="1129"/>
        <v>0</v>
      </c>
      <c r="AG450" s="292">
        <f t="shared" si="1135"/>
        <v>44136</v>
      </c>
      <c r="AH450" s="294"/>
      <c r="AI450" s="294">
        <f t="shared" si="1136"/>
        <v>44146.4275903123</v>
      </c>
      <c r="AJ450" s="295"/>
      <c r="AK450" s="295">
        <f t="shared" si="1137"/>
        <v>44148.4275903123</v>
      </c>
      <c r="AL450" s="296"/>
      <c r="AM450" s="217"/>
      <c r="AN450" s="218"/>
      <c r="AO450" s="218"/>
      <c r="AP450" s="218"/>
      <c r="AQ450" s="218"/>
      <c r="AR450" s="218"/>
      <c r="AS450" s="218"/>
      <c r="AT450" s="218"/>
      <c r="AU450" s="218"/>
      <c r="AV450" s="218"/>
      <c r="AW450" s="218"/>
      <c r="AX450" s="218"/>
      <c r="AY450" s="218"/>
      <c r="AZ450" s="218"/>
      <c r="BA450" s="218"/>
      <c r="BB450" s="218"/>
      <c r="BC450" s="218"/>
      <c r="BD450" s="218"/>
      <c r="BE450" s="218"/>
      <c r="BF450" s="218"/>
      <c r="BG450" s="218"/>
      <c r="BH450" s="218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217"/>
      <c r="BS450" s="217"/>
      <c r="BT450" s="217"/>
      <c r="BU450" s="217"/>
      <c r="BV450" s="217"/>
      <c r="BW450" s="217"/>
      <c r="BX450" s="217"/>
      <c r="BY450" s="217"/>
      <c r="BZ450" s="217"/>
      <c r="CA450" s="217"/>
      <c r="CB450" s="217"/>
      <c r="CC450" s="217"/>
      <c r="CD450" s="217"/>
      <c r="CE450" s="217"/>
      <c r="CF450" s="217"/>
      <c r="CG450" s="217"/>
      <c r="CH450" s="217"/>
      <c r="CI450" s="217"/>
      <c r="CJ450" s="217"/>
      <c r="CK450" s="217"/>
      <c r="CL450" s="217"/>
      <c r="CM450" s="217"/>
      <c r="CN450" s="217"/>
      <c r="CO450" s="217"/>
      <c r="CP450" s="217"/>
      <c r="CQ450" s="217"/>
      <c r="CR450" s="217"/>
      <c r="CS450" s="217"/>
      <c r="CT450" s="217"/>
      <c r="CU450" s="217"/>
      <c r="CV450" s="217"/>
      <c r="CW450" s="217"/>
      <c r="CX450" s="217"/>
      <c r="CY450" s="217"/>
    </row>
    <row r="451" s="191" customFormat="1" customHeight="1" spans="1:129">
      <c r="A451" s="244"/>
      <c r="B451" s="237"/>
      <c r="C451" s="240"/>
      <c r="D451" s="239"/>
      <c r="E451" s="240"/>
      <c r="F451" s="238"/>
      <c r="G451" s="240"/>
      <c r="H451" s="240"/>
      <c r="I451" s="240"/>
      <c r="J451" s="256"/>
      <c r="K451" s="240"/>
      <c r="L451" s="240"/>
      <c r="M451" s="240"/>
      <c r="N451" s="257"/>
      <c r="O451" s="240"/>
      <c r="P451" s="240"/>
      <c r="Q451" s="240"/>
      <c r="R451" s="240"/>
      <c r="S451" s="267"/>
      <c r="T451" s="267"/>
      <c r="U451" s="267"/>
      <c r="V451" s="267"/>
      <c r="W451" s="272"/>
      <c r="X451" s="269"/>
      <c r="Y451" s="267"/>
      <c r="Z451" s="240"/>
      <c r="AA451" s="267"/>
      <c r="AB451" s="281"/>
      <c r="AC451" s="267"/>
      <c r="AD451" s="258"/>
      <c r="AE451" s="282"/>
      <c r="AF451" s="283"/>
      <c r="AG451" s="297"/>
      <c r="AH451" s="352"/>
      <c r="AI451" s="352"/>
      <c r="AJ451" s="345"/>
      <c r="AK451" s="345"/>
      <c r="AL451" s="298"/>
      <c r="AM451" s="301"/>
      <c r="AN451" s="218"/>
      <c r="AO451" s="218"/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217"/>
      <c r="BS451" s="217"/>
      <c r="BT451" s="217"/>
      <c r="BU451" s="217"/>
      <c r="BV451" s="217"/>
      <c r="BW451" s="217"/>
      <c r="BX451" s="217"/>
      <c r="BY451" s="217"/>
      <c r="BZ451" s="217"/>
      <c r="CA451" s="217"/>
      <c r="CB451" s="217"/>
      <c r="CC451" s="217"/>
      <c r="CD451" s="217"/>
      <c r="CE451" s="217"/>
      <c r="CF451" s="217"/>
      <c r="CG451" s="217"/>
      <c r="CH451" s="217"/>
      <c r="CI451" s="217"/>
      <c r="CJ451" s="217"/>
      <c r="CK451" s="217"/>
      <c r="CL451" s="217"/>
      <c r="CM451" s="217"/>
      <c r="CN451" s="217"/>
      <c r="CO451" s="217"/>
      <c r="CP451" s="217"/>
      <c r="CQ451" s="217"/>
      <c r="CR451" s="217"/>
      <c r="CS451" s="217"/>
      <c r="CT451" s="217"/>
      <c r="CU451" s="217"/>
      <c r="CV451" s="217"/>
      <c r="CW451" s="217"/>
      <c r="CX451" s="217"/>
      <c r="CY451" s="217"/>
      <c r="CZ451" s="193"/>
      <c r="DA451" s="193"/>
      <c r="DB451" s="193"/>
      <c r="DC451" s="193"/>
      <c r="DD451" s="193"/>
      <c r="DE451" s="193"/>
      <c r="DF451" s="193"/>
      <c r="DG451" s="193"/>
      <c r="DH451" s="193"/>
      <c r="DI451" s="193"/>
      <c r="DJ451" s="193"/>
      <c r="DK451" s="193"/>
      <c r="DL451" s="193"/>
      <c r="DM451" s="193"/>
      <c r="DN451" s="193"/>
      <c r="DO451" s="193"/>
      <c r="DP451" s="193"/>
      <c r="DQ451" s="193"/>
      <c r="DR451" s="193"/>
      <c r="DS451" s="193"/>
      <c r="DT451" s="193"/>
      <c r="DU451" s="193"/>
      <c r="DV451" s="193"/>
      <c r="DW451" s="193"/>
      <c r="DX451" s="193"/>
      <c r="DY451" s="193"/>
    </row>
    <row r="452" s="190" customFormat="1" customHeight="1" spans="1:129">
      <c r="A452" s="243">
        <v>379</v>
      </c>
      <c r="B452" s="235">
        <v>1056</v>
      </c>
      <c r="C452" s="234">
        <v>1</v>
      </c>
      <c r="D452" s="233">
        <v>700</v>
      </c>
      <c r="E452" s="234" t="s">
        <v>148</v>
      </c>
      <c r="F452" s="232">
        <v>5020</v>
      </c>
      <c r="G452" s="234"/>
      <c r="H452" s="234" t="s">
        <v>15</v>
      </c>
      <c r="I452" s="234">
        <v>150</v>
      </c>
      <c r="J452" s="252" t="s">
        <v>54</v>
      </c>
      <c r="K452" s="234">
        <v>476</v>
      </c>
      <c r="L452" s="234">
        <v>6</v>
      </c>
      <c r="M452" s="234">
        <f t="shared" ref="M452:M465" si="1138">O452*K452*I452</f>
        <v>299880</v>
      </c>
      <c r="N452" s="253">
        <f>M452/SUM($M$452:$M$458)</f>
        <v>0.330708661417323</v>
      </c>
      <c r="O452" s="234">
        <v>4.2</v>
      </c>
      <c r="P452" s="234"/>
      <c r="Q452" s="234"/>
      <c r="R452" s="234"/>
      <c r="S452" s="260">
        <f t="shared" ref="S452:S459" si="1139">R452*Q452*P452/1000</f>
        <v>0</v>
      </c>
      <c r="T452" s="260">
        <f t="shared" ref="T452:T458" si="1140">F452*N452*1000/L452/K452*9000/I452</f>
        <v>34877.2579898101</v>
      </c>
      <c r="U452" s="260">
        <f t="shared" ref="U452:U458" si="1141">F452*N452</f>
        <v>1660.15748031496</v>
      </c>
      <c r="V452" s="260"/>
      <c r="W452" s="270"/>
      <c r="X452" s="266">
        <v>16000</v>
      </c>
      <c r="Y452" s="260">
        <f t="shared" ref="Y452:Y458" si="1142">T452-X452</f>
        <v>18877.2579898101</v>
      </c>
      <c r="Z452" s="234">
        <f t="shared" ref="Z452:Z458" si="1143">Y452*I452/9000*L452*K452/1000</f>
        <v>898.557480314961</v>
      </c>
      <c r="AA452" s="260">
        <f t="shared" ref="AA452:AA458" si="1144">65*1000/K452*9000/I452</f>
        <v>8193.27731092437</v>
      </c>
      <c r="AB452" s="278">
        <f t="shared" ref="AB452:AB458" si="1145">Q452*R452*P452*N452/K452/L452*9000/I452</f>
        <v>0</v>
      </c>
      <c r="AC452" s="260">
        <f t="shared" ref="AC452:AC458" si="1146">D452/2*O452*60*24/1000</f>
        <v>2116.8</v>
      </c>
      <c r="AD452" s="254">
        <f t="shared" ref="AD452:AD458" si="1147">T452/AC452/0.83/AE452</f>
        <v>19.8510925731327</v>
      </c>
      <c r="AE452" s="279">
        <v>1</v>
      </c>
      <c r="AF452" s="280">
        <f t="shared" ref="AF452:AF458" si="1148">IF(LEN(C452)&gt;0,AC452*I452/9000/1000*K452*L452,"")</f>
        <v>100.75968</v>
      </c>
      <c r="AG452" s="292">
        <v>44165</v>
      </c>
      <c r="AH452" s="294"/>
      <c r="AI452" s="294">
        <f>AD452+AG452</f>
        <v>44184.8510925731</v>
      </c>
      <c r="AJ452" s="295" t="str">
        <f ca="1">IF(NOW()-AG452-AD452&gt;=-2,"跟踪"," ")</f>
        <v> </v>
      </c>
      <c r="AK452" s="295">
        <f>AI452+2</f>
        <v>44186.8510925731</v>
      </c>
      <c r="AL452" s="296">
        <f>SUM(AF452:AF458)</f>
        <v>304.67808</v>
      </c>
      <c r="AM452" s="300"/>
      <c r="AN452" s="218"/>
      <c r="AO452" s="218"/>
      <c r="AP452" s="218"/>
      <c r="AQ452" s="218"/>
      <c r="AR452" s="218"/>
      <c r="AS452" s="218"/>
      <c r="AT452" s="218"/>
      <c r="AU452" s="218"/>
      <c r="AV452" s="218"/>
      <c r="AW452" s="218"/>
      <c r="AX452" s="218"/>
      <c r="AY452" s="218"/>
      <c r="AZ452" s="218"/>
      <c r="BA452" s="218"/>
      <c r="BB452" s="218"/>
      <c r="BC452" s="218"/>
      <c r="BD452" s="218"/>
      <c r="BE452" s="218"/>
      <c r="BF452" s="218"/>
      <c r="BG452" s="218"/>
      <c r="BH452" s="218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217"/>
      <c r="BS452" s="217"/>
      <c r="BT452" s="217"/>
      <c r="BU452" s="217"/>
      <c r="BV452" s="217"/>
      <c r="BW452" s="217"/>
      <c r="BX452" s="217"/>
      <c r="BY452" s="217"/>
      <c r="BZ452" s="217"/>
      <c r="CA452" s="217"/>
      <c r="CB452" s="217"/>
      <c r="CC452" s="217"/>
      <c r="CD452" s="217"/>
      <c r="CE452" s="217"/>
      <c r="CF452" s="217"/>
      <c r="CG452" s="217"/>
      <c r="CH452" s="217"/>
      <c r="CI452" s="217"/>
      <c r="CJ452" s="217"/>
      <c r="CK452" s="217"/>
      <c r="CL452" s="217"/>
      <c r="CM452" s="217"/>
      <c r="CN452" s="217"/>
      <c r="CO452" s="217"/>
      <c r="CP452" s="217"/>
      <c r="CQ452" s="217"/>
      <c r="CR452" s="217"/>
      <c r="CS452" s="217"/>
      <c r="CT452" s="217"/>
      <c r="CU452" s="217"/>
      <c r="CV452" s="217"/>
      <c r="CW452" s="217"/>
      <c r="CX452" s="217"/>
      <c r="CY452" s="217"/>
      <c r="CZ452" s="193"/>
      <c r="DA452" s="193"/>
      <c r="DB452" s="193"/>
      <c r="DC452" s="193"/>
      <c r="DD452" s="193"/>
      <c r="DE452" s="193"/>
      <c r="DF452" s="193"/>
      <c r="DG452" s="193"/>
      <c r="DH452" s="193"/>
      <c r="DI452" s="193"/>
      <c r="DJ452" s="193"/>
      <c r="DK452" s="193"/>
      <c r="DL452" s="193"/>
      <c r="DM452" s="193"/>
      <c r="DN452" s="193"/>
      <c r="DO452" s="193"/>
      <c r="DP452" s="193"/>
      <c r="DQ452" s="193"/>
      <c r="DR452" s="193"/>
      <c r="DS452" s="193"/>
      <c r="DT452" s="193"/>
      <c r="DU452" s="193"/>
      <c r="DV452" s="193"/>
      <c r="DW452" s="193"/>
      <c r="DX452" s="193"/>
      <c r="DY452" s="193"/>
    </row>
    <row r="453" s="190" customFormat="1" customHeight="1" spans="1:129">
      <c r="A453" s="243">
        <v>379</v>
      </c>
      <c r="B453" s="235"/>
      <c r="C453" s="234">
        <v>1</v>
      </c>
      <c r="D453" s="233">
        <f t="shared" ref="D453:D458" si="1149">D452</f>
        <v>700</v>
      </c>
      <c r="E453" s="234" t="str">
        <f t="shared" ref="E453:E458" si="1150">E452</f>
        <v>YT-44025</v>
      </c>
      <c r="F453" s="232">
        <f t="shared" ref="F453:F458" si="1151">F452</f>
        <v>5020</v>
      </c>
      <c r="G453" s="234"/>
      <c r="H453" s="234" t="s">
        <v>41</v>
      </c>
      <c r="I453" s="234">
        <v>150</v>
      </c>
      <c r="J453" s="252" t="s">
        <v>54</v>
      </c>
      <c r="K453" s="234"/>
      <c r="L453" s="234">
        <f t="shared" ref="L453:L458" si="1152">L452</f>
        <v>6</v>
      </c>
      <c r="M453" s="234">
        <f t="shared" si="1138"/>
        <v>0</v>
      </c>
      <c r="N453" s="253">
        <f t="shared" ref="N453:N458" si="1153">M453/SUM($M$452:$M$458)</f>
        <v>0</v>
      </c>
      <c r="O453" s="234">
        <v>4.2</v>
      </c>
      <c r="P453" s="260"/>
      <c r="Q453" s="260"/>
      <c r="R453" s="260"/>
      <c r="S453" s="260">
        <f t="shared" si="1139"/>
        <v>0</v>
      </c>
      <c r="T453" s="260" t="e">
        <f t="shared" si="1140"/>
        <v>#DIV/0!</v>
      </c>
      <c r="U453" s="260">
        <f t="shared" si="1141"/>
        <v>0</v>
      </c>
      <c r="V453" s="260"/>
      <c r="W453" s="270"/>
      <c r="X453" s="266"/>
      <c r="Y453" s="260" t="e">
        <f t="shared" si="1142"/>
        <v>#DIV/0!</v>
      </c>
      <c r="Z453" s="234" t="e">
        <f t="shared" si="1143"/>
        <v>#DIV/0!</v>
      </c>
      <c r="AA453" s="260" t="e">
        <f t="shared" si="1144"/>
        <v>#DIV/0!</v>
      </c>
      <c r="AB453" s="278" t="e">
        <f t="shared" si="1145"/>
        <v>#DIV/0!</v>
      </c>
      <c r="AC453" s="260">
        <f t="shared" si="1146"/>
        <v>2116.8</v>
      </c>
      <c r="AD453" s="254" t="e">
        <f t="shared" si="1147"/>
        <v>#DIV/0!</v>
      </c>
      <c r="AE453" s="279">
        <v>1</v>
      </c>
      <c r="AF453" s="280">
        <f t="shared" si="1148"/>
        <v>0</v>
      </c>
      <c r="AG453" s="292">
        <f t="shared" ref="AG453:AG458" si="1154">AG452</f>
        <v>44165</v>
      </c>
      <c r="AH453" s="294"/>
      <c r="AI453" s="294">
        <f t="shared" ref="AI453:AI458" si="1155">AI452</f>
        <v>44184.8510925731</v>
      </c>
      <c r="AJ453" s="295"/>
      <c r="AK453" s="295">
        <f t="shared" ref="AK453:AK458" si="1156">AK452</f>
        <v>44186.8510925731</v>
      </c>
      <c r="AL453" s="296"/>
      <c r="AM453" s="300"/>
      <c r="AN453" s="218"/>
      <c r="AO453" s="218"/>
      <c r="AP453" s="218"/>
      <c r="AQ453" s="218"/>
      <c r="AR453" s="218"/>
      <c r="AS453" s="218"/>
      <c r="AT453" s="218"/>
      <c r="AU453" s="218"/>
      <c r="AV453" s="218"/>
      <c r="AW453" s="218"/>
      <c r="AX453" s="218"/>
      <c r="AY453" s="218"/>
      <c r="AZ453" s="218"/>
      <c r="BA453" s="218"/>
      <c r="BB453" s="218"/>
      <c r="BC453" s="218"/>
      <c r="BD453" s="218"/>
      <c r="BE453" s="218"/>
      <c r="BF453" s="218"/>
      <c r="BG453" s="218"/>
      <c r="BH453" s="218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217"/>
      <c r="BS453" s="217"/>
      <c r="BT453" s="217"/>
      <c r="BU453" s="217"/>
      <c r="BV453" s="217"/>
      <c r="BW453" s="217"/>
      <c r="BX453" s="217"/>
      <c r="BY453" s="217"/>
      <c r="BZ453" s="217"/>
      <c r="CA453" s="217"/>
      <c r="CB453" s="217"/>
      <c r="CC453" s="217"/>
      <c r="CD453" s="217"/>
      <c r="CE453" s="217"/>
      <c r="CF453" s="217"/>
      <c r="CG453" s="217"/>
      <c r="CH453" s="217"/>
      <c r="CI453" s="217"/>
      <c r="CJ453" s="217"/>
      <c r="CK453" s="217"/>
      <c r="CL453" s="217"/>
      <c r="CM453" s="217"/>
      <c r="CN453" s="217"/>
      <c r="CO453" s="217"/>
      <c r="CP453" s="217"/>
      <c r="CQ453" s="217"/>
      <c r="CR453" s="217"/>
      <c r="CS453" s="217"/>
      <c r="CT453" s="217"/>
      <c r="CU453" s="217"/>
      <c r="CV453" s="217"/>
      <c r="CW453" s="217"/>
      <c r="CX453" s="217"/>
      <c r="CY453" s="217"/>
      <c r="CZ453" s="193"/>
      <c r="DA453" s="193"/>
      <c r="DB453" s="193"/>
      <c r="DC453" s="193"/>
      <c r="DD453" s="193"/>
      <c r="DE453" s="193"/>
      <c r="DF453" s="193"/>
      <c r="DG453" s="193"/>
      <c r="DH453" s="193"/>
      <c r="DI453" s="193"/>
      <c r="DJ453" s="193"/>
      <c r="DK453" s="193"/>
      <c r="DL453" s="193"/>
      <c r="DM453" s="193"/>
      <c r="DN453" s="193"/>
      <c r="DO453" s="193"/>
      <c r="DP453" s="193"/>
      <c r="DQ453" s="193"/>
      <c r="DR453" s="193"/>
      <c r="DS453" s="193"/>
      <c r="DT453" s="193"/>
      <c r="DU453" s="193"/>
      <c r="DV453" s="193"/>
      <c r="DW453" s="193"/>
      <c r="DX453" s="193"/>
      <c r="DY453" s="193"/>
    </row>
    <row r="454" s="190" customFormat="1" customHeight="1" spans="1:129">
      <c r="A454" s="243">
        <v>379</v>
      </c>
      <c r="B454" s="235"/>
      <c r="C454" s="234">
        <v>1</v>
      </c>
      <c r="D454" s="233">
        <f t="shared" si="1149"/>
        <v>700</v>
      </c>
      <c r="E454" s="234" t="str">
        <f t="shared" si="1150"/>
        <v>YT-44025</v>
      </c>
      <c r="F454" s="232">
        <f t="shared" si="1151"/>
        <v>5020</v>
      </c>
      <c r="G454" s="241" t="s">
        <v>49</v>
      </c>
      <c r="H454" s="234" t="s">
        <v>42</v>
      </c>
      <c r="I454" s="234">
        <v>75</v>
      </c>
      <c r="J454" s="252" t="s">
        <v>56</v>
      </c>
      <c r="K454" s="234">
        <v>476</v>
      </c>
      <c r="L454" s="234">
        <f t="shared" si="1152"/>
        <v>6</v>
      </c>
      <c r="M454" s="234">
        <f t="shared" si="1138"/>
        <v>121380</v>
      </c>
      <c r="N454" s="253">
        <f t="shared" si="1153"/>
        <v>0.133858267716535</v>
      </c>
      <c r="O454" s="234">
        <v>3.4</v>
      </c>
      <c r="P454" s="234"/>
      <c r="Q454" s="234"/>
      <c r="R454" s="234"/>
      <c r="S454" s="260">
        <f t="shared" si="1139"/>
        <v>0</v>
      </c>
      <c r="T454" s="260">
        <f t="shared" si="1140"/>
        <v>28233.9707536558</v>
      </c>
      <c r="U454" s="260">
        <f t="shared" si="1141"/>
        <v>671.968503937008</v>
      </c>
      <c r="V454" s="260"/>
      <c r="W454" s="270"/>
      <c r="X454" s="266"/>
      <c r="Y454" s="260">
        <f t="shared" si="1142"/>
        <v>28233.9707536558</v>
      </c>
      <c r="Z454" s="234">
        <f t="shared" si="1143"/>
        <v>671.968503937008</v>
      </c>
      <c r="AA454" s="260">
        <f t="shared" si="1144"/>
        <v>16386.5546218487</v>
      </c>
      <c r="AB454" s="278">
        <f t="shared" si="1145"/>
        <v>0</v>
      </c>
      <c r="AC454" s="260">
        <f t="shared" si="1146"/>
        <v>1713.6</v>
      </c>
      <c r="AD454" s="254">
        <f t="shared" si="1147"/>
        <v>19.8510925731327</v>
      </c>
      <c r="AE454" s="279">
        <v>1</v>
      </c>
      <c r="AF454" s="280">
        <f t="shared" si="1148"/>
        <v>40.78368</v>
      </c>
      <c r="AG454" s="292">
        <f t="shared" si="1154"/>
        <v>44165</v>
      </c>
      <c r="AH454" s="294"/>
      <c r="AI454" s="294">
        <f t="shared" si="1155"/>
        <v>44184.8510925731</v>
      </c>
      <c r="AJ454" s="295"/>
      <c r="AK454" s="295">
        <f t="shared" si="1156"/>
        <v>44186.8510925731</v>
      </c>
      <c r="AL454" s="296"/>
      <c r="AM454" s="300"/>
      <c r="AN454" s="218"/>
      <c r="AO454" s="218"/>
      <c r="AP454" s="218"/>
      <c r="AQ454" s="218"/>
      <c r="AR454" s="218"/>
      <c r="AS454" s="218"/>
      <c r="AT454" s="218"/>
      <c r="AU454" s="218"/>
      <c r="AV454" s="218"/>
      <c r="AW454" s="218"/>
      <c r="AX454" s="218"/>
      <c r="AY454" s="218"/>
      <c r="AZ454" s="218"/>
      <c r="BA454" s="218"/>
      <c r="BB454" s="218"/>
      <c r="BC454" s="218"/>
      <c r="BD454" s="218"/>
      <c r="BE454" s="218"/>
      <c r="BF454" s="218"/>
      <c r="BG454" s="218"/>
      <c r="BH454" s="218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217"/>
      <c r="BS454" s="217"/>
      <c r="BT454" s="217"/>
      <c r="BU454" s="217"/>
      <c r="BV454" s="217"/>
      <c r="BW454" s="217"/>
      <c r="BX454" s="217"/>
      <c r="BY454" s="217"/>
      <c r="BZ454" s="217"/>
      <c r="CA454" s="217"/>
      <c r="CB454" s="217"/>
      <c r="CC454" s="217"/>
      <c r="CD454" s="217"/>
      <c r="CE454" s="217"/>
      <c r="CF454" s="217"/>
      <c r="CG454" s="217"/>
      <c r="CH454" s="217"/>
      <c r="CI454" s="217"/>
      <c r="CJ454" s="217"/>
      <c r="CK454" s="217"/>
      <c r="CL454" s="217"/>
      <c r="CM454" s="217"/>
      <c r="CN454" s="217"/>
      <c r="CO454" s="217"/>
      <c r="CP454" s="217"/>
      <c r="CQ454" s="217"/>
      <c r="CR454" s="217"/>
      <c r="CS454" s="217"/>
      <c r="CT454" s="217"/>
      <c r="CU454" s="217"/>
      <c r="CV454" s="217"/>
      <c r="CW454" s="217"/>
      <c r="CX454" s="217"/>
      <c r="CY454" s="217"/>
      <c r="CZ454" s="193"/>
      <c r="DA454" s="193"/>
      <c r="DB454" s="193"/>
      <c r="DC454" s="193"/>
      <c r="DD454" s="193"/>
      <c r="DE454" s="193"/>
      <c r="DF454" s="193"/>
      <c r="DG454" s="193"/>
      <c r="DH454" s="193"/>
      <c r="DI454" s="193"/>
      <c r="DJ454" s="193"/>
      <c r="DK454" s="193"/>
      <c r="DL454" s="193"/>
      <c r="DM454" s="193"/>
      <c r="DN454" s="193"/>
      <c r="DO454" s="193"/>
      <c r="DP454" s="193"/>
      <c r="DQ454" s="193"/>
      <c r="DR454" s="193"/>
      <c r="DS454" s="193"/>
      <c r="DT454" s="193"/>
      <c r="DU454" s="193"/>
      <c r="DV454" s="193"/>
      <c r="DW454" s="193"/>
      <c r="DX454" s="193"/>
      <c r="DY454" s="193"/>
    </row>
    <row r="455" s="190" customFormat="1" customHeight="1" spans="1:129">
      <c r="A455" s="243">
        <v>379</v>
      </c>
      <c r="B455" s="235"/>
      <c r="C455" s="234">
        <v>1</v>
      </c>
      <c r="D455" s="233">
        <f t="shared" si="1149"/>
        <v>700</v>
      </c>
      <c r="E455" s="234" t="str">
        <f t="shared" si="1150"/>
        <v>YT-44025</v>
      </c>
      <c r="F455" s="232">
        <f t="shared" si="1151"/>
        <v>5020</v>
      </c>
      <c r="G455" s="242"/>
      <c r="H455" s="234" t="s">
        <v>43</v>
      </c>
      <c r="I455" s="234">
        <v>30</v>
      </c>
      <c r="J455" s="252" t="s">
        <v>57</v>
      </c>
      <c r="K455" s="234">
        <v>476</v>
      </c>
      <c r="L455" s="234">
        <f t="shared" si="1152"/>
        <v>6</v>
      </c>
      <c r="M455" s="234">
        <f t="shared" si="1138"/>
        <v>214200</v>
      </c>
      <c r="N455" s="253">
        <f t="shared" si="1153"/>
        <v>0.236220472440945</v>
      </c>
      <c r="O455" s="234">
        <v>15</v>
      </c>
      <c r="P455" s="234"/>
      <c r="Q455" s="234"/>
      <c r="R455" s="234"/>
      <c r="S455" s="260">
        <f t="shared" si="1139"/>
        <v>0</v>
      </c>
      <c r="T455" s="260">
        <f t="shared" si="1140"/>
        <v>124561.635677893</v>
      </c>
      <c r="U455" s="260">
        <f t="shared" si="1141"/>
        <v>1185.82677165354</v>
      </c>
      <c r="V455" s="260"/>
      <c r="W455" s="270"/>
      <c r="X455" s="266"/>
      <c r="Y455" s="260">
        <f t="shared" si="1142"/>
        <v>124561.635677893</v>
      </c>
      <c r="Z455" s="234">
        <f t="shared" si="1143"/>
        <v>1185.82677165354</v>
      </c>
      <c r="AA455" s="260">
        <f t="shared" si="1144"/>
        <v>40966.3865546218</v>
      </c>
      <c r="AB455" s="278">
        <f t="shared" si="1145"/>
        <v>0</v>
      </c>
      <c r="AC455" s="260">
        <f t="shared" si="1146"/>
        <v>7560</v>
      </c>
      <c r="AD455" s="254">
        <f t="shared" si="1147"/>
        <v>19.8510925731327</v>
      </c>
      <c r="AE455" s="279">
        <v>1</v>
      </c>
      <c r="AF455" s="280">
        <f t="shared" si="1148"/>
        <v>71.9712</v>
      </c>
      <c r="AG455" s="292">
        <f t="shared" si="1154"/>
        <v>44165</v>
      </c>
      <c r="AH455" s="294"/>
      <c r="AI455" s="294">
        <f t="shared" si="1155"/>
        <v>44184.8510925731</v>
      </c>
      <c r="AJ455" s="295"/>
      <c r="AK455" s="295">
        <f t="shared" si="1156"/>
        <v>44186.8510925731</v>
      </c>
      <c r="AL455" s="296"/>
      <c r="AM455" s="300"/>
      <c r="AN455" s="218"/>
      <c r="AO455" s="218"/>
      <c r="AP455" s="218"/>
      <c r="AQ455" s="218"/>
      <c r="AR455" s="218"/>
      <c r="AS455" s="218"/>
      <c r="AT455" s="218"/>
      <c r="AU455" s="218"/>
      <c r="AV455" s="218"/>
      <c r="AW455" s="218"/>
      <c r="AX455" s="218"/>
      <c r="AY455" s="218"/>
      <c r="AZ455" s="218"/>
      <c r="BA455" s="218"/>
      <c r="BB455" s="218"/>
      <c r="BC455" s="218"/>
      <c r="BD455" s="218"/>
      <c r="BE455" s="218"/>
      <c r="BF455" s="218"/>
      <c r="BG455" s="218"/>
      <c r="BH455" s="218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217"/>
      <c r="BS455" s="217"/>
      <c r="BT455" s="217"/>
      <c r="BU455" s="217"/>
      <c r="BV455" s="217"/>
      <c r="BW455" s="217"/>
      <c r="BX455" s="217"/>
      <c r="BY455" s="217"/>
      <c r="BZ455" s="217"/>
      <c r="CA455" s="217"/>
      <c r="CB455" s="217"/>
      <c r="CC455" s="217"/>
      <c r="CD455" s="217"/>
      <c r="CE455" s="217"/>
      <c r="CF455" s="217"/>
      <c r="CG455" s="217"/>
      <c r="CH455" s="217"/>
      <c r="CI455" s="217"/>
      <c r="CJ455" s="217"/>
      <c r="CK455" s="217"/>
      <c r="CL455" s="217"/>
      <c r="CM455" s="217"/>
      <c r="CN455" s="217"/>
      <c r="CO455" s="217"/>
      <c r="CP455" s="217"/>
      <c r="CQ455" s="217"/>
      <c r="CR455" s="217"/>
      <c r="CS455" s="217"/>
      <c r="CT455" s="217"/>
      <c r="CU455" s="217"/>
      <c r="CV455" s="217"/>
      <c r="CW455" s="217"/>
      <c r="CX455" s="217"/>
      <c r="CY455" s="217"/>
      <c r="CZ455" s="193"/>
      <c r="DA455" s="193"/>
      <c r="DB455" s="193"/>
      <c r="DC455" s="193"/>
      <c r="DD455" s="193"/>
      <c r="DE455" s="193"/>
      <c r="DF455" s="193"/>
      <c r="DG455" s="193"/>
      <c r="DH455" s="193"/>
      <c r="DI455" s="193"/>
      <c r="DJ455" s="193"/>
      <c r="DK455" s="193"/>
      <c r="DL455" s="193"/>
      <c r="DM455" s="193"/>
      <c r="DN455" s="193"/>
      <c r="DO455" s="193"/>
      <c r="DP455" s="193"/>
      <c r="DQ455" s="193"/>
      <c r="DR455" s="193"/>
      <c r="DS455" s="193"/>
      <c r="DT455" s="193"/>
      <c r="DU455" s="193"/>
      <c r="DV455" s="193"/>
      <c r="DW455" s="193"/>
      <c r="DX455" s="193"/>
      <c r="DY455" s="193"/>
    </row>
    <row r="456" s="190" customFormat="1" customHeight="1" spans="1:129">
      <c r="A456" s="243">
        <v>379</v>
      </c>
      <c r="B456" s="235"/>
      <c r="C456" s="234">
        <v>1</v>
      </c>
      <c r="D456" s="233">
        <f t="shared" si="1149"/>
        <v>700</v>
      </c>
      <c r="E456" s="234" t="str">
        <f t="shared" si="1150"/>
        <v>YT-44025</v>
      </c>
      <c r="F456" s="232">
        <f t="shared" si="1151"/>
        <v>5020</v>
      </c>
      <c r="G456" s="234"/>
      <c r="H456" s="234" t="s">
        <v>44</v>
      </c>
      <c r="I456" s="234">
        <v>75</v>
      </c>
      <c r="J456" s="252" t="s">
        <v>56</v>
      </c>
      <c r="K456" s="234">
        <v>476</v>
      </c>
      <c r="L456" s="234">
        <f t="shared" si="1152"/>
        <v>6</v>
      </c>
      <c r="M456" s="234">
        <f t="shared" si="1138"/>
        <v>135660</v>
      </c>
      <c r="N456" s="253">
        <f t="shared" si="1153"/>
        <v>0.149606299212598</v>
      </c>
      <c r="O456" s="234">
        <v>3.8</v>
      </c>
      <c r="P456" s="234"/>
      <c r="Q456" s="234"/>
      <c r="R456" s="234"/>
      <c r="S456" s="260">
        <f t="shared" si="1139"/>
        <v>0</v>
      </c>
      <c r="T456" s="260">
        <f t="shared" si="1140"/>
        <v>31555.6143717329</v>
      </c>
      <c r="U456" s="260">
        <f t="shared" si="1141"/>
        <v>751.023622047244</v>
      </c>
      <c r="V456" s="260"/>
      <c r="W456" s="270"/>
      <c r="X456" s="266"/>
      <c r="Y456" s="260">
        <f t="shared" si="1142"/>
        <v>31555.6143717329</v>
      </c>
      <c r="Z456" s="234">
        <f t="shared" si="1143"/>
        <v>751.023622047244</v>
      </c>
      <c r="AA456" s="260">
        <f t="shared" si="1144"/>
        <v>16386.5546218487</v>
      </c>
      <c r="AB456" s="278">
        <f t="shared" si="1145"/>
        <v>0</v>
      </c>
      <c r="AC456" s="260">
        <f t="shared" si="1146"/>
        <v>1915.2</v>
      </c>
      <c r="AD456" s="254">
        <f t="shared" si="1147"/>
        <v>19.8510925731327</v>
      </c>
      <c r="AE456" s="279">
        <v>1</v>
      </c>
      <c r="AF456" s="280">
        <f t="shared" si="1148"/>
        <v>45.58176</v>
      </c>
      <c r="AG456" s="292">
        <f t="shared" si="1154"/>
        <v>44165</v>
      </c>
      <c r="AH456" s="294"/>
      <c r="AI456" s="294">
        <f t="shared" si="1155"/>
        <v>44184.8510925731</v>
      </c>
      <c r="AJ456" s="295"/>
      <c r="AK456" s="295">
        <f t="shared" si="1156"/>
        <v>44186.8510925731</v>
      </c>
      <c r="AL456" s="296"/>
      <c r="AM456" s="300"/>
      <c r="AN456" s="218"/>
      <c r="AO456" s="218"/>
      <c r="AP456" s="218"/>
      <c r="AQ456" s="218"/>
      <c r="AR456" s="218"/>
      <c r="AS456" s="218"/>
      <c r="AT456" s="218"/>
      <c r="AU456" s="218"/>
      <c r="AV456" s="218"/>
      <c r="AW456" s="218"/>
      <c r="AX456" s="218"/>
      <c r="AY456" s="218"/>
      <c r="AZ456" s="218"/>
      <c r="BA456" s="218"/>
      <c r="BB456" s="218"/>
      <c r="BC456" s="218"/>
      <c r="BD456" s="218"/>
      <c r="BE456" s="218"/>
      <c r="BF456" s="218"/>
      <c r="BG456" s="218"/>
      <c r="BH456" s="218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217"/>
      <c r="BS456" s="217"/>
      <c r="BT456" s="217"/>
      <c r="BU456" s="217"/>
      <c r="BV456" s="217"/>
      <c r="BW456" s="217"/>
      <c r="BX456" s="217"/>
      <c r="BY456" s="217"/>
      <c r="BZ456" s="217"/>
      <c r="CA456" s="217"/>
      <c r="CB456" s="217"/>
      <c r="CC456" s="217"/>
      <c r="CD456" s="217"/>
      <c r="CE456" s="217"/>
      <c r="CF456" s="217"/>
      <c r="CG456" s="217"/>
      <c r="CH456" s="217"/>
      <c r="CI456" s="217"/>
      <c r="CJ456" s="217"/>
      <c r="CK456" s="217"/>
      <c r="CL456" s="217"/>
      <c r="CM456" s="217"/>
      <c r="CN456" s="217"/>
      <c r="CO456" s="217"/>
      <c r="CP456" s="217"/>
      <c r="CQ456" s="217"/>
      <c r="CR456" s="217"/>
      <c r="CS456" s="217"/>
      <c r="CT456" s="217"/>
      <c r="CU456" s="217"/>
      <c r="CV456" s="217"/>
      <c r="CW456" s="217"/>
      <c r="CX456" s="217"/>
      <c r="CY456" s="217"/>
      <c r="CZ456" s="193"/>
      <c r="DA456" s="193"/>
      <c r="DB456" s="193"/>
      <c r="DC456" s="193"/>
      <c r="DD456" s="193"/>
      <c r="DE456" s="193"/>
      <c r="DF456" s="193"/>
      <c r="DG456" s="193"/>
      <c r="DH456" s="193"/>
      <c r="DI456" s="193"/>
      <c r="DJ456" s="193"/>
      <c r="DK456" s="193"/>
      <c r="DL456" s="193"/>
      <c r="DM456" s="193"/>
      <c r="DN456" s="193"/>
      <c r="DO456" s="193"/>
      <c r="DP456" s="193"/>
      <c r="DQ456" s="193"/>
      <c r="DR456" s="193"/>
      <c r="DS456" s="193"/>
      <c r="DT456" s="193"/>
      <c r="DU456" s="193"/>
      <c r="DV456" s="193"/>
      <c r="DW456" s="193"/>
      <c r="DX456" s="193"/>
      <c r="DY456" s="193"/>
    </row>
    <row r="457" s="190" customFormat="1" customHeight="1" spans="1:129">
      <c r="A457" s="243">
        <v>379</v>
      </c>
      <c r="B457" s="235"/>
      <c r="C457" s="234">
        <v>1</v>
      </c>
      <c r="D457" s="233">
        <f t="shared" si="1149"/>
        <v>700</v>
      </c>
      <c r="E457" s="234" t="str">
        <f t="shared" si="1150"/>
        <v>YT-44025</v>
      </c>
      <c r="F457" s="232">
        <f t="shared" si="1151"/>
        <v>5020</v>
      </c>
      <c r="G457" s="234"/>
      <c r="H457" s="234" t="s">
        <v>45</v>
      </c>
      <c r="I457" s="234">
        <v>75</v>
      </c>
      <c r="J457" s="252" t="s">
        <v>56</v>
      </c>
      <c r="K457" s="234">
        <v>476</v>
      </c>
      <c r="L457" s="234">
        <f t="shared" si="1152"/>
        <v>6</v>
      </c>
      <c r="M457" s="234">
        <f t="shared" si="1138"/>
        <v>135660</v>
      </c>
      <c r="N457" s="253">
        <f t="shared" si="1153"/>
        <v>0.149606299212598</v>
      </c>
      <c r="O457" s="234">
        <v>3.8</v>
      </c>
      <c r="P457" s="234"/>
      <c r="Q457" s="234"/>
      <c r="R457" s="234"/>
      <c r="S457" s="260">
        <f t="shared" si="1139"/>
        <v>0</v>
      </c>
      <c r="T457" s="260">
        <f t="shared" si="1140"/>
        <v>31555.6143717329</v>
      </c>
      <c r="U457" s="260">
        <f t="shared" si="1141"/>
        <v>751.023622047244</v>
      </c>
      <c r="V457" s="260"/>
      <c r="W457" s="270"/>
      <c r="X457" s="266"/>
      <c r="Y457" s="260">
        <f t="shared" si="1142"/>
        <v>31555.6143717329</v>
      </c>
      <c r="Z457" s="234">
        <f t="shared" si="1143"/>
        <v>751.023622047244</v>
      </c>
      <c r="AA457" s="260">
        <f t="shared" si="1144"/>
        <v>16386.5546218487</v>
      </c>
      <c r="AB457" s="278">
        <f t="shared" si="1145"/>
        <v>0</v>
      </c>
      <c r="AC457" s="260">
        <f t="shared" si="1146"/>
        <v>1915.2</v>
      </c>
      <c r="AD457" s="254">
        <f t="shared" si="1147"/>
        <v>19.8510925731327</v>
      </c>
      <c r="AE457" s="279">
        <v>1</v>
      </c>
      <c r="AF457" s="280">
        <f t="shared" si="1148"/>
        <v>45.58176</v>
      </c>
      <c r="AG457" s="292">
        <f t="shared" si="1154"/>
        <v>44165</v>
      </c>
      <c r="AH457" s="294"/>
      <c r="AI457" s="294">
        <f t="shared" si="1155"/>
        <v>44184.8510925731</v>
      </c>
      <c r="AJ457" s="295"/>
      <c r="AK457" s="295">
        <f t="shared" si="1156"/>
        <v>44186.8510925731</v>
      </c>
      <c r="AL457" s="296"/>
      <c r="AM457" s="300"/>
      <c r="AN457" s="218"/>
      <c r="AO457" s="218"/>
      <c r="AP457" s="218"/>
      <c r="AQ457" s="218"/>
      <c r="AR457" s="218"/>
      <c r="AS457" s="218"/>
      <c r="AT457" s="218"/>
      <c r="AU457" s="218"/>
      <c r="AV457" s="218"/>
      <c r="AW457" s="218"/>
      <c r="AX457" s="218"/>
      <c r="AY457" s="218"/>
      <c r="AZ457" s="218"/>
      <c r="BA457" s="218"/>
      <c r="BB457" s="218"/>
      <c r="BC457" s="218"/>
      <c r="BD457" s="218"/>
      <c r="BE457" s="218"/>
      <c r="BF457" s="218"/>
      <c r="BG457" s="218"/>
      <c r="BH457" s="218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217"/>
      <c r="BS457" s="217"/>
      <c r="BT457" s="217"/>
      <c r="BU457" s="217"/>
      <c r="BV457" s="217"/>
      <c r="BW457" s="217"/>
      <c r="BX457" s="217"/>
      <c r="BY457" s="217"/>
      <c r="BZ457" s="217"/>
      <c r="CA457" s="217"/>
      <c r="CB457" s="217"/>
      <c r="CC457" s="217"/>
      <c r="CD457" s="217"/>
      <c r="CE457" s="217"/>
      <c r="CF457" s="217"/>
      <c r="CG457" s="217"/>
      <c r="CH457" s="217"/>
      <c r="CI457" s="217"/>
      <c r="CJ457" s="217"/>
      <c r="CK457" s="217"/>
      <c r="CL457" s="217"/>
      <c r="CM457" s="217"/>
      <c r="CN457" s="217"/>
      <c r="CO457" s="217"/>
      <c r="CP457" s="217"/>
      <c r="CQ457" s="217"/>
      <c r="CR457" s="217"/>
      <c r="CS457" s="217"/>
      <c r="CT457" s="217"/>
      <c r="CU457" s="217"/>
      <c r="CV457" s="217"/>
      <c r="CW457" s="217"/>
      <c r="CX457" s="217"/>
      <c r="CY457" s="217"/>
      <c r="CZ457" s="193"/>
      <c r="DA457" s="193"/>
      <c r="DB457" s="193"/>
      <c r="DC457" s="193"/>
      <c r="DD457" s="193"/>
      <c r="DE457" s="193"/>
      <c r="DF457" s="193"/>
      <c r="DG457" s="193"/>
      <c r="DH457" s="193"/>
      <c r="DI457" s="193"/>
      <c r="DJ457" s="193"/>
      <c r="DK457" s="193"/>
      <c r="DL457" s="193"/>
      <c r="DM457" s="193"/>
      <c r="DN457" s="193"/>
      <c r="DO457" s="193"/>
      <c r="DP457" s="193"/>
      <c r="DQ457" s="193"/>
      <c r="DR457" s="193"/>
      <c r="DS457" s="193"/>
      <c r="DT457" s="193"/>
      <c r="DU457" s="193"/>
      <c r="DV457" s="193"/>
      <c r="DW457" s="193"/>
      <c r="DX457" s="193"/>
      <c r="DY457" s="193"/>
    </row>
    <row r="458" s="190" customFormat="1" customHeight="1" spans="1:129">
      <c r="A458" s="243">
        <v>379</v>
      </c>
      <c r="B458" s="235"/>
      <c r="C458" s="234">
        <v>1</v>
      </c>
      <c r="D458" s="233">
        <f t="shared" si="1149"/>
        <v>700</v>
      </c>
      <c r="E458" s="234" t="str">
        <f t="shared" si="1150"/>
        <v>YT-44025</v>
      </c>
      <c r="F458" s="232">
        <f t="shared" si="1151"/>
        <v>5020</v>
      </c>
      <c r="G458" s="234">
        <v>2</v>
      </c>
      <c r="H458" s="234" t="s">
        <v>46</v>
      </c>
      <c r="I458" s="234"/>
      <c r="J458" s="252"/>
      <c r="K458" s="234"/>
      <c r="L458" s="234">
        <f t="shared" si="1152"/>
        <v>6</v>
      </c>
      <c r="M458" s="234">
        <f t="shared" si="1138"/>
        <v>0</v>
      </c>
      <c r="N458" s="253">
        <f t="shared" si="1153"/>
        <v>0</v>
      </c>
      <c r="O458" s="234"/>
      <c r="P458" s="234"/>
      <c r="Q458" s="234"/>
      <c r="R458" s="234"/>
      <c r="S458" s="260">
        <f t="shared" si="1139"/>
        <v>0</v>
      </c>
      <c r="T458" s="260" t="e">
        <f t="shared" si="1140"/>
        <v>#DIV/0!</v>
      </c>
      <c r="U458" s="260">
        <f t="shared" si="1141"/>
        <v>0</v>
      </c>
      <c r="V458" s="260"/>
      <c r="W458" s="270"/>
      <c r="X458" s="266"/>
      <c r="Y458" s="260" t="e">
        <f t="shared" si="1142"/>
        <v>#DIV/0!</v>
      </c>
      <c r="Z458" s="234" t="e">
        <f t="shared" si="1143"/>
        <v>#DIV/0!</v>
      </c>
      <c r="AA458" s="260" t="e">
        <f t="shared" si="1144"/>
        <v>#DIV/0!</v>
      </c>
      <c r="AB458" s="278" t="e">
        <f t="shared" si="1145"/>
        <v>#DIV/0!</v>
      </c>
      <c r="AC458" s="260">
        <f t="shared" si="1146"/>
        <v>0</v>
      </c>
      <c r="AD458" s="254" t="e">
        <f t="shared" si="1147"/>
        <v>#DIV/0!</v>
      </c>
      <c r="AE458" s="279">
        <v>1</v>
      </c>
      <c r="AF458" s="280">
        <f t="shared" si="1148"/>
        <v>0</v>
      </c>
      <c r="AG458" s="292">
        <f t="shared" si="1154"/>
        <v>44165</v>
      </c>
      <c r="AH458" s="294"/>
      <c r="AI458" s="294">
        <f t="shared" si="1155"/>
        <v>44184.8510925731</v>
      </c>
      <c r="AJ458" s="295"/>
      <c r="AK458" s="295">
        <f t="shared" si="1156"/>
        <v>44186.8510925731</v>
      </c>
      <c r="AL458" s="296"/>
      <c r="AM458" s="300"/>
      <c r="AN458" s="218"/>
      <c r="AO458" s="218"/>
      <c r="AP458" s="218"/>
      <c r="AQ458" s="218"/>
      <c r="AR458" s="218"/>
      <c r="AS458" s="218"/>
      <c r="AT458" s="218"/>
      <c r="AU458" s="218"/>
      <c r="AV458" s="218"/>
      <c r="AW458" s="218"/>
      <c r="AX458" s="218"/>
      <c r="AY458" s="218"/>
      <c r="AZ458" s="218"/>
      <c r="BA458" s="218"/>
      <c r="BB458" s="218"/>
      <c r="BC458" s="218"/>
      <c r="BD458" s="218"/>
      <c r="BE458" s="218"/>
      <c r="BF458" s="218"/>
      <c r="BG458" s="218"/>
      <c r="BH458" s="218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217"/>
      <c r="BS458" s="217"/>
      <c r="BT458" s="217"/>
      <c r="BU458" s="217"/>
      <c r="BV458" s="217"/>
      <c r="BW458" s="217"/>
      <c r="BX458" s="217"/>
      <c r="BY458" s="217"/>
      <c r="BZ458" s="217"/>
      <c r="CA458" s="217"/>
      <c r="CB458" s="217"/>
      <c r="CC458" s="217"/>
      <c r="CD458" s="217"/>
      <c r="CE458" s="217"/>
      <c r="CF458" s="217"/>
      <c r="CG458" s="217"/>
      <c r="CH458" s="217"/>
      <c r="CI458" s="217"/>
      <c r="CJ458" s="217"/>
      <c r="CK458" s="217"/>
      <c r="CL458" s="217"/>
      <c r="CM458" s="217"/>
      <c r="CN458" s="217"/>
      <c r="CO458" s="217"/>
      <c r="CP458" s="217"/>
      <c r="CQ458" s="217"/>
      <c r="CR458" s="217"/>
      <c r="CS458" s="217"/>
      <c r="CT458" s="217"/>
      <c r="CU458" s="217"/>
      <c r="CV458" s="217"/>
      <c r="CW458" s="217"/>
      <c r="CX458" s="217"/>
      <c r="CY458" s="217"/>
      <c r="CZ458" s="193"/>
      <c r="DA458" s="193"/>
      <c r="DB458" s="193"/>
      <c r="DC458" s="193"/>
      <c r="DD458" s="193"/>
      <c r="DE458" s="193"/>
      <c r="DF458" s="193"/>
      <c r="DG458" s="193"/>
      <c r="DH458" s="193"/>
      <c r="DI458" s="193"/>
      <c r="DJ458" s="193"/>
      <c r="DK458" s="193"/>
      <c r="DL458" s="193"/>
      <c r="DM458" s="193"/>
      <c r="DN458" s="193"/>
      <c r="DO458" s="193"/>
      <c r="DP458" s="193"/>
      <c r="DQ458" s="193"/>
      <c r="DR458" s="193"/>
      <c r="DS458" s="193"/>
      <c r="DT458" s="193"/>
      <c r="DU458" s="193"/>
      <c r="DV458" s="193"/>
      <c r="DW458" s="193"/>
      <c r="DX458" s="193"/>
      <c r="DY458" s="193"/>
    </row>
    <row r="459" s="191" customFormat="1" customHeight="1" spans="1:129">
      <c r="A459" s="244"/>
      <c r="B459" s="237"/>
      <c r="C459" s="240"/>
      <c r="D459" s="239"/>
      <c r="E459" s="240"/>
      <c r="F459" s="238"/>
      <c r="G459" s="240"/>
      <c r="H459" s="240"/>
      <c r="I459" s="240"/>
      <c r="J459" s="256"/>
      <c r="K459" s="240"/>
      <c r="L459" s="240"/>
      <c r="M459" s="240"/>
      <c r="N459" s="257"/>
      <c r="O459" s="240"/>
      <c r="P459" s="240"/>
      <c r="Q459" s="240"/>
      <c r="R459" s="240"/>
      <c r="S459" s="267"/>
      <c r="T459" s="267"/>
      <c r="U459" s="267"/>
      <c r="V459" s="267"/>
      <c r="W459" s="272"/>
      <c r="X459" s="269"/>
      <c r="Y459" s="267"/>
      <c r="Z459" s="240"/>
      <c r="AA459" s="267"/>
      <c r="AB459" s="281"/>
      <c r="AC459" s="267"/>
      <c r="AD459" s="258"/>
      <c r="AE459" s="282"/>
      <c r="AF459" s="283"/>
      <c r="AG459" s="297"/>
      <c r="AH459" s="352"/>
      <c r="AI459" s="352"/>
      <c r="AJ459" s="345"/>
      <c r="AK459" s="345"/>
      <c r="AL459" s="298"/>
      <c r="AM459" s="301"/>
      <c r="AN459" s="218"/>
      <c r="AO459" s="218"/>
      <c r="AP459" s="218"/>
      <c r="AQ459" s="218"/>
      <c r="AR459" s="218"/>
      <c r="AS459" s="218"/>
      <c r="AT459" s="218"/>
      <c r="AU459" s="218"/>
      <c r="AV459" s="218"/>
      <c r="AW459" s="218"/>
      <c r="AX459" s="218"/>
      <c r="AY459" s="218"/>
      <c r="AZ459" s="218"/>
      <c r="BA459" s="218"/>
      <c r="BB459" s="218"/>
      <c r="BC459" s="218"/>
      <c r="BD459" s="218"/>
      <c r="BE459" s="218"/>
      <c r="BF459" s="218"/>
      <c r="BG459" s="218"/>
      <c r="BH459" s="218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217"/>
      <c r="BS459" s="217"/>
      <c r="BT459" s="217"/>
      <c r="BU459" s="217"/>
      <c r="BV459" s="217"/>
      <c r="BW459" s="217"/>
      <c r="BX459" s="217"/>
      <c r="BY459" s="217"/>
      <c r="BZ459" s="217"/>
      <c r="CA459" s="217"/>
      <c r="CB459" s="217"/>
      <c r="CC459" s="217"/>
      <c r="CD459" s="217"/>
      <c r="CE459" s="217"/>
      <c r="CF459" s="217"/>
      <c r="CG459" s="217"/>
      <c r="CH459" s="217"/>
      <c r="CI459" s="217"/>
      <c r="CJ459" s="217"/>
      <c r="CK459" s="217"/>
      <c r="CL459" s="217"/>
      <c r="CM459" s="217"/>
      <c r="CN459" s="217"/>
      <c r="CO459" s="217"/>
      <c r="CP459" s="217"/>
      <c r="CQ459" s="217"/>
      <c r="CR459" s="217"/>
      <c r="CS459" s="217"/>
      <c r="CT459" s="217"/>
      <c r="CU459" s="217"/>
      <c r="CV459" s="217"/>
      <c r="CW459" s="217"/>
      <c r="CX459" s="217"/>
      <c r="CY459" s="217"/>
      <c r="CZ459" s="193"/>
      <c r="DA459" s="193"/>
      <c r="DB459" s="193"/>
      <c r="DC459" s="193"/>
      <c r="DD459" s="193"/>
      <c r="DE459" s="193"/>
      <c r="DF459" s="193"/>
      <c r="DG459" s="193"/>
      <c r="DH459" s="193"/>
      <c r="DI459" s="193"/>
      <c r="DJ459" s="193"/>
      <c r="DK459" s="193"/>
      <c r="DL459" s="193"/>
      <c r="DM459" s="193"/>
      <c r="DN459" s="193"/>
      <c r="DO459" s="193"/>
      <c r="DP459" s="193"/>
      <c r="DQ459" s="193"/>
      <c r="DR459" s="193"/>
      <c r="DS459" s="193"/>
      <c r="DT459" s="193"/>
      <c r="DU459" s="193"/>
      <c r="DV459" s="193"/>
      <c r="DW459" s="193"/>
      <c r="DX459" s="193"/>
      <c r="DY459" s="193"/>
    </row>
    <row r="460" s="193" customFormat="1" customHeight="1" spans="1:103">
      <c r="A460" s="341">
        <v>408</v>
      </c>
      <c r="B460" s="235">
        <v>1057</v>
      </c>
      <c r="C460" s="234">
        <v>1</v>
      </c>
      <c r="D460" s="233">
        <v>700</v>
      </c>
      <c r="E460" s="234" t="s">
        <v>149</v>
      </c>
      <c r="F460" s="232">
        <v>3020</v>
      </c>
      <c r="G460" s="234"/>
      <c r="H460" s="234" t="s">
        <v>15</v>
      </c>
      <c r="I460" s="234">
        <v>200</v>
      </c>
      <c r="J460" s="252" t="s">
        <v>86</v>
      </c>
      <c r="K460" s="234">
        <v>476</v>
      </c>
      <c r="L460" s="234">
        <v>6</v>
      </c>
      <c r="M460" s="234">
        <f t="shared" ref="M460:M466" si="1157">O460*K460*I460</f>
        <v>314160</v>
      </c>
      <c r="N460" s="253">
        <f>M460/SUM($M$460:$M$466)</f>
        <v>0.383944153577661</v>
      </c>
      <c r="O460" s="234">
        <v>3.3</v>
      </c>
      <c r="P460" s="234"/>
      <c r="Q460" s="234"/>
      <c r="R460" s="234"/>
      <c r="S460" s="260">
        <f t="shared" ref="S460:S466" si="1158">R460*Q460*P460/1000</f>
        <v>0</v>
      </c>
      <c r="T460" s="260">
        <f t="shared" ref="T460:T466" si="1159">F460*N460*1000/L460/K460*9000/I460</f>
        <v>18269.6115095253</v>
      </c>
      <c r="U460" s="260">
        <f t="shared" ref="U460:U466" si="1160">F460*N460</f>
        <v>1159.51134380454</v>
      </c>
      <c r="V460" s="260"/>
      <c r="W460" s="270"/>
      <c r="X460" s="266"/>
      <c r="Y460" s="260">
        <f t="shared" ref="Y460:Y466" si="1161">T460-X460</f>
        <v>18269.6115095253</v>
      </c>
      <c r="Z460" s="234">
        <f t="shared" ref="Z460:Z466" si="1162">Y460*I460/9000*L460*K460/1000</f>
        <v>1159.51134380454</v>
      </c>
      <c r="AA460" s="260">
        <f t="shared" ref="AA460:AA469" si="1163">65*1000/K460*9000/I460</f>
        <v>6144.95798319328</v>
      </c>
      <c r="AB460" s="278">
        <f t="shared" ref="AB460:AB466" si="1164">Q460*R460*P460*N460/K460/L460*9000/I460</f>
        <v>0</v>
      </c>
      <c r="AC460" s="260">
        <f t="shared" ref="AC460:AC466" si="1165">D460/2*O460*60*24/1000</f>
        <v>1663.2</v>
      </c>
      <c r="AD460" s="254">
        <f t="shared" ref="AD460:AD466" si="1166">T460/AC460/0.83/AE460</f>
        <v>13.2344757888156</v>
      </c>
      <c r="AE460" s="279">
        <v>1</v>
      </c>
      <c r="AF460" s="280">
        <f t="shared" ref="AF460:AF466" si="1167">IF(LEN(C460)&gt;0,AC460*I460/9000/1000*K460*L460,"")</f>
        <v>105.55776</v>
      </c>
      <c r="AG460" s="292">
        <v>44160</v>
      </c>
      <c r="AH460" s="294"/>
      <c r="AI460" s="294">
        <f>AD460+AG460</f>
        <v>44173.2344757888</v>
      </c>
      <c r="AJ460" s="295" t="str">
        <f ca="1">IF(NOW()-AG460-AD460&gt;=-2,"跟踪"," ")</f>
        <v> </v>
      </c>
      <c r="AK460" s="295">
        <f>AI460+3</f>
        <v>44176.2344757888</v>
      </c>
      <c r="AL460" s="296">
        <f>SUM(AF460:AF466)</f>
        <v>274.929984</v>
      </c>
      <c r="AM460" s="217"/>
      <c r="AN460" s="218"/>
      <c r="AO460" s="218"/>
      <c r="AP460" s="218"/>
      <c r="AQ460" s="218"/>
      <c r="AR460" s="218"/>
      <c r="AS460" s="218"/>
      <c r="AT460" s="218"/>
      <c r="AU460" s="218"/>
      <c r="AV460" s="218"/>
      <c r="AW460" s="218"/>
      <c r="AX460" s="218"/>
      <c r="AY460" s="218"/>
      <c r="AZ460" s="218"/>
      <c r="BA460" s="218"/>
      <c r="BB460" s="218"/>
      <c r="BC460" s="218"/>
      <c r="BD460" s="218"/>
      <c r="BE460" s="218"/>
      <c r="BF460" s="218"/>
      <c r="BG460" s="218"/>
      <c r="BH460" s="218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217"/>
      <c r="BS460" s="217"/>
      <c r="BT460" s="217"/>
      <c r="BU460" s="217"/>
      <c r="BV460" s="217"/>
      <c r="BW460" s="217"/>
      <c r="BX460" s="217"/>
      <c r="BY460" s="217"/>
      <c r="BZ460" s="217"/>
      <c r="CA460" s="217"/>
      <c r="CB460" s="217"/>
      <c r="CC460" s="217"/>
      <c r="CD460" s="217"/>
      <c r="CE460" s="217"/>
      <c r="CF460" s="217"/>
      <c r="CG460" s="217"/>
      <c r="CH460" s="217"/>
      <c r="CI460" s="217"/>
      <c r="CJ460" s="217"/>
      <c r="CK460" s="217"/>
      <c r="CL460" s="217"/>
      <c r="CM460" s="217"/>
      <c r="CN460" s="217"/>
      <c r="CO460" s="217"/>
      <c r="CP460" s="217"/>
      <c r="CQ460" s="217"/>
      <c r="CR460" s="217"/>
      <c r="CS460" s="217"/>
      <c r="CT460" s="217"/>
      <c r="CU460" s="217"/>
      <c r="CV460" s="217"/>
      <c r="CW460" s="217"/>
      <c r="CX460" s="217"/>
      <c r="CY460" s="217"/>
    </row>
    <row r="461" s="193" customFormat="1" customHeight="1" spans="1:103">
      <c r="A461" s="341">
        <v>408</v>
      </c>
      <c r="B461" s="235"/>
      <c r="C461" s="234">
        <v>1</v>
      </c>
      <c r="D461" s="233">
        <f t="shared" ref="D461:D466" si="1168">D460</f>
        <v>700</v>
      </c>
      <c r="E461" s="234" t="str">
        <f t="shared" ref="E461:E466" si="1169">E460</f>
        <v>YT-0590MS</v>
      </c>
      <c r="F461" s="232">
        <f t="shared" ref="F461:F466" si="1170">F460</f>
        <v>3020</v>
      </c>
      <c r="G461" s="234"/>
      <c r="H461" s="234" t="s">
        <v>41</v>
      </c>
      <c r="I461" s="234">
        <v>200</v>
      </c>
      <c r="J461" s="252" t="s">
        <v>86</v>
      </c>
      <c r="K461" s="234"/>
      <c r="L461" s="234">
        <f t="shared" ref="L461:L466" si="1171">L460</f>
        <v>6</v>
      </c>
      <c r="M461" s="234">
        <f t="shared" si="1157"/>
        <v>0</v>
      </c>
      <c r="N461" s="253">
        <f t="shared" ref="N461:N466" si="1172">M461/SUM($M$460:$M$466)</f>
        <v>0</v>
      </c>
      <c r="O461" s="234">
        <v>3.3</v>
      </c>
      <c r="P461" s="234"/>
      <c r="Q461" s="234"/>
      <c r="R461" s="234"/>
      <c r="S461" s="260">
        <f t="shared" si="1158"/>
        <v>0</v>
      </c>
      <c r="T461" s="260" t="e">
        <f t="shared" si="1159"/>
        <v>#DIV/0!</v>
      </c>
      <c r="U461" s="260">
        <f t="shared" si="1160"/>
        <v>0</v>
      </c>
      <c r="V461" s="260"/>
      <c r="W461" s="270"/>
      <c r="X461" s="266"/>
      <c r="Y461" s="260" t="e">
        <f t="shared" si="1161"/>
        <v>#DIV/0!</v>
      </c>
      <c r="Z461" s="234" t="e">
        <f t="shared" si="1162"/>
        <v>#DIV/0!</v>
      </c>
      <c r="AA461" s="260" t="e">
        <f t="shared" si="1163"/>
        <v>#DIV/0!</v>
      </c>
      <c r="AB461" s="278" t="e">
        <f t="shared" si="1164"/>
        <v>#DIV/0!</v>
      </c>
      <c r="AC461" s="260">
        <f t="shared" si="1165"/>
        <v>1663.2</v>
      </c>
      <c r="AD461" s="254" t="e">
        <f t="shared" si="1166"/>
        <v>#DIV/0!</v>
      </c>
      <c r="AE461" s="279">
        <v>1</v>
      </c>
      <c r="AF461" s="280">
        <f t="shared" si="1167"/>
        <v>0</v>
      </c>
      <c r="AG461" s="292">
        <f t="shared" ref="AG461:AG466" si="1173">AG460</f>
        <v>44160</v>
      </c>
      <c r="AH461" s="294"/>
      <c r="AI461" s="294">
        <f t="shared" ref="AI461:AI466" si="1174">AI460</f>
        <v>44173.2344757888</v>
      </c>
      <c r="AJ461" s="295"/>
      <c r="AK461" s="295">
        <f t="shared" ref="AK461:AK466" si="1175">AK460</f>
        <v>44176.2344757888</v>
      </c>
      <c r="AL461" s="296"/>
      <c r="AM461" s="217"/>
      <c r="AN461" s="218"/>
      <c r="AO461" s="218"/>
      <c r="AP461" s="218"/>
      <c r="AQ461" s="218"/>
      <c r="AR461" s="218"/>
      <c r="AS461" s="218"/>
      <c r="AT461" s="218"/>
      <c r="AU461" s="218"/>
      <c r="AV461" s="218"/>
      <c r="AW461" s="218"/>
      <c r="AX461" s="218"/>
      <c r="AY461" s="218"/>
      <c r="AZ461" s="218"/>
      <c r="BA461" s="218"/>
      <c r="BB461" s="218"/>
      <c r="BC461" s="218"/>
      <c r="BD461" s="218"/>
      <c r="BE461" s="218"/>
      <c r="BF461" s="218"/>
      <c r="BG461" s="218"/>
      <c r="BH461" s="218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217"/>
      <c r="BS461" s="217"/>
      <c r="BT461" s="217"/>
      <c r="BU461" s="217"/>
      <c r="BV461" s="217"/>
      <c r="BW461" s="217"/>
      <c r="BX461" s="217"/>
      <c r="BY461" s="217"/>
      <c r="BZ461" s="217"/>
      <c r="CA461" s="217"/>
      <c r="CB461" s="217"/>
      <c r="CC461" s="217"/>
      <c r="CD461" s="217"/>
      <c r="CE461" s="217"/>
      <c r="CF461" s="217"/>
      <c r="CG461" s="217"/>
      <c r="CH461" s="217"/>
      <c r="CI461" s="217"/>
      <c r="CJ461" s="217"/>
      <c r="CK461" s="217"/>
      <c r="CL461" s="217"/>
      <c r="CM461" s="217"/>
      <c r="CN461" s="217"/>
      <c r="CO461" s="217"/>
      <c r="CP461" s="217"/>
      <c r="CQ461" s="217"/>
      <c r="CR461" s="217"/>
      <c r="CS461" s="217"/>
      <c r="CT461" s="217"/>
      <c r="CU461" s="217"/>
      <c r="CV461" s="217"/>
      <c r="CW461" s="217"/>
      <c r="CX461" s="217"/>
      <c r="CY461" s="217"/>
    </row>
    <row r="462" s="193" customFormat="1" customHeight="1" spans="1:103">
      <c r="A462" s="341">
        <v>408</v>
      </c>
      <c r="B462" s="235"/>
      <c r="C462" s="234">
        <v>1</v>
      </c>
      <c r="D462" s="233">
        <f t="shared" si="1168"/>
        <v>700</v>
      </c>
      <c r="E462" s="234" t="str">
        <f t="shared" si="1169"/>
        <v>YT-0590MS</v>
      </c>
      <c r="F462" s="232">
        <f t="shared" si="1170"/>
        <v>3020</v>
      </c>
      <c r="G462" s="347" t="s">
        <v>49</v>
      </c>
      <c r="H462" s="234" t="s">
        <v>42</v>
      </c>
      <c r="I462" s="234">
        <v>30</v>
      </c>
      <c r="J462" s="259" t="s">
        <v>50</v>
      </c>
      <c r="K462" s="234">
        <v>476</v>
      </c>
      <c r="L462" s="234">
        <f t="shared" si="1171"/>
        <v>6</v>
      </c>
      <c r="M462" s="234">
        <f t="shared" si="1157"/>
        <v>211344</v>
      </c>
      <c r="N462" s="253">
        <f t="shared" si="1172"/>
        <v>0.258289703315881</v>
      </c>
      <c r="O462" s="234">
        <v>14.8</v>
      </c>
      <c r="P462" s="234"/>
      <c r="Q462" s="234"/>
      <c r="R462" s="234"/>
      <c r="S462" s="260">
        <f t="shared" si="1158"/>
        <v>0</v>
      </c>
      <c r="T462" s="260">
        <f t="shared" si="1159"/>
        <v>81936.4394972649</v>
      </c>
      <c r="U462" s="260">
        <f t="shared" si="1160"/>
        <v>780.034904013962</v>
      </c>
      <c r="V462" s="260"/>
      <c r="W462" s="270"/>
      <c r="X462" s="266"/>
      <c r="Y462" s="260">
        <f t="shared" si="1161"/>
        <v>81936.4394972649</v>
      </c>
      <c r="Z462" s="234">
        <f t="shared" si="1162"/>
        <v>780.034904013961</v>
      </c>
      <c r="AA462" s="260">
        <f t="shared" si="1163"/>
        <v>40966.3865546218</v>
      </c>
      <c r="AB462" s="278">
        <f t="shared" si="1164"/>
        <v>0</v>
      </c>
      <c r="AC462" s="260">
        <f t="shared" si="1165"/>
        <v>7459.2</v>
      </c>
      <c r="AD462" s="254">
        <f t="shared" si="1166"/>
        <v>13.2344757888156</v>
      </c>
      <c r="AE462" s="279">
        <v>1</v>
      </c>
      <c r="AF462" s="280">
        <f t="shared" si="1167"/>
        <v>71.011584</v>
      </c>
      <c r="AG462" s="292">
        <f t="shared" si="1173"/>
        <v>44160</v>
      </c>
      <c r="AH462" s="294"/>
      <c r="AI462" s="294">
        <f t="shared" si="1174"/>
        <v>44173.2344757888</v>
      </c>
      <c r="AJ462" s="295"/>
      <c r="AK462" s="295">
        <f t="shared" si="1175"/>
        <v>44176.2344757888</v>
      </c>
      <c r="AL462" s="296"/>
      <c r="AM462" s="217"/>
      <c r="AN462" s="218"/>
      <c r="AO462" s="218"/>
      <c r="AP462" s="218"/>
      <c r="AQ462" s="218"/>
      <c r="AR462" s="218"/>
      <c r="AS462" s="218"/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/>
      <c r="BE462" s="218"/>
      <c r="BF462" s="218"/>
      <c r="BG462" s="218"/>
      <c r="BH462" s="218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217"/>
      <c r="BS462" s="217"/>
      <c r="BT462" s="217"/>
      <c r="BU462" s="217"/>
      <c r="BV462" s="217"/>
      <c r="BW462" s="217"/>
      <c r="BX462" s="217"/>
      <c r="BY462" s="217"/>
      <c r="BZ462" s="217"/>
      <c r="CA462" s="217"/>
      <c r="CB462" s="217"/>
      <c r="CC462" s="217"/>
      <c r="CD462" s="217"/>
      <c r="CE462" s="217"/>
      <c r="CF462" s="217"/>
      <c r="CG462" s="217"/>
      <c r="CH462" s="217"/>
      <c r="CI462" s="217"/>
      <c r="CJ462" s="217"/>
      <c r="CK462" s="217"/>
      <c r="CL462" s="217"/>
      <c r="CM462" s="217"/>
      <c r="CN462" s="217"/>
      <c r="CO462" s="217"/>
      <c r="CP462" s="217"/>
      <c r="CQ462" s="217"/>
      <c r="CR462" s="217"/>
      <c r="CS462" s="217"/>
      <c r="CT462" s="217"/>
      <c r="CU462" s="217"/>
      <c r="CV462" s="217"/>
      <c r="CW462" s="217"/>
      <c r="CX462" s="217"/>
      <c r="CY462" s="217"/>
    </row>
    <row r="463" s="193" customFormat="1" customHeight="1" spans="1:103">
      <c r="A463" s="341">
        <v>408</v>
      </c>
      <c r="B463" s="235"/>
      <c r="C463" s="234">
        <v>1</v>
      </c>
      <c r="D463" s="233">
        <f t="shared" si="1168"/>
        <v>700</v>
      </c>
      <c r="E463" s="234" t="str">
        <f t="shared" si="1169"/>
        <v>YT-0590MS</v>
      </c>
      <c r="F463" s="232">
        <f t="shared" si="1170"/>
        <v>3020</v>
      </c>
      <c r="G463" s="234"/>
      <c r="H463" s="234" t="s">
        <v>43</v>
      </c>
      <c r="I463" s="234">
        <v>75</v>
      </c>
      <c r="J463" s="259" t="s">
        <v>65</v>
      </c>
      <c r="K463" s="234">
        <v>476</v>
      </c>
      <c r="L463" s="234">
        <f t="shared" si="1171"/>
        <v>6</v>
      </c>
      <c r="M463" s="234">
        <f t="shared" si="1157"/>
        <v>103530</v>
      </c>
      <c r="N463" s="253">
        <f t="shared" si="1172"/>
        <v>0.12652705061082</v>
      </c>
      <c r="O463" s="234">
        <v>2.9</v>
      </c>
      <c r="P463" s="234"/>
      <c r="Q463" s="234"/>
      <c r="R463" s="234"/>
      <c r="S463" s="260">
        <f t="shared" si="1158"/>
        <v>0</v>
      </c>
      <c r="T463" s="260">
        <f t="shared" si="1159"/>
        <v>16055.1131447343</v>
      </c>
      <c r="U463" s="260">
        <f t="shared" si="1160"/>
        <v>382.111692844677</v>
      </c>
      <c r="V463" s="260"/>
      <c r="W463" s="270"/>
      <c r="X463" s="266"/>
      <c r="Y463" s="260">
        <f t="shared" si="1161"/>
        <v>16055.1131447343</v>
      </c>
      <c r="Z463" s="234">
        <f t="shared" si="1162"/>
        <v>382.111692844677</v>
      </c>
      <c r="AA463" s="260">
        <f t="shared" si="1163"/>
        <v>16386.5546218487</v>
      </c>
      <c r="AB463" s="278">
        <f t="shared" si="1164"/>
        <v>0</v>
      </c>
      <c r="AC463" s="260">
        <f t="shared" si="1165"/>
        <v>1461.6</v>
      </c>
      <c r="AD463" s="254">
        <f t="shared" si="1166"/>
        <v>13.2344757888156</v>
      </c>
      <c r="AE463" s="279">
        <v>1</v>
      </c>
      <c r="AF463" s="280">
        <f t="shared" si="1167"/>
        <v>34.78608</v>
      </c>
      <c r="AG463" s="292">
        <f t="shared" si="1173"/>
        <v>44160</v>
      </c>
      <c r="AH463" s="294"/>
      <c r="AI463" s="294">
        <f t="shared" si="1174"/>
        <v>44173.2344757888</v>
      </c>
      <c r="AJ463" s="295"/>
      <c r="AK463" s="295">
        <f t="shared" si="1175"/>
        <v>44176.2344757888</v>
      </c>
      <c r="AL463" s="296"/>
      <c r="AM463" s="217"/>
      <c r="AN463" s="218"/>
      <c r="AO463" s="218"/>
      <c r="AP463" s="218"/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/>
      <c r="BE463" s="218"/>
      <c r="BF463" s="218"/>
      <c r="BG463" s="218"/>
      <c r="BH463" s="218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217"/>
      <c r="BS463" s="217"/>
      <c r="BT463" s="217"/>
      <c r="BU463" s="217"/>
      <c r="BV463" s="217"/>
      <c r="BW463" s="217"/>
      <c r="BX463" s="217"/>
      <c r="BY463" s="217"/>
      <c r="BZ463" s="217"/>
      <c r="CA463" s="217"/>
      <c r="CB463" s="217"/>
      <c r="CC463" s="217"/>
      <c r="CD463" s="217"/>
      <c r="CE463" s="217"/>
      <c r="CF463" s="217"/>
      <c r="CG463" s="217"/>
      <c r="CH463" s="217"/>
      <c r="CI463" s="217"/>
      <c r="CJ463" s="217"/>
      <c r="CK463" s="217"/>
      <c r="CL463" s="217"/>
      <c r="CM463" s="217"/>
      <c r="CN463" s="217"/>
      <c r="CO463" s="217"/>
      <c r="CP463" s="217"/>
      <c r="CQ463" s="217"/>
      <c r="CR463" s="217"/>
      <c r="CS463" s="217"/>
      <c r="CT463" s="217"/>
      <c r="CU463" s="217"/>
      <c r="CV463" s="217"/>
      <c r="CW463" s="217"/>
      <c r="CX463" s="217"/>
      <c r="CY463" s="217"/>
    </row>
    <row r="464" s="193" customFormat="1" customHeight="1" spans="1:103">
      <c r="A464" s="341">
        <v>408</v>
      </c>
      <c r="B464" s="235"/>
      <c r="C464" s="234">
        <v>1</v>
      </c>
      <c r="D464" s="233">
        <f t="shared" si="1168"/>
        <v>700</v>
      </c>
      <c r="E464" s="234" t="str">
        <f t="shared" si="1169"/>
        <v>YT-0590MS</v>
      </c>
      <c r="F464" s="232">
        <f t="shared" si="1170"/>
        <v>3020</v>
      </c>
      <c r="G464" s="234"/>
      <c r="H464" s="234" t="s">
        <v>44</v>
      </c>
      <c r="I464" s="234">
        <v>75</v>
      </c>
      <c r="J464" s="252" t="s">
        <v>56</v>
      </c>
      <c r="K464" s="234">
        <v>476</v>
      </c>
      <c r="L464" s="234">
        <f t="shared" si="1171"/>
        <v>6</v>
      </c>
      <c r="M464" s="234">
        <f t="shared" si="1157"/>
        <v>189210</v>
      </c>
      <c r="N464" s="253">
        <f t="shared" si="1172"/>
        <v>0.231239092495637</v>
      </c>
      <c r="O464" s="234">
        <v>5.3</v>
      </c>
      <c r="P464" s="234"/>
      <c r="Q464" s="234"/>
      <c r="R464" s="234"/>
      <c r="S464" s="260">
        <f t="shared" si="1158"/>
        <v>0</v>
      </c>
      <c r="T464" s="260">
        <f t="shared" si="1159"/>
        <v>29342.10333348</v>
      </c>
      <c r="U464" s="260">
        <f t="shared" si="1160"/>
        <v>698.342059336824</v>
      </c>
      <c r="V464" s="260"/>
      <c r="W464" s="270"/>
      <c r="X464" s="266"/>
      <c r="Y464" s="260">
        <f t="shared" si="1161"/>
        <v>29342.10333348</v>
      </c>
      <c r="Z464" s="234">
        <f t="shared" si="1162"/>
        <v>698.342059336824</v>
      </c>
      <c r="AA464" s="260">
        <f t="shared" si="1163"/>
        <v>16386.5546218487</v>
      </c>
      <c r="AB464" s="278">
        <f t="shared" si="1164"/>
        <v>0</v>
      </c>
      <c r="AC464" s="260">
        <f t="shared" si="1165"/>
        <v>2671.2</v>
      </c>
      <c r="AD464" s="254">
        <f t="shared" si="1166"/>
        <v>13.2344757888156</v>
      </c>
      <c r="AE464" s="279">
        <v>1</v>
      </c>
      <c r="AF464" s="280">
        <f t="shared" si="1167"/>
        <v>63.57456</v>
      </c>
      <c r="AG464" s="292">
        <f t="shared" si="1173"/>
        <v>44160</v>
      </c>
      <c r="AH464" s="294"/>
      <c r="AI464" s="294">
        <f t="shared" si="1174"/>
        <v>44173.2344757888</v>
      </c>
      <c r="AJ464" s="295"/>
      <c r="AK464" s="295">
        <f t="shared" si="1175"/>
        <v>44176.2344757888</v>
      </c>
      <c r="AL464" s="296"/>
      <c r="AM464" s="217"/>
      <c r="AN464" s="218"/>
      <c r="AO464" s="218"/>
      <c r="AP464" s="218"/>
      <c r="AQ464" s="218"/>
      <c r="AR464" s="218"/>
      <c r="AS464" s="218"/>
      <c r="AT464" s="218"/>
      <c r="AU464" s="218"/>
      <c r="AV464" s="218"/>
      <c r="AW464" s="218"/>
      <c r="AX464" s="218"/>
      <c r="AY464" s="218"/>
      <c r="AZ464" s="218"/>
      <c r="BA464" s="218"/>
      <c r="BB464" s="218"/>
      <c r="BC464" s="218"/>
      <c r="BD464" s="218"/>
      <c r="BE464" s="218"/>
      <c r="BF464" s="218"/>
      <c r="BG464" s="218"/>
      <c r="BH464" s="218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217"/>
      <c r="BS464" s="217"/>
      <c r="BT464" s="217"/>
      <c r="BU464" s="217"/>
      <c r="BV464" s="217"/>
      <c r="BW464" s="217"/>
      <c r="BX464" s="217"/>
      <c r="BY464" s="217"/>
      <c r="BZ464" s="217"/>
      <c r="CA464" s="217"/>
      <c r="CB464" s="217"/>
      <c r="CC464" s="217"/>
      <c r="CD464" s="217"/>
      <c r="CE464" s="217"/>
      <c r="CF464" s="217"/>
      <c r="CG464" s="217"/>
      <c r="CH464" s="217"/>
      <c r="CI464" s="217"/>
      <c r="CJ464" s="217"/>
      <c r="CK464" s="217"/>
      <c r="CL464" s="217"/>
      <c r="CM464" s="217"/>
      <c r="CN464" s="217"/>
      <c r="CO464" s="217"/>
      <c r="CP464" s="217"/>
      <c r="CQ464" s="217"/>
      <c r="CR464" s="217"/>
      <c r="CS464" s="217"/>
      <c r="CT464" s="217"/>
      <c r="CU464" s="217"/>
      <c r="CV464" s="217"/>
      <c r="CW464" s="217"/>
      <c r="CX464" s="217"/>
      <c r="CY464" s="217"/>
    </row>
    <row r="465" s="193" customFormat="1" customHeight="1" spans="1:103">
      <c r="A465" s="341">
        <v>408</v>
      </c>
      <c r="B465" s="235"/>
      <c r="C465" s="234">
        <v>1</v>
      </c>
      <c r="D465" s="233">
        <f t="shared" si="1168"/>
        <v>700</v>
      </c>
      <c r="E465" s="234" t="str">
        <f t="shared" si="1169"/>
        <v>YT-0590MS</v>
      </c>
      <c r="F465" s="232">
        <f t="shared" si="1170"/>
        <v>3020</v>
      </c>
      <c r="G465" s="234"/>
      <c r="H465" s="234" t="s">
        <v>45</v>
      </c>
      <c r="I465" s="234"/>
      <c r="J465" s="252"/>
      <c r="K465" s="234"/>
      <c r="L465" s="234">
        <f t="shared" si="1171"/>
        <v>6</v>
      </c>
      <c r="M465" s="234">
        <f t="shared" si="1157"/>
        <v>0</v>
      </c>
      <c r="N465" s="253">
        <f t="shared" si="1172"/>
        <v>0</v>
      </c>
      <c r="O465" s="234"/>
      <c r="P465" s="234"/>
      <c r="Q465" s="234"/>
      <c r="R465" s="234"/>
      <c r="S465" s="260">
        <f t="shared" si="1158"/>
        <v>0</v>
      </c>
      <c r="T465" s="260" t="e">
        <f t="shared" si="1159"/>
        <v>#DIV/0!</v>
      </c>
      <c r="U465" s="260">
        <f t="shared" si="1160"/>
        <v>0</v>
      </c>
      <c r="V465" s="260"/>
      <c r="W465" s="270"/>
      <c r="X465" s="266"/>
      <c r="Y465" s="260" t="e">
        <f t="shared" si="1161"/>
        <v>#DIV/0!</v>
      </c>
      <c r="Z465" s="234" t="e">
        <f t="shared" si="1162"/>
        <v>#DIV/0!</v>
      </c>
      <c r="AA465" s="260" t="e">
        <f t="shared" si="1163"/>
        <v>#DIV/0!</v>
      </c>
      <c r="AB465" s="278" t="e">
        <f t="shared" si="1164"/>
        <v>#DIV/0!</v>
      </c>
      <c r="AC465" s="260">
        <f t="shared" si="1165"/>
        <v>0</v>
      </c>
      <c r="AD465" s="254" t="e">
        <f t="shared" si="1166"/>
        <v>#DIV/0!</v>
      </c>
      <c r="AE465" s="279">
        <v>1</v>
      </c>
      <c r="AF465" s="280">
        <f t="shared" si="1167"/>
        <v>0</v>
      </c>
      <c r="AG465" s="292">
        <f t="shared" si="1173"/>
        <v>44160</v>
      </c>
      <c r="AH465" s="294"/>
      <c r="AI465" s="294">
        <f t="shared" si="1174"/>
        <v>44173.2344757888</v>
      </c>
      <c r="AJ465" s="295"/>
      <c r="AK465" s="295">
        <f t="shared" si="1175"/>
        <v>44176.2344757888</v>
      </c>
      <c r="AL465" s="296"/>
      <c r="AM465" s="217"/>
      <c r="AN465" s="218"/>
      <c r="AO465" s="218"/>
      <c r="AP465" s="218"/>
      <c r="AQ465" s="218"/>
      <c r="AR465" s="218"/>
      <c r="AS465" s="218"/>
      <c r="AT465" s="218"/>
      <c r="AU465" s="218"/>
      <c r="AV465" s="218"/>
      <c r="AW465" s="218"/>
      <c r="AX465" s="218"/>
      <c r="AY465" s="218"/>
      <c r="AZ465" s="218"/>
      <c r="BA465" s="218"/>
      <c r="BB465" s="218"/>
      <c r="BC465" s="218"/>
      <c r="BD465" s="218"/>
      <c r="BE465" s="218"/>
      <c r="BF465" s="218"/>
      <c r="BG465" s="218"/>
      <c r="BH465" s="218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217"/>
      <c r="BS465" s="217"/>
      <c r="BT465" s="217"/>
      <c r="BU465" s="217"/>
      <c r="BV465" s="217"/>
      <c r="BW465" s="217"/>
      <c r="BX465" s="217"/>
      <c r="BY465" s="217"/>
      <c r="BZ465" s="217"/>
      <c r="CA465" s="217"/>
      <c r="CB465" s="217"/>
      <c r="CC465" s="217"/>
      <c r="CD465" s="217"/>
      <c r="CE465" s="217"/>
      <c r="CF465" s="217"/>
      <c r="CG465" s="217"/>
      <c r="CH465" s="217"/>
      <c r="CI465" s="217"/>
      <c r="CJ465" s="217"/>
      <c r="CK465" s="217"/>
      <c r="CL465" s="217"/>
      <c r="CM465" s="217"/>
      <c r="CN465" s="217"/>
      <c r="CO465" s="217"/>
      <c r="CP465" s="217"/>
      <c r="CQ465" s="217"/>
      <c r="CR465" s="217"/>
      <c r="CS465" s="217"/>
      <c r="CT465" s="217"/>
      <c r="CU465" s="217"/>
      <c r="CV465" s="217"/>
      <c r="CW465" s="217"/>
      <c r="CX465" s="217"/>
      <c r="CY465" s="217"/>
    </row>
    <row r="466" s="193" customFormat="1" customHeight="1" spans="1:103">
      <c r="A466" s="341">
        <v>408</v>
      </c>
      <c r="B466" s="235"/>
      <c r="C466" s="234">
        <v>1</v>
      </c>
      <c r="D466" s="233">
        <f t="shared" si="1168"/>
        <v>700</v>
      </c>
      <c r="E466" s="234" t="str">
        <f t="shared" si="1169"/>
        <v>YT-0590MS</v>
      </c>
      <c r="F466" s="232">
        <f t="shared" si="1170"/>
        <v>3020</v>
      </c>
      <c r="G466" s="234"/>
      <c r="H466" s="234" t="s">
        <v>46</v>
      </c>
      <c r="I466" s="234"/>
      <c r="J466" s="252"/>
      <c r="K466" s="234"/>
      <c r="L466" s="234">
        <f t="shared" si="1171"/>
        <v>6</v>
      </c>
      <c r="M466" s="234">
        <f t="shared" si="1157"/>
        <v>0</v>
      </c>
      <c r="N466" s="253">
        <f t="shared" si="1172"/>
        <v>0</v>
      </c>
      <c r="O466" s="234"/>
      <c r="P466" s="234"/>
      <c r="Q466" s="234"/>
      <c r="R466" s="234"/>
      <c r="S466" s="260">
        <f t="shared" si="1158"/>
        <v>0</v>
      </c>
      <c r="T466" s="260" t="e">
        <f t="shared" si="1159"/>
        <v>#DIV/0!</v>
      </c>
      <c r="U466" s="260">
        <f t="shared" si="1160"/>
        <v>0</v>
      </c>
      <c r="V466" s="260"/>
      <c r="W466" s="270"/>
      <c r="X466" s="266"/>
      <c r="Y466" s="260" t="e">
        <f t="shared" si="1161"/>
        <v>#DIV/0!</v>
      </c>
      <c r="Z466" s="234" t="e">
        <f t="shared" si="1162"/>
        <v>#DIV/0!</v>
      </c>
      <c r="AA466" s="260" t="e">
        <f t="shared" si="1163"/>
        <v>#DIV/0!</v>
      </c>
      <c r="AB466" s="278" t="e">
        <f t="shared" si="1164"/>
        <v>#DIV/0!</v>
      </c>
      <c r="AC466" s="260">
        <f t="shared" si="1165"/>
        <v>0</v>
      </c>
      <c r="AD466" s="254" t="e">
        <f t="shared" si="1166"/>
        <v>#DIV/0!</v>
      </c>
      <c r="AE466" s="279">
        <v>1</v>
      </c>
      <c r="AF466" s="280">
        <f t="shared" si="1167"/>
        <v>0</v>
      </c>
      <c r="AG466" s="292">
        <f t="shared" si="1173"/>
        <v>44160</v>
      </c>
      <c r="AH466" s="294"/>
      <c r="AI466" s="294">
        <f t="shared" si="1174"/>
        <v>44173.2344757888</v>
      </c>
      <c r="AJ466" s="295"/>
      <c r="AK466" s="295">
        <f t="shared" si="1175"/>
        <v>44176.2344757888</v>
      </c>
      <c r="AL466" s="296"/>
      <c r="AM466" s="217"/>
      <c r="AN466" s="218"/>
      <c r="AO466" s="218"/>
      <c r="AP466" s="218"/>
      <c r="AQ466" s="218"/>
      <c r="AR466" s="218"/>
      <c r="AS466" s="218"/>
      <c r="AT466" s="218"/>
      <c r="AU466" s="218"/>
      <c r="AV466" s="218"/>
      <c r="AW466" s="218"/>
      <c r="AX466" s="218"/>
      <c r="AY466" s="218"/>
      <c r="AZ466" s="218"/>
      <c r="BA466" s="218"/>
      <c r="BB466" s="218"/>
      <c r="BC466" s="218"/>
      <c r="BD466" s="218"/>
      <c r="BE466" s="218"/>
      <c r="BF466" s="218"/>
      <c r="BG466" s="218"/>
      <c r="BH466" s="218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217"/>
      <c r="BS466" s="217"/>
      <c r="BT466" s="217"/>
      <c r="BU466" s="217"/>
      <c r="BV466" s="217"/>
      <c r="BW466" s="217"/>
      <c r="BX466" s="217"/>
      <c r="BY466" s="217"/>
      <c r="BZ466" s="217"/>
      <c r="CA466" s="217"/>
      <c r="CB466" s="217"/>
      <c r="CC466" s="217"/>
      <c r="CD466" s="217"/>
      <c r="CE466" s="217"/>
      <c r="CF466" s="217"/>
      <c r="CG466" s="217"/>
      <c r="CH466" s="217"/>
      <c r="CI466" s="217"/>
      <c r="CJ466" s="217"/>
      <c r="CK466" s="217"/>
      <c r="CL466" s="217"/>
      <c r="CM466" s="217"/>
      <c r="CN466" s="217"/>
      <c r="CO466" s="217"/>
      <c r="CP466" s="217"/>
      <c r="CQ466" s="217"/>
      <c r="CR466" s="217"/>
      <c r="CS466" s="217"/>
      <c r="CT466" s="217"/>
      <c r="CU466" s="217"/>
      <c r="CV466" s="217"/>
      <c r="CW466" s="217"/>
      <c r="CX466" s="217"/>
      <c r="CY466" s="217"/>
    </row>
    <row r="467" s="191" customFormat="1" customHeight="1" spans="1:129">
      <c r="A467" s="244"/>
      <c r="B467" s="237"/>
      <c r="C467" s="240"/>
      <c r="D467" s="239"/>
      <c r="E467" s="240"/>
      <c r="F467" s="238"/>
      <c r="G467" s="240"/>
      <c r="H467" s="240"/>
      <c r="I467" s="240"/>
      <c r="J467" s="256"/>
      <c r="K467" s="240"/>
      <c r="L467" s="240"/>
      <c r="M467" s="240"/>
      <c r="N467" s="257"/>
      <c r="O467" s="240"/>
      <c r="P467" s="240"/>
      <c r="Q467" s="240"/>
      <c r="R467" s="240"/>
      <c r="S467" s="267"/>
      <c r="T467" s="267"/>
      <c r="U467" s="267"/>
      <c r="V467" s="267"/>
      <c r="W467" s="272"/>
      <c r="X467" s="269"/>
      <c r="Y467" s="267"/>
      <c r="Z467" s="240"/>
      <c r="AA467" s="267"/>
      <c r="AB467" s="281"/>
      <c r="AC467" s="267"/>
      <c r="AD467" s="258"/>
      <c r="AE467" s="282"/>
      <c r="AF467" s="283"/>
      <c r="AG467" s="297"/>
      <c r="AH467" s="352"/>
      <c r="AI467" s="352"/>
      <c r="AJ467" s="345"/>
      <c r="AK467" s="345"/>
      <c r="AL467" s="298"/>
      <c r="AM467" s="301"/>
      <c r="AN467" s="218"/>
      <c r="AO467" s="218"/>
      <c r="AP467" s="218"/>
      <c r="AQ467" s="218"/>
      <c r="AR467" s="218"/>
      <c r="AS467" s="218"/>
      <c r="AT467" s="218"/>
      <c r="AU467" s="218"/>
      <c r="AV467" s="218"/>
      <c r="AW467" s="218"/>
      <c r="AX467" s="218"/>
      <c r="AY467" s="218"/>
      <c r="AZ467" s="218"/>
      <c r="BA467" s="218"/>
      <c r="BB467" s="218"/>
      <c r="BC467" s="218"/>
      <c r="BD467" s="218"/>
      <c r="BE467" s="218"/>
      <c r="BF467" s="218"/>
      <c r="BG467" s="218"/>
      <c r="BH467" s="218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217"/>
      <c r="BS467" s="217"/>
      <c r="BT467" s="217"/>
      <c r="BU467" s="217"/>
      <c r="BV467" s="217"/>
      <c r="BW467" s="217"/>
      <c r="BX467" s="217"/>
      <c r="BY467" s="217"/>
      <c r="BZ467" s="217"/>
      <c r="CA467" s="217"/>
      <c r="CB467" s="217"/>
      <c r="CC467" s="217"/>
      <c r="CD467" s="217"/>
      <c r="CE467" s="217"/>
      <c r="CF467" s="217"/>
      <c r="CG467" s="217"/>
      <c r="CH467" s="217"/>
      <c r="CI467" s="217"/>
      <c r="CJ467" s="217"/>
      <c r="CK467" s="217"/>
      <c r="CL467" s="217"/>
      <c r="CM467" s="217"/>
      <c r="CN467" s="217"/>
      <c r="CO467" s="217"/>
      <c r="CP467" s="217"/>
      <c r="CQ467" s="217"/>
      <c r="CR467" s="217"/>
      <c r="CS467" s="217"/>
      <c r="CT467" s="217"/>
      <c r="CU467" s="217"/>
      <c r="CV467" s="217"/>
      <c r="CW467" s="217"/>
      <c r="CX467" s="217"/>
      <c r="CY467" s="217"/>
      <c r="CZ467" s="193"/>
      <c r="DA467" s="193"/>
      <c r="DB467" s="193"/>
      <c r="DC467" s="193"/>
      <c r="DD467" s="193"/>
      <c r="DE467" s="193"/>
      <c r="DF467" s="193"/>
      <c r="DG467" s="193"/>
      <c r="DH467" s="193"/>
      <c r="DI467" s="193"/>
      <c r="DJ467" s="193"/>
      <c r="DK467" s="193"/>
      <c r="DL467" s="193"/>
      <c r="DM467" s="193"/>
      <c r="DN467" s="193"/>
      <c r="DO467" s="193"/>
      <c r="DP467" s="193"/>
      <c r="DQ467" s="193"/>
      <c r="DR467" s="193"/>
      <c r="DS467" s="193"/>
      <c r="DT467" s="193"/>
      <c r="DU467" s="193"/>
      <c r="DV467" s="193"/>
      <c r="DW467" s="193"/>
      <c r="DX467" s="193"/>
      <c r="DY467" s="193"/>
    </row>
    <row r="468" s="190" customFormat="1" customHeight="1" spans="1:129">
      <c r="A468" s="243">
        <v>366</v>
      </c>
      <c r="B468" s="235">
        <v>1058</v>
      </c>
      <c r="C468" s="234">
        <v>1</v>
      </c>
      <c r="D468" s="233">
        <v>720</v>
      </c>
      <c r="E468" s="234" t="s">
        <v>150</v>
      </c>
      <c r="F468" s="232">
        <v>2020</v>
      </c>
      <c r="G468" s="234"/>
      <c r="H468" s="234" t="s">
        <v>15</v>
      </c>
      <c r="I468" s="234">
        <v>75</v>
      </c>
      <c r="J468" s="252" t="s">
        <v>128</v>
      </c>
      <c r="K468" s="234">
        <v>476</v>
      </c>
      <c r="L468" s="234">
        <v>6</v>
      </c>
      <c r="M468" s="234">
        <f t="shared" ref="M468:M474" si="1176">O468*K468*I468</f>
        <v>149940</v>
      </c>
      <c r="N468" s="253">
        <f t="shared" ref="N468:N474" si="1177">M468/SUM($M$468:$M$474)</f>
        <v>0.282844288503438</v>
      </c>
      <c r="O468" s="234">
        <v>4.2</v>
      </c>
      <c r="P468" s="234"/>
      <c r="Q468" s="234"/>
      <c r="R468" s="234"/>
      <c r="S468" s="260">
        <f t="shared" ref="S468:S474" si="1178">R468*Q468*P468/1000</f>
        <v>0</v>
      </c>
      <c r="T468" s="260">
        <f t="shared" ref="T468:T481" si="1179">F468*N468*1000/L468/K468*9000/I468</f>
        <v>24006.1118813842</v>
      </c>
      <c r="U468" s="260">
        <f t="shared" ref="U468:U481" si="1180">F468*N468</f>
        <v>571.345462776945</v>
      </c>
      <c r="V468" s="260"/>
      <c r="W468" s="270"/>
      <c r="X468" s="266">
        <v>16000</v>
      </c>
      <c r="Y468" s="260">
        <f t="shared" ref="Y468:Y474" si="1181">T468-X468</f>
        <v>8006.11188138423</v>
      </c>
      <c r="Z468" s="234">
        <f t="shared" ref="Z468:Z474" si="1182">Y468*I468/9000*L468*K468/1000</f>
        <v>190.545462776945</v>
      </c>
      <c r="AA468" s="260">
        <f t="shared" ref="AA468:AA474" si="1183">65*1000/K468*9000/I468</f>
        <v>16386.5546218487</v>
      </c>
      <c r="AB468" s="278">
        <f t="shared" ref="AB468:AB474" si="1184">Q468*R468*P468*N468/K468/L468*9000/I468</f>
        <v>0</v>
      </c>
      <c r="AC468" s="260">
        <f t="shared" ref="AC468:AC474" si="1185">D468/2*O468*60*24/1000</f>
        <v>2177.28</v>
      </c>
      <c r="AD468" s="254">
        <f t="shared" ref="AD468:AD474" si="1186">T468/AC468/0.83/AE468</f>
        <v>13.2840178402013</v>
      </c>
      <c r="AE468" s="279">
        <v>1</v>
      </c>
      <c r="AF468" s="280">
        <f t="shared" ref="AF468:AF474" si="1187">IF(LEN(C468)&gt;0,AC468*I468/9000/1000*K468*L468,"")</f>
        <v>51.819264</v>
      </c>
      <c r="AG468" s="292">
        <v>44164</v>
      </c>
      <c r="AH468" s="294"/>
      <c r="AI468" s="294">
        <f>AD468+AG468</f>
        <v>44177.2840178402</v>
      </c>
      <c r="AJ468" s="295" t="str">
        <f ca="1">IF(NOW()-AG468-AD468&gt;=-2,"跟踪"," ")</f>
        <v> </v>
      </c>
      <c r="AK468" s="295">
        <f>AI468+3</f>
        <v>44180.2840178402</v>
      </c>
      <c r="AL468" s="296">
        <f>SUM(AF468:AF474)</f>
        <v>183.207744</v>
      </c>
      <c r="AM468" s="300"/>
      <c r="AN468" s="218"/>
      <c r="AO468" s="218"/>
      <c r="AP468" s="218"/>
      <c r="AQ468" s="218"/>
      <c r="AR468" s="218"/>
      <c r="AS468" s="218"/>
      <c r="AT468" s="218"/>
      <c r="AU468" s="218"/>
      <c r="AV468" s="218"/>
      <c r="AW468" s="218"/>
      <c r="AX468" s="218"/>
      <c r="AY468" s="218"/>
      <c r="AZ468" s="218"/>
      <c r="BA468" s="218"/>
      <c r="BB468" s="218"/>
      <c r="BC468" s="218"/>
      <c r="BD468" s="218"/>
      <c r="BE468" s="218"/>
      <c r="BF468" s="218"/>
      <c r="BG468" s="218"/>
      <c r="BH468" s="218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217"/>
      <c r="BS468" s="217"/>
      <c r="BT468" s="217"/>
      <c r="BU468" s="217"/>
      <c r="BV468" s="217"/>
      <c r="BW468" s="217"/>
      <c r="BX468" s="217"/>
      <c r="BY468" s="217"/>
      <c r="BZ468" s="217"/>
      <c r="CA468" s="217"/>
      <c r="CB468" s="217"/>
      <c r="CC468" s="217"/>
      <c r="CD468" s="217"/>
      <c r="CE468" s="217"/>
      <c r="CF468" s="217"/>
      <c r="CG468" s="217"/>
      <c r="CH468" s="217"/>
      <c r="CI468" s="217"/>
      <c r="CJ468" s="217"/>
      <c r="CK468" s="217"/>
      <c r="CL468" s="217"/>
      <c r="CM468" s="217"/>
      <c r="CN468" s="217"/>
      <c r="CO468" s="217"/>
      <c r="CP468" s="217"/>
      <c r="CQ468" s="217"/>
      <c r="CR468" s="217"/>
      <c r="CS468" s="217"/>
      <c r="CT468" s="217"/>
      <c r="CU468" s="217"/>
      <c r="CV468" s="217"/>
      <c r="CW468" s="217"/>
      <c r="CX468" s="217"/>
      <c r="CY468" s="217"/>
      <c r="CZ468" s="193"/>
      <c r="DA468" s="193"/>
      <c r="DB468" s="193"/>
      <c r="DC468" s="193"/>
      <c r="DD468" s="193"/>
      <c r="DE468" s="193"/>
      <c r="DF468" s="193"/>
      <c r="DG468" s="193"/>
      <c r="DH468" s="193"/>
      <c r="DI468" s="193"/>
      <c r="DJ468" s="193"/>
      <c r="DK468" s="193"/>
      <c r="DL468" s="193"/>
      <c r="DM468" s="193"/>
      <c r="DN468" s="193"/>
      <c r="DO468" s="193"/>
      <c r="DP468" s="193"/>
      <c r="DQ468" s="193"/>
      <c r="DR468" s="193"/>
      <c r="DS468" s="193"/>
      <c r="DT468" s="193"/>
      <c r="DU468" s="193"/>
      <c r="DV468" s="193"/>
      <c r="DW468" s="193"/>
      <c r="DX468" s="193"/>
      <c r="DY468" s="193"/>
    </row>
    <row r="469" s="190" customFormat="1" customHeight="1" spans="1:129">
      <c r="A469" s="243">
        <v>366</v>
      </c>
      <c r="B469" s="235"/>
      <c r="C469" s="234">
        <v>1</v>
      </c>
      <c r="D469" s="233">
        <f t="shared" ref="D469:D474" si="1188">D468</f>
        <v>720</v>
      </c>
      <c r="E469" s="234" t="str">
        <f t="shared" ref="E469:E474" si="1189">E468</f>
        <v>YT-1062MS</v>
      </c>
      <c r="F469" s="232">
        <f t="shared" ref="F469:F474" si="1190">F468</f>
        <v>2020</v>
      </c>
      <c r="G469" s="234"/>
      <c r="H469" s="234" t="s">
        <v>41</v>
      </c>
      <c r="I469" s="234">
        <v>75</v>
      </c>
      <c r="J469" s="252" t="s">
        <v>128</v>
      </c>
      <c r="K469" s="234"/>
      <c r="L469" s="234">
        <f t="shared" ref="L469:L474" si="1191">L468</f>
        <v>6</v>
      </c>
      <c r="M469" s="234">
        <f t="shared" si="1176"/>
        <v>0</v>
      </c>
      <c r="N469" s="253">
        <f t="shared" si="1177"/>
        <v>0</v>
      </c>
      <c r="O469" s="234">
        <v>4.2</v>
      </c>
      <c r="P469" s="234"/>
      <c r="Q469" s="234"/>
      <c r="R469" s="234"/>
      <c r="S469" s="260">
        <f t="shared" si="1178"/>
        <v>0</v>
      </c>
      <c r="T469" s="260" t="e">
        <f t="shared" si="1179"/>
        <v>#DIV/0!</v>
      </c>
      <c r="U469" s="260">
        <f t="shared" si="1180"/>
        <v>0</v>
      </c>
      <c r="V469" s="260"/>
      <c r="W469" s="270"/>
      <c r="X469" s="266"/>
      <c r="Y469" s="260" t="e">
        <f t="shared" si="1181"/>
        <v>#DIV/0!</v>
      </c>
      <c r="Z469" s="234" t="e">
        <f t="shared" si="1182"/>
        <v>#DIV/0!</v>
      </c>
      <c r="AA469" s="260" t="e">
        <f t="shared" si="1183"/>
        <v>#DIV/0!</v>
      </c>
      <c r="AB469" s="278" t="e">
        <f t="shared" si="1184"/>
        <v>#DIV/0!</v>
      </c>
      <c r="AC469" s="260">
        <f t="shared" si="1185"/>
        <v>2177.28</v>
      </c>
      <c r="AD469" s="254" t="e">
        <f t="shared" si="1186"/>
        <v>#DIV/0!</v>
      </c>
      <c r="AE469" s="279">
        <v>1</v>
      </c>
      <c r="AF469" s="280">
        <f t="shared" si="1187"/>
        <v>0</v>
      </c>
      <c r="AG469" s="292">
        <f t="shared" ref="AG469:AG474" si="1192">AG468</f>
        <v>44164</v>
      </c>
      <c r="AH469" s="292">
        <f t="shared" ref="AH469:AH474" si="1193">AH468</f>
        <v>0</v>
      </c>
      <c r="AI469" s="292">
        <f t="shared" ref="AI469:AI474" si="1194">AI468</f>
        <v>44177.2840178402</v>
      </c>
      <c r="AJ469" s="292" t="str">
        <f ca="1" t="shared" ref="AJ469:AJ474" si="1195">AJ468</f>
        <v> </v>
      </c>
      <c r="AK469" s="292">
        <f t="shared" ref="AK469:AK474" si="1196">AK468</f>
        <v>44180.2840178402</v>
      </c>
      <c r="AL469" s="296"/>
      <c r="AM469" s="300"/>
      <c r="AN469" s="218"/>
      <c r="AO469" s="218"/>
      <c r="AP469" s="218"/>
      <c r="AQ469" s="218"/>
      <c r="AR469" s="218"/>
      <c r="AS469" s="218"/>
      <c r="AT469" s="218"/>
      <c r="AU469" s="218"/>
      <c r="AV469" s="218"/>
      <c r="AW469" s="218"/>
      <c r="AX469" s="218"/>
      <c r="AY469" s="218"/>
      <c r="AZ469" s="218"/>
      <c r="BA469" s="218"/>
      <c r="BB469" s="218"/>
      <c r="BC469" s="218"/>
      <c r="BD469" s="218"/>
      <c r="BE469" s="218"/>
      <c r="BF469" s="218"/>
      <c r="BG469" s="218"/>
      <c r="BH469" s="218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217"/>
      <c r="BS469" s="217"/>
      <c r="BT469" s="217"/>
      <c r="BU469" s="217"/>
      <c r="BV469" s="217"/>
      <c r="BW469" s="217"/>
      <c r="BX469" s="217"/>
      <c r="BY469" s="217"/>
      <c r="BZ469" s="217"/>
      <c r="CA469" s="217"/>
      <c r="CB469" s="217"/>
      <c r="CC469" s="217"/>
      <c r="CD469" s="217"/>
      <c r="CE469" s="217"/>
      <c r="CF469" s="217"/>
      <c r="CG469" s="217"/>
      <c r="CH469" s="217"/>
      <c r="CI469" s="217"/>
      <c r="CJ469" s="217"/>
      <c r="CK469" s="217"/>
      <c r="CL469" s="217"/>
      <c r="CM469" s="217"/>
      <c r="CN469" s="217"/>
      <c r="CO469" s="217"/>
      <c r="CP469" s="217"/>
      <c r="CQ469" s="217"/>
      <c r="CR469" s="217"/>
      <c r="CS469" s="217"/>
      <c r="CT469" s="217"/>
      <c r="CU469" s="217"/>
      <c r="CV469" s="217"/>
      <c r="CW469" s="217"/>
      <c r="CX469" s="217"/>
      <c r="CY469" s="217"/>
      <c r="CZ469" s="193"/>
      <c r="DA469" s="193"/>
      <c r="DB469" s="193"/>
      <c r="DC469" s="193"/>
      <c r="DD469" s="193"/>
      <c r="DE469" s="193"/>
      <c r="DF469" s="193"/>
      <c r="DG469" s="193"/>
      <c r="DH469" s="193"/>
      <c r="DI469" s="193"/>
      <c r="DJ469" s="193"/>
      <c r="DK469" s="193"/>
      <c r="DL469" s="193"/>
      <c r="DM469" s="193"/>
      <c r="DN469" s="193"/>
      <c r="DO469" s="193"/>
      <c r="DP469" s="193"/>
      <c r="DQ469" s="193"/>
      <c r="DR469" s="193"/>
      <c r="DS469" s="193"/>
      <c r="DT469" s="193"/>
      <c r="DU469" s="193"/>
      <c r="DV469" s="193"/>
      <c r="DW469" s="193"/>
      <c r="DX469" s="193"/>
      <c r="DY469" s="193"/>
    </row>
    <row r="470" s="190" customFormat="1" customHeight="1" spans="1:129">
      <c r="A470" s="243">
        <v>366</v>
      </c>
      <c r="B470" s="235"/>
      <c r="C470" s="234">
        <v>1</v>
      </c>
      <c r="D470" s="233">
        <f t="shared" si="1188"/>
        <v>720</v>
      </c>
      <c r="E470" s="234" t="str">
        <f t="shared" si="1189"/>
        <v>YT-1062MS</v>
      </c>
      <c r="F470" s="232">
        <f t="shared" si="1190"/>
        <v>2020</v>
      </c>
      <c r="G470" s="241" t="s">
        <v>49</v>
      </c>
      <c r="H470" s="234" t="s">
        <v>42</v>
      </c>
      <c r="I470" s="234">
        <v>150</v>
      </c>
      <c r="J470" s="252" t="s">
        <v>93</v>
      </c>
      <c r="K470" s="234">
        <v>317</v>
      </c>
      <c r="L470" s="234">
        <f t="shared" si="1191"/>
        <v>6</v>
      </c>
      <c r="M470" s="234">
        <f t="shared" si="1176"/>
        <v>42795</v>
      </c>
      <c r="N470" s="253">
        <f t="shared" si="1177"/>
        <v>0.0807277666166775</v>
      </c>
      <c r="O470" s="234">
        <v>0.9</v>
      </c>
      <c r="P470" s="234"/>
      <c r="Q470" s="234"/>
      <c r="R470" s="234"/>
      <c r="S470" s="260">
        <f t="shared" si="1178"/>
        <v>0</v>
      </c>
      <c r="T470" s="260">
        <f t="shared" si="1179"/>
        <v>5144.16683172519</v>
      </c>
      <c r="U470" s="260">
        <f t="shared" si="1180"/>
        <v>163.070088565689</v>
      </c>
      <c r="V470" s="260"/>
      <c r="W470" s="270"/>
      <c r="X470" s="266">
        <v>5200</v>
      </c>
      <c r="Y470" s="260">
        <f t="shared" si="1181"/>
        <v>-55.8331682748094</v>
      </c>
      <c r="Z470" s="234">
        <f t="shared" si="1182"/>
        <v>-1.76991143431146</v>
      </c>
      <c r="AA470" s="260">
        <f t="shared" si="1183"/>
        <v>12302.8391167192</v>
      </c>
      <c r="AB470" s="278">
        <f t="shared" si="1184"/>
        <v>0</v>
      </c>
      <c r="AC470" s="260">
        <f t="shared" si="1185"/>
        <v>466.56</v>
      </c>
      <c r="AD470" s="254">
        <f t="shared" si="1186"/>
        <v>13.2840178402013</v>
      </c>
      <c r="AE470" s="279">
        <v>1</v>
      </c>
      <c r="AF470" s="280">
        <f t="shared" si="1187"/>
        <v>14.789952</v>
      </c>
      <c r="AG470" s="292">
        <f t="shared" si="1192"/>
        <v>44164</v>
      </c>
      <c r="AH470" s="292">
        <f t="shared" si="1193"/>
        <v>0</v>
      </c>
      <c r="AI470" s="292">
        <f t="shared" si="1194"/>
        <v>44177.2840178402</v>
      </c>
      <c r="AJ470" s="292" t="str">
        <f ca="1" t="shared" si="1195"/>
        <v> </v>
      </c>
      <c r="AK470" s="292">
        <f t="shared" si="1196"/>
        <v>44180.2840178402</v>
      </c>
      <c r="AL470" s="296"/>
      <c r="AM470" s="300"/>
      <c r="AN470" s="218"/>
      <c r="AO470" s="218"/>
      <c r="AP470" s="218"/>
      <c r="AQ470" s="218"/>
      <c r="AR470" s="218"/>
      <c r="AS470" s="218"/>
      <c r="AT470" s="218"/>
      <c r="AU470" s="218"/>
      <c r="AV470" s="218"/>
      <c r="AW470" s="218"/>
      <c r="AX470" s="218"/>
      <c r="AY470" s="218"/>
      <c r="AZ470" s="218"/>
      <c r="BA470" s="218"/>
      <c r="BB470" s="218"/>
      <c r="BC470" s="218"/>
      <c r="BD470" s="218"/>
      <c r="BE470" s="218"/>
      <c r="BF470" s="218"/>
      <c r="BG470" s="218"/>
      <c r="BH470" s="218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217"/>
      <c r="BS470" s="217"/>
      <c r="BT470" s="217"/>
      <c r="BU470" s="217"/>
      <c r="BV470" s="217"/>
      <c r="BW470" s="217"/>
      <c r="BX470" s="217"/>
      <c r="BY470" s="217"/>
      <c r="BZ470" s="217"/>
      <c r="CA470" s="217"/>
      <c r="CB470" s="217"/>
      <c r="CC470" s="217"/>
      <c r="CD470" s="217"/>
      <c r="CE470" s="217"/>
      <c r="CF470" s="217"/>
      <c r="CG470" s="217"/>
      <c r="CH470" s="217"/>
      <c r="CI470" s="217"/>
      <c r="CJ470" s="217"/>
      <c r="CK470" s="217"/>
      <c r="CL470" s="217"/>
      <c r="CM470" s="217"/>
      <c r="CN470" s="217"/>
      <c r="CO470" s="217"/>
      <c r="CP470" s="217"/>
      <c r="CQ470" s="217"/>
      <c r="CR470" s="217"/>
      <c r="CS470" s="217"/>
      <c r="CT470" s="217"/>
      <c r="CU470" s="217"/>
      <c r="CV470" s="217"/>
      <c r="CW470" s="217"/>
      <c r="CX470" s="217"/>
      <c r="CY470" s="217"/>
      <c r="CZ470" s="193"/>
      <c r="DA470" s="193"/>
      <c r="DB470" s="193"/>
      <c r="DC470" s="193"/>
      <c r="DD470" s="193"/>
      <c r="DE470" s="193"/>
      <c r="DF470" s="193"/>
      <c r="DG470" s="193"/>
      <c r="DH470" s="193"/>
      <c r="DI470" s="193"/>
      <c r="DJ470" s="193"/>
      <c r="DK470" s="193"/>
      <c r="DL470" s="193"/>
      <c r="DM470" s="193"/>
      <c r="DN470" s="193"/>
      <c r="DO470" s="193"/>
      <c r="DP470" s="193"/>
      <c r="DQ470" s="193"/>
      <c r="DR470" s="193"/>
      <c r="DS470" s="193"/>
      <c r="DT470" s="193"/>
      <c r="DU470" s="193"/>
      <c r="DV470" s="193"/>
      <c r="DW470" s="193"/>
      <c r="DX470" s="193"/>
      <c r="DY470" s="193"/>
    </row>
    <row r="471" s="190" customFormat="1" customHeight="1" spans="1:129">
      <c r="A471" s="243">
        <v>366</v>
      </c>
      <c r="B471" s="235"/>
      <c r="C471" s="234">
        <v>1</v>
      </c>
      <c r="D471" s="233">
        <f t="shared" si="1188"/>
        <v>720</v>
      </c>
      <c r="E471" s="234" t="str">
        <f t="shared" si="1189"/>
        <v>YT-1062MS</v>
      </c>
      <c r="F471" s="232">
        <f t="shared" si="1190"/>
        <v>2020</v>
      </c>
      <c r="G471" s="242"/>
      <c r="H471" s="234" t="s">
        <v>43</v>
      </c>
      <c r="I471" s="234">
        <v>75</v>
      </c>
      <c r="J471" s="252" t="s">
        <v>128</v>
      </c>
      <c r="K471" s="234">
        <v>158</v>
      </c>
      <c r="L471" s="234">
        <f t="shared" si="1191"/>
        <v>6</v>
      </c>
      <c r="M471" s="234">
        <f t="shared" si="1176"/>
        <v>137460</v>
      </c>
      <c r="N471" s="253">
        <f t="shared" si="1177"/>
        <v>0.259302226875301</v>
      </c>
      <c r="O471" s="234">
        <v>11.6</v>
      </c>
      <c r="P471" s="234"/>
      <c r="Q471" s="234"/>
      <c r="R471" s="234"/>
      <c r="S471" s="260">
        <f t="shared" si="1178"/>
        <v>0</v>
      </c>
      <c r="T471" s="260">
        <f t="shared" si="1179"/>
        <v>66302.5947200136</v>
      </c>
      <c r="U471" s="260">
        <f t="shared" si="1180"/>
        <v>523.790498288107</v>
      </c>
      <c r="V471" s="260"/>
      <c r="W471" s="270"/>
      <c r="X471" s="266">
        <v>40000</v>
      </c>
      <c r="Y471" s="260">
        <f t="shared" si="1181"/>
        <v>26302.5947200136</v>
      </c>
      <c r="Z471" s="234">
        <f t="shared" si="1182"/>
        <v>207.790498288107</v>
      </c>
      <c r="AA471" s="260">
        <f t="shared" si="1183"/>
        <v>49367.0886075949</v>
      </c>
      <c r="AB471" s="278">
        <f t="shared" si="1184"/>
        <v>0</v>
      </c>
      <c r="AC471" s="260">
        <f t="shared" si="1185"/>
        <v>6013.44</v>
      </c>
      <c r="AD471" s="254">
        <f t="shared" si="1186"/>
        <v>13.2840178402013</v>
      </c>
      <c r="AE471" s="279">
        <v>1</v>
      </c>
      <c r="AF471" s="280">
        <f t="shared" si="1187"/>
        <v>47.506176</v>
      </c>
      <c r="AG471" s="292">
        <f t="shared" si="1192"/>
        <v>44164</v>
      </c>
      <c r="AH471" s="292">
        <f t="shared" si="1193"/>
        <v>0</v>
      </c>
      <c r="AI471" s="292">
        <f t="shared" si="1194"/>
        <v>44177.2840178402</v>
      </c>
      <c r="AJ471" s="292" t="str">
        <f ca="1" t="shared" si="1195"/>
        <v> </v>
      </c>
      <c r="AK471" s="292">
        <f t="shared" si="1196"/>
        <v>44180.2840178402</v>
      </c>
      <c r="AL471" s="296"/>
      <c r="AM471" s="300"/>
      <c r="AN471" s="218"/>
      <c r="AO471" s="218"/>
      <c r="AP471" s="218"/>
      <c r="AQ471" s="218"/>
      <c r="AR471" s="218"/>
      <c r="AS471" s="218"/>
      <c r="AT471" s="218"/>
      <c r="AU471" s="218"/>
      <c r="AV471" s="218"/>
      <c r="AW471" s="218"/>
      <c r="AX471" s="218"/>
      <c r="AY471" s="218"/>
      <c r="AZ471" s="218"/>
      <c r="BA471" s="218"/>
      <c r="BB471" s="218"/>
      <c r="BC471" s="218"/>
      <c r="BD471" s="218"/>
      <c r="BE471" s="218"/>
      <c r="BF471" s="218"/>
      <c r="BG471" s="218"/>
      <c r="BH471" s="218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217"/>
      <c r="BS471" s="217"/>
      <c r="BT471" s="217"/>
      <c r="BU471" s="217"/>
      <c r="BV471" s="217"/>
      <c r="BW471" s="217"/>
      <c r="BX471" s="217"/>
      <c r="BY471" s="217"/>
      <c r="BZ471" s="217"/>
      <c r="CA471" s="217"/>
      <c r="CB471" s="217"/>
      <c r="CC471" s="217"/>
      <c r="CD471" s="217"/>
      <c r="CE471" s="217"/>
      <c r="CF471" s="217"/>
      <c r="CG471" s="217"/>
      <c r="CH471" s="217"/>
      <c r="CI471" s="217"/>
      <c r="CJ471" s="217"/>
      <c r="CK471" s="217"/>
      <c r="CL471" s="217"/>
      <c r="CM471" s="217"/>
      <c r="CN471" s="217"/>
      <c r="CO471" s="217"/>
      <c r="CP471" s="217"/>
      <c r="CQ471" s="217"/>
      <c r="CR471" s="217"/>
      <c r="CS471" s="217"/>
      <c r="CT471" s="217"/>
      <c r="CU471" s="217"/>
      <c r="CV471" s="217"/>
      <c r="CW471" s="217"/>
      <c r="CX471" s="217"/>
      <c r="CY471" s="217"/>
      <c r="CZ471" s="193"/>
      <c r="DA471" s="193"/>
      <c r="DB471" s="193"/>
      <c r="DC471" s="193"/>
      <c r="DD471" s="193"/>
      <c r="DE471" s="193"/>
      <c r="DF471" s="193"/>
      <c r="DG471" s="193"/>
      <c r="DH471" s="193"/>
      <c r="DI471" s="193"/>
      <c r="DJ471" s="193"/>
      <c r="DK471" s="193"/>
      <c r="DL471" s="193"/>
      <c r="DM471" s="193"/>
      <c r="DN471" s="193"/>
      <c r="DO471" s="193"/>
      <c r="DP471" s="193"/>
      <c r="DQ471" s="193"/>
      <c r="DR471" s="193"/>
      <c r="DS471" s="193"/>
      <c r="DT471" s="193"/>
      <c r="DU471" s="193"/>
      <c r="DV471" s="193"/>
      <c r="DW471" s="193"/>
      <c r="DX471" s="193"/>
      <c r="DY471" s="193"/>
    </row>
    <row r="472" s="190" customFormat="1" customHeight="1" spans="1:129">
      <c r="A472" s="243">
        <v>366</v>
      </c>
      <c r="B472" s="235"/>
      <c r="C472" s="234">
        <v>1</v>
      </c>
      <c r="D472" s="233">
        <f t="shared" si="1188"/>
        <v>720</v>
      </c>
      <c r="E472" s="234" t="str">
        <f t="shared" si="1189"/>
        <v>YT-1062MS</v>
      </c>
      <c r="F472" s="232">
        <f t="shared" si="1190"/>
        <v>2020</v>
      </c>
      <c r="G472" s="234" t="e">
        <f>[1]问量!$F$292</f>
        <v>#REF!</v>
      </c>
      <c r="H472" s="234" t="s">
        <v>44</v>
      </c>
      <c r="I472" s="234">
        <v>50</v>
      </c>
      <c r="J472" s="252" t="s">
        <v>151</v>
      </c>
      <c r="K472" s="234">
        <v>476</v>
      </c>
      <c r="L472" s="234">
        <f t="shared" si="1191"/>
        <v>6</v>
      </c>
      <c r="M472" s="234">
        <f t="shared" si="1176"/>
        <v>90440</v>
      </c>
      <c r="N472" s="253">
        <f t="shared" si="1177"/>
        <v>0.170604491478264</v>
      </c>
      <c r="O472" s="234">
        <v>3.8</v>
      </c>
      <c r="P472" s="234"/>
      <c r="Q472" s="234"/>
      <c r="R472" s="234"/>
      <c r="S472" s="260">
        <f t="shared" si="1178"/>
        <v>0</v>
      </c>
      <c r="T472" s="260">
        <f t="shared" si="1179"/>
        <v>21719.8155117286</v>
      </c>
      <c r="U472" s="260">
        <f t="shared" si="1180"/>
        <v>344.621072786094</v>
      </c>
      <c r="V472" s="260"/>
      <c r="W472" s="270"/>
      <c r="X472" s="266">
        <v>21800</v>
      </c>
      <c r="Y472" s="260">
        <f t="shared" si="1181"/>
        <v>-80.184488271414</v>
      </c>
      <c r="Z472" s="234">
        <f t="shared" si="1182"/>
        <v>-1.27226054723977</v>
      </c>
      <c r="AA472" s="260">
        <f t="shared" si="1183"/>
        <v>24579.8319327731</v>
      </c>
      <c r="AB472" s="278">
        <f t="shared" si="1184"/>
        <v>0</v>
      </c>
      <c r="AC472" s="260">
        <f t="shared" si="1185"/>
        <v>1969.92</v>
      </c>
      <c r="AD472" s="254">
        <f t="shared" si="1186"/>
        <v>13.2840178402013</v>
      </c>
      <c r="AE472" s="279">
        <v>1</v>
      </c>
      <c r="AF472" s="280">
        <f t="shared" si="1187"/>
        <v>31.256064</v>
      </c>
      <c r="AG472" s="292">
        <f t="shared" si="1192"/>
        <v>44164</v>
      </c>
      <c r="AH472" s="292">
        <f t="shared" si="1193"/>
        <v>0</v>
      </c>
      <c r="AI472" s="292">
        <f t="shared" si="1194"/>
        <v>44177.2840178402</v>
      </c>
      <c r="AJ472" s="292" t="str">
        <f ca="1" t="shared" si="1195"/>
        <v> </v>
      </c>
      <c r="AK472" s="292">
        <f t="shared" si="1196"/>
        <v>44180.2840178402</v>
      </c>
      <c r="AL472" s="296"/>
      <c r="AM472" s="300"/>
      <c r="AN472" s="218"/>
      <c r="AO472" s="218"/>
      <c r="AP472" s="218"/>
      <c r="AQ472" s="218"/>
      <c r="AR472" s="218"/>
      <c r="AS472" s="218"/>
      <c r="AT472" s="218"/>
      <c r="AU472" s="218"/>
      <c r="AV472" s="218"/>
      <c r="AW472" s="218"/>
      <c r="AX472" s="218"/>
      <c r="AY472" s="218"/>
      <c r="AZ472" s="218"/>
      <c r="BA472" s="218"/>
      <c r="BB472" s="218"/>
      <c r="BC472" s="218"/>
      <c r="BD472" s="218"/>
      <c r="BE472" s="218"/>
      <c r="BF472" s="218"/>
      <c r="BG472" s="218"/>
      <c r="BH472" s="218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217"/>
      <c r="BS472" s="217"/>
      <c r="BT472" s="217"/>
      <c r="BU472" s="217"/>
      <c r="BV472" s="217"/>
      <c r="BW472" s="217"/>
      <c r="BX472" s="217"/>
      <c r="BY472" s="217"/>
      <c r="BZ472" s="217"/>
      <c r="CA472" s="217"/>
      <c r="CB472" s="217"/>
      <c r="CC472" s="217"/>
      <c r="CD472" s="217"/>
      <c r="CE472" s="217"/>
      <c r="CF472" s="217"/>
      <c r="CG472" s="217"/>
      <c r="CH472" s="217"/>
      <c r="CI472" s="217"/>
      <c r="CJ472" s="217"/>
      <c r="CK472" s="217"/>
      <c r="CL472" s="217"/>
      <c r="CM472" s="217"/>
      <c r="CN472" s="217"/>
      <c r="CO472" s="217"/>
      <c r="CP472" s="217"/>
      <c r="CQ472" s="217"/>
      <c r="CR472" s="217"/>
      <c r="CS472" s="217"/>
      <c r="CT472" s="217"/>
      <c r="CU472" s="217"/>
      <c r="CV472" s="217"/>
      <c r="CW472" s="217"/>
      <c r="CX472" s="217"/>
      <c r="CY472" s="217"/>
      <c r="CZ472" s="193"/>
      <c r="DA472" s="193"/>
      <c r="DB472" s="193"/>
      <c r="DC472" s="193"/>
      <c r="DD472" s="193"/>
      <c r="DE472" s="193"/>
      <c r="DF472" s="193"/>
      <c r="DG472" s="193"/>
      <c r="DH472" s="193"/>
      <c r="DI472" s="193"/>
      <c r="DJ472" s="193"/>
      <c r="DK472" s="193"/>
      <c r="DL472" s="193"/>
      <c r="DM472" s="193"/>
      <c r="DN472" s="193"/>
      <c r="DO472" s="193"/>
      <c r="DP472" s="193"/>
      <c r="DQ472" s="193"/>
      <c r="DR472" s="193"/>
      <c r="DS472" s="193"/>
      <c r="DT472" s="193"/>
      <c r="DU472" s="193"/>
      <c r="DV472" s="193"/>
      <c r="DW472" s="193"/>
      <c r="DX472" s="193"/>
      <c r="DY472" s="193"/>
    </row>
    <row r="473" s="190" customFormat="1" customHeight="1" spans="1:129">
      <c r="A473" s="243">
        <v>366</v>
      </c>
      <c r="B473" s="235"/>
      <c r="C473" s="234">
        <v>1</v>
      </c>
      <c r="D473" s="233">
        <f t="shared" si="1188"/>
        <v>720</v>
      </c>
      <c r="E473" s="234" t="str">
        <f t="shared" si="1189"/>
        <v>YT-1062MS</v>
      </c>
      <c r="F473" s="232">
        <f t="shared" si="1190"/>
        <v>2020</v>
      </c>
      <c r="G473" s="234"/>
      <c r="H473" s="234" t="s">
        <v>45</v>
      </c>
      <c r="I473" s="234">
        <v>50</v>
      </c>
      <c r="J473" s="252" t="s">
        <v>151</v>
      </c>
      <c r="K473" s="234">
        <v>476</v>
      </c>
      <c r="L473" s="234">
        <f t="shared" si="1191"/>
        <v>6</v>
      </c>
      <c r="M473" s="234">
        <f t="shared" si="1176"/>
        <v>109480</v>
      </c>
      <c r="N473" s="253">
        <f t="shared" si="1177"/>
        <v>0.20652122652632</v>
      </c>
      <c r="O473" s="234">
        <v>4.6</v>
      </c>
      <c r="P473" s="234"/>
      <c r="Q473" s="234"/>
      <c r="R473" s="234"/>
      <c r="S473" s="260">
        <f t="shared" si="1178"/>
        <v>0</v>
      </c>
      <c r="T473" s="260">
        <f t="shared" si="1179"/>
        <v>26292.4082510399</v>
      </c>
      <c r="U473" s="260">
        <f t="shared" si="1180"/>
        <v>417.172877583166</v>
      </c>
      <c r="V473" s="260"/>
      <c r="W473" s="270"/>
      <c r="X473" s="266">
        <v>26400</v>
      </c>
      <c r="Y473" s="260">
        <f t="shared" si="1181"/>
        <v>-107.591748960131</v>
      </c>
      <c r="Z473" s="234">
        <f t="shared" si="1182"/>
        <v>-1.70712241683407</v>
      </c>
      <c r="AA473" s="260">
        <f t="shared" si="1183"/>
        <v>24579.8319327731</v>
      </c>
      <c r="AB473" s="278">
        <f t="shared" si="1184"/>
        <v>0</v>
      </c>
      <c r="AC473" s="260">
        <f t="shared" si="1185"/>
        <v>2384.64</v>
      </c>
      <c r="AD473" s="254">
        <f t="shared" si="1186"/>
        <v>13.2840178402013</v>
      </c>
      <c r="AE473" s="279">
        <v>1</v>
      </c>
      <c r="AF473" s="280">
        <f t="shared" si="1187"/>
        <v>37.836288</v>
      </c>
      <c r="AG473" s="292">
        <f t="shared" si="1192"/>
        <v>44164</v>
      </c>
      <c r="AH473" s="292">
        <f t="shared" si="1193"/>
        <v>0</v>
      </c>
      <c r="AI473" s="292">
        <f t="shared" si="1194"/>
        <v>44177.2840178402</v>
      </c>
      <c r="AJ473" s="292" t="str">
        <f ca="1" t="shared" si="1195"/>
        <v> </v>
      </c>
      <c r="AK473" s="292">
        <f t="shared" si="1196"/>
        <v>44180.2840178402</v>
      </c>
      <c r="AL473" s="296"/>
      <c r="AM473" s="300"/>
      <c r="AN473" s="218"/>
      <c r="AO473" s="218"/>
      <c r="AP473" s="218"/>
      <c r="AQ473" s="218"/>
      <c r="AR473" s="218"/>
      <c r="AS473" s="218"/>
      <c r="AT473" s="218"/>
      <c r="AU473" s="218"/>
      <c r="AV473" s="218"/>
      <c r="AW473" s="218"/>
      <c r="AX473" s="218"/>
      <c r="AY473" s="218"/>
      <c r="AZ473" s="218"/>
      <c r="BA473" s="218"/>
      <c r="BB473" s="218"/>
      <c r="BC473" s="218"/>
      <c r="BD473" s="218"/>
      <c r="BE473" s="218"/>
      <c r="BF473" s="218"/>
      <c r="BG473" s="218"/>
      <c r="BH473" s="218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217"/>
      <c r="BS473" s="217"/>
      <c r="BT473" s="217"/>
      <c r="BU473" s="217"/>
      <c r="BV473" s="217"/>
      <c r="BW473" s="217"/>
      <c r="BX473" s="217"/>
      <c r="BY473" s="217"/>
      <c r="BZ473" s="217"/>
      <c r="CA473" s="217"/>
      <c r="CB473" s="217"/>
      <c r="CC473" s="217"/>
      <c r="CD473" s="217"/>
      <c r="CE473" s="217"/>
      <c r="CF473" s="217"/>
      <c r="CG473" s="217"/>
      <c r="CH473" s="217"/>
      <c r="CI473" s="217"/>
      <c r="CJ473" s="217"/>
      <c r="CK473" s="217"/>
      <c r="CL473" s="217"/>
      <c r="CM473" s="217"/>
      <c r="CN473" s="217"/>
      <c r="CO473" s="217"/>
      <c r="CP473" s="217"/>
      <c r="CQ473" s="217"/>
      <c r="CR473" s="217"/>
      <c r="CS473" s="217"/>
      <c r="CT473" s="217"/>
      <c r="CU473" s="217"/>
      <c r="CV473" s="217"/>
      <c r="CW473" s="217"/>
      <c r="CX473" s="217"/>
      <c r="CY473" s="217"/>
      <c r="CZ473" s="193"/>
      <c r="DA473" s="193"/>
      <c r="DB473" s="193"/>
      <c r="DC473" s="193"/>
      <c r="DD473" s="193"/>
      <c r="DE473" s="193"/>
      <c r="DF473" s="193"/>
      <c r="DG473" s="193"/>
      <c r="DH473" s="193"/>
      <c r="DI473" s="193"/>
      <c r="DJ473" s="193"/>
      <c r="DK473" s="193"/>
      <c r="DL473" s="193"/>
      <c r="DM473" s="193"/>
      <c r="DN473" s="193"/>
      <c r="DO473" s="193"/>
      <c r="DP473" s="193"/>
      <c r="DQ473" s="193"/>
      <c r="DR473" s="193"/>
      <c r="DS473" s="193"/>
      <c r="DT473" s="193"/>
      <c r="DU473" s="193"/>
      <c r="DV473" s="193"/>
      <c r="DW473" s="193"/>
      <c r="DX473" s="193"/>
      <c r="DY473" s="193"/>
    </row>
    <row r="474" s="190" customFormat="1" customHeight="1" spans="1:129">
      <c r="A474" s="243">
        <v>366</v>
      </c>
      <c r="B474" s="235"/>
      <c r="C474" s="234">
        <v>1</v>
      </c>
      <c r="D474" s="233">
        <f t="shared" si="1188"/>
        <v>720</v>
      </c>
      <c r="E474" s="234" t="str">
        <f t="shared" si="1189"/>
        <v>YT-1062MS</v>
      </c>
      <c r="F474" s="232">
        <f t="shared" si="1190"/>
        <v>2020</v>
      </c>
      <c r="G474" s="234"/>
      <c r="H474" s="234" t="s">
        <v>46</v>
      </c>
      <c r="I474" s="234"/>
      <c r="J474" s="252"/>
      <c r="K474" s="234"/>
      <c r="L474" s="234">
        <f t="shared" si="1191"/>
        <v>6</v>
      </c>
      <c r="M474" s="234">
        <f t="shared" si="1176"/>
        <v>0</v>
      </c>
      <c r="N474" s="253">
        <f t="shared" si="1177"/>
        <v>0</v>
      </c>
      <c r="O474" s="234"/>
      <c r="P474" s="234"/>
      <c r="Q474" s="234"/>
      <c r="R474" s="234"/>
      <c r="S474" s="260">
        <f t="shared" si="1178"/>
        <v>0</v>
      </c>
      <c r="T474" s="260" t="e">
        <f t="shared" si="1179"/>
        <v>#DIV/0!</v>
      </c>
      <c r="U474" s="260">
        <f t="shared" si="1180"/>
        <v>0</v>
      </c>
      <c r="V474" s="260"/>
      <c r="W474" s="270"/>
      <c r="X474" s="266"/>
      <c r="Y474" s="260" t="e">
        <f t="shared" si="1181"/>
        <v>#DIV/0!</v>
      </c>
      <c r="Z474" s="234" t="e">
        <f t="shared" si="1182"/>
        <v>#DIV/0!</v>
      </c>
      <c r="AA474" s="260" t="e">
        <f t="shared" si="1183"/>
        <v>#DIV/0!</v>
      </c>
      <c r="AB474" s="278" t="e">
        <f t="shared" si="1184"/>
        <v>#DIV/0!</v>
      </c>
      <c r="AC474" s="260">
        <f t="shared" si="1185"/>
        <v>0</v>
      </c>
      <c r="AD474" s="254" t="e">
        <f t="shared" si="1186"/>
        <v>#DIV/0!</v>
      </c>
      <c r="AE474" s="279">
        <v>1</v>
      </c>
      <c r="AF474" s="280">
        <f t="shared" si="1187"/>
        <v>0</v>
      </c>
      <c r="AG474" s="292">
        <f t="shared" si="1192"/>
        <v>44164</v>
      </c>
      <c r="AH474" s="292">
        <f t="shared" si="1193"/>
        <v>0</v>
      </c>
      <c r="AI474" s="292">
        <f t="shared" si="1194"/>
        <v>44177.2840178402</v>
      </c>
      <c r="AJ474" s="292" t="str">
        <f ca="1" t="shared" si="1195"/>
        <v> </v>
      </c>
      <c r="AK474" s="292">
        <f t="shared" si="1196"/>
        <v>44180.2840178402</v>
      </c>
      <c r="AL474" s="296"/>
      <c r="AM474" s="300"/>
      <c r="AN474" s="218"/>
      <c r="AO474" s="218"/>
      <c r="AP474" s="218"/>
      <c r="AQ474" s="218"/>
      <c r="AR474" s="218"/>
      <c r="AS474" s="218"/>
      <c r="AT474" s="218"/>
      <c r="AU474" s="218"/>
      <c r="AV474" s="218"/>
      <c r="AW474" s="218"/>
      <c r="AX474" s="218"/>
      <c r="AY474" s="218"/>
      <c r="AZ474" s="218"/>
      <c r="BA474" s="218"/>
      <c r="BB474" s="218"/>
      <c r="BC474" s="218"/>
      <c r="BD474" s="218"/>
      <c r="BE474" s="218"/>
      <c r="BF474" s="218"/>
      <c r="BG474" s="218"/>
      <c r="BH474" s="218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217"/>
      <c r="BS474" s="217"/>
      <c r="BT474" s="217"/>
      <c r="BU474" s="217"/>
      <c r="BV474" s="217"/>
      <c r="BW474" s="217"/>
      <c r="BX474" s="217"/>
      <c r="BY474" s="217"/>
      <c r="BZ474" s="217"/>
      <c r="CA474" s="217"/>
      <c r="CB474" s="217"/>
      <c r="CC474" s="217"/>
      <c r="CD474" s="217"/>
      <c r="CE474" s="217"/>
      <c r="CF474" s="217"/>
      <c r="CG474" s="217"/>
      <c r="CH474" s="217"/>
      <c r="CI474" s="217"/>
      <c r="CJ474" s="217"/>
      <c r="CK474" s="217"/>
      <c r="CL474" s="217"/>
      <c r="CM474" s="217"/>
      <c r="CN474" s="217"/>
      <c r="CO474" s="217"/>
      <c r="CP474" s="217"/>
      <c r="CQ474" s="217"/>
      <c r="CR474" s="217"/>
      <c r="CS474" s="217"/>
      <c r="CT474" s="217"/>
      <c r="CU474" s="217"/>
      <c r="CV474" s="217"/>
      <c r="CW474" s="217"/>
      <c r="CX474" s="217"/>
      <c r="CY474" s="217"/>
      <c r="CZ474" s="193"/>
      <c r="DA474" s="193"/>
      <c r="DB474" s="193"/>
      <c r="DC474" s="193"/>
      <c r="DD474" s="193"/>
      <c r="DE474" s="193"/>
      <c r="DF474" s="193"/>
      <c r="DG474" s="193"/>
      <c r="DH474" s="193"/>
      <c r="DI474" s="193"/>
      <c r="DJ474" s="193"/>
      <c r="DK474" s="193"/>
      <c r="DL474" s="193"/>
      <c r="DM474" s="193"/>
      <c r="DN474" s="193"/>
      <c r="DO474" s="193"/>
      <c r="DP474" s="193"/>
      <c r="DQ474" s="193"/>
      <c r="DR474" s="193"/>
      <c r="DS474" s="193"/>
      <c r="DT474" s="193"/>
      <c r="DU474" s="193"/>
      <c r="DV474" s="193"/>
      <c r="DW474" s="193"/>
      <c r="DX474" s="193"/>
      <c r="DY474" s="193"/>
    </row>
    <row r="475" s="191" customFormat="1" customHeight="1" spans="1:129">
      <c r="A475" s="244"/>
      <c r="B475" s="237"/>
      <c r="C475" s="240"/>
      <c r="D475" s="239"/>
      <c r="E475" s="240"/>
      <c r="F475" s="238"/>
      <c r="G475" s="240"/>
      <c r="H475" s="240"/>
      <c r="I475" s="240"/>
      <c r="J475" s="256"/>
      <c r="K475" s="240"/>
      <c r="L475" s="240"/>
      <c r="M475" s="240"/>
      <c r="N475" s="257"/>
      <c r="O475" s="240"/>
      <c r="P475" s="240"/>
      <c r="Q475" s="240"/>
      <c r="R475" s="240"/>
      <c r="S475" s="267"/>
      <c r="T475" s="267"/>
      <c r="U475" s="267"/>
      <c r="V475" s="267"/>
      <c r="W475" s="272"/>
      <c r="X475" s="269"/>
      <c r="Y475" s="267"/>
      <c r="Z475" s="240"/>
      <c r="AA475" s="267"/>
      <c r="AB475" s="281"/>
      <c r="AC475" s="267"/>
      <c r="AD475" s="258"/>
      <c r="AE475" s="282"/>
      <c r="AF475" s="283"/>
      <c r="AG475" s="297"/>
      <c r="AH475" s="297"/>
      <c r="AI475" s="297"/>
      <c r="AJ475" s="297"/>
      <c r="AK475" s="297"/>
      <c r="AL475" s="298"/>
      <c r="AM475" s="301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217"/>
      <c r="BS475" s="217"/>
      <c r="BT475" s="217"/>
      <c r="BU475" s="217"/>
      <c r="BV475" s="217"/>
      <c r="BW475" s="217"/>
      <c r="BX475" s="217"/>
      <c r="BY475" s="217"/>
      <c r="BZ475" s="217"/>
      <c r="CA475" s="217"/>
      <c r="CB475" s="217"/>
      <c r="CC475" s="217"/>
      <c r="CD475" s="217"/>
      <c r="CE475" s="217"/>
      <c r="CF475" s="217"/>
      <c r="CG475" s="217"/>
      <c r="CH475" s="217"/>
      <c r="CI475" s="217"/>
      <c r="CJ475" s="217"/>
      <c r="CK475" s="217"/>
      <c r="CL475" s="217"/>
      <c r="CM475" s="217"/>
      <c r="CN475" s="217"/>
      <c r="CO475" s="217"/>
      <c r="CP475" s="217"/>
      <c r="CQ475" s="217"/>
      <c r="CR475" s="217"/>
      <c r="CS475" s="217"/>
      <c r="CT475" s="217"/>
      <c r="CU475" s="217"/>
      <c r="CV475" s="217"/>
      <c r="CW475" s="217"/>
      <c r="CX475" s="217"/>
      <c r="CY475" s="217"/>
      <c r="CZ475" s="193"/>
      <c r="DA475" s="193"/>
      <c r="DB475" s="193"/>
      <c r="DC475" s="193"/>
      <c r="DD475" s="193"/>
      <c r="DE475" s="193"/>
      <c r="DF475" s="193"/>
      <c r="DG475" s="193"/>
      <c r="DH475" s="193"/>
      <c r="DI475" s="193"/>
      <c r="DJ475" s="193"/>
      <c r="DK475" s="193"/>
      <c r="DL475" s="193"/>
      <c r="DM475" s="193"/>
      <c r="DN475" s="193"/>
      <c r="DO475" s="193"/>
      <c r="DP475" s="193"/>
      <c r="DQ475" s="193"/>
      <c r="DR475" s="193"/>
      <c r="DS475" s="193"/>
      <c r="DT475" s="193"/>
      <c r="DU475" s="193"/>
      <c r="DV475" s="193"/>
      <c r="DW475" s="193"/>
      <c r="DX475" s="193"/>
      <c r="DY475" s="193"/>
    </row>
    <row r="476" s="193" customFormat="1" customHeight="1" spans="1:103">
      <c r="A476" s="341">
        <v>328</v>
      </c>
      <c r="B476" s="235">
        <v>1059</v>
      </c>
      <c r="C476" s="234">
        <v>1</v>
      </c>
      <c r="D476" s="233">
        <v>510</v>
      </c>
      <c r="E476" s="234" t="s">
        <v>152</v>
      </c>
      <c r="F476" s="232">
        <v>5020</v>
      </c>
      <c r="G476" s="234" t="s">
        <v>153</v>
      </c>
      <c r="H476" s="234" t="s">
        <v>15</v>
      </c>
      <c r="I476" s="234">
        <v>75</v>
      </c>
      <c r="J476" s="252" t="s">
        <v>154</v>
      </c>
      <c r="K476" s="234">
        <v>476</v>
      </c>
      <c r="L476" s="234">
        <v>6</v>
      </c>
      <c r="M476" s="234">
        <f t="shared" ref="M476:M482" si="1197">O476*K476*I476</f>
        <v>142800</v>
      </c>
      <c r="N476" s="253">
        <f t="shared" ref="N476:N482" si="1198">M476/SUM($M$476:$M$482)</f>
        <v>0.28735632183908</v>
      </c>
      <c r="O476" s="234">
        <v>4</v>
      </c>
      <c r="P476" s="234"/>
      <c r="Q476" s="234"/>
      <c r="R476" s="234"/>
      <c r="S476" s="260">
        <f t="shared" ref="S476:S482" si="1199">R476*Q476*P476/1000</f>
        <v>0</v>
      </c>
      <c r="T476" s="260">
        <f t="shared" ref="T476:T482" si="1200">F476*N476*1000/L476/K476*9000/I476</f>
        <v>60610.4510769825</v>
      </c>
      <c r="U476" s="260">
        <f t="shared" ref="U476:U482" si="1201">F476*N476</f>
        <v>1442.52873563218</v>
      </c>
      <c r="V476" s="260"/>
      <c r="W476" s="270"/>
      <c r="X476" s="266">
        <v>16000</v>
      </c>
      <c r="Y476" s="260">
        <f t="shared" ref="Y476:Y489" si="1202">T476-X476</f>
        <v>44610.4510769825</v>
      </c>
      <c r="Z476" s="234">
        <f t="shared" ref="Z476:Z482" si="1203">Y476*I476/9000*L476*K476/1000</f>
        <v>1061.72873563218</v>
      </c>
      <c r="AA476" s="260">
        <f t="shared" ref="AA476:AA482" si="1204">65*1000/K476*9000/I476</f>
        <v>16386.5546218487</v>
      </c>
      <c r="AB476" s="278">
        <f t="shared" ref="AB476:AB482" si="1205">Q476*R476*P476*N476/K476/L476*9000/I476</f>
        <v>0</v>
      </c>
      <c r="AC476" s="260">
        <f t="shared" ref="AC476:AC482" si="1206">D476/2*O476*60*24/1000</f>
        <v>1468.8</v>
      </c>
      <c r="AD476" s="254">
        <f t="shared" ref="AD476:AD482" si="1207">T476/AC476/0.83/AE476</f>
        <v>49.7172112280679</v>
      </c>
      <c r="AE476" s="279">
        <v>1</v>
      </c>
      <c r="AF476" s="280">
        <f t="shared" ref="AF476:AF482" si="1208">IF(LEN(C476)&gt;0,AC476*I476/9000/1000*K476*L476,"")</f>
        <v>34.95744</v>
      </c>
      <c r="AG476" s="292">
        <v>44146</v>
      </c>
      <c r="AH476" s="294"/>
      <c r="AI476" s="294">
        <f>AD476+AG476</f>
        <v>44195.7172112281</v>
      </c>
      <c r="AJ476" s="295" t="str">
        <f ca="1">IF(NOW()-AG476-AD476&gt;=-2,"跟踪"," ")</f>
        <v> </v>
      </c>
      <c r="AK476" s="295">
        <f>AI476+2</f>
        <v>44197.7172112281</v>
      </c>
      <c r="AL476" s="296">
        <f>SUM(AF476:AF482)</f>
        <v>121.6518912</v>
      </c>
      <c r="AM476" s="217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217"/>
      <c r="BS476" s="217"/>
      <c r="BT476" s="217"/>
      <c r="BU476" s="217"/>
      <c r="BV476" s="217"/>
      <c r="BW476" s="217"/>
      <c r="BX476" s="217"/>
      <c r="BY476" s="217"/>
      <c r="BZ476" s="217"/>
      <c r="CA476" s="217"/>
      <c r="CB476" s="217"/>
      <c r="CC476" s="217"/>
      <c r="CD476" s="217"/>
      <c r="CE476" s="217"/>
      <c r="CF476" s="217"/>
      <c r="CG476" s="217"/>
      <c r="CH476" s="217"/>
      <c r="CI476" s="217"/>
      <c r="CJ476" s="217"/>
      <c r="CK476" s="217"/>
      <c r="CL476" s="217"/>
      <c r="CM476" s="217"/>
      <c r="CN476" s="217"/>
      <c r="CO476" s="217"/>
      <c r="CP476" s="217"/>
      <c r="CQ476" s="217"/>
      <c r="CR476" s="217"/>
      <c r="CS476" s="217"/>
      <c r="CT476" s="217"/>
      <c r="CU476" s="217"/>
      <c r="CV476" s="217"/>
      <c r="CW476" s="217"/>
      <c r="CX476" s="217"/>
      <c r="CY476" s="217"/>
    </row>
    <row r="477" s="193" customFormat="1" customHeight="1" spans="1:103">
      <c r="A477" s="341">
        <v>328</v>
      </c>
      <c r="B477" s="235"/>
      <c r="C477" s="234">
        <v>1</v>
      </c>
      <c r="D477" s="233">
        <f t="shared" ref="D477:D482" si="1209">D476</f>
        <v>510</v>
      </c>
      <c r="E477" s="234" t="str">
        <f t="shared" ref="E477:E482" si="1210">E476</f>
        <v>YH-1612</v>
      </c>
      <c r="F477" s="232">
        <f t="shared" ref="F477:F482" si="1211">F476</f>
        <v>5020</v>
      </c>
      <c r="G477" s="234"/>
      <c r="H477" s="234" t="s">
        <v>41</v>
      </c>
      <c r="I477" s="234">
        <v>75</v>
      </c>
      <c r="J477" s="252" t="s">
        <v>154</v>
      </c>
      <c r="K477" s="234"/>
      <c r="L477" s="234">
        <f t="shared" ref="L477:L482" si="1212">L476</f>
        <v>6</v>
      </c>
      <c r="M477" s="234">
        <f t="shared" si="1197"/>
        <v>0</v>
      </c>
      <c r="N477" s="253">
        <f t="shared" si="1198"/>
        <v>0</v>
      </c>
      <c r="O477" s="234">
        <v>4</v>
      </c>
      <c r="P477" s="234"/>
      <c r="Q477" s="234"/>
      <c r="R477" s="234"/>
      <c r="S477" s="260">
        <f t="shared" si="1199"/>
        <v>0</v>
      </c>
      <c r="T477" s="260" t="e">
        <f t="shared" si="1200"/>
        <v>#DIV/0!</v>
      </c>
      <c r="U477" s="260">
        <f t="shared" si="1201"/>
        <v>0</v>
      </c>
      <c r="V477" s="260"/>
      <c r="W477" s="270"/>
      <c r="X477" s="266"/>
      <c r="Y477" s="260" t="e">
        <f t="shared" si="1202"/>
        <v>#DIV/0!</v>
      </c>
      <c r="Z477" s="234" t="e">
        <f t="shared" si="1203"/>
        <v>#DIV/0!</v>
      </c>
      <c r="AA477" s="260" t="e">
        <f t="shared" si="1204"/>
        <v>#DIV/0!</v>
      </c>
      <c r="AB477" s="278" t="e">
        <f t="shared" si="1205"/>
        <v>#DIV/0!</v>
      </c>
      <c r="AC477" s="260">
        <f t="shared" si="1206"/>
        <v>1468.8</v>
      </c>
      <c r="AD477" s="254" t="e">
        <f t="shared" si="1207"/>
        <v>#DIV/0!</v>
      </c>
      <c r="AE477" s="279">
        <v>1</v>
      </c>
      <c r="AF477" s="280">
        <f t="shared" si="1208"/>
        <v>0</v>
      </c>
      <c r="AG477" s="292">
        <f t="shared" ref="AG477:AG482" si="1213">AG476</f>
        <v>44146</v>
      </c>
      <c r="AH477" s="292">
        <f t="shared" ref="AH477:AH482" si="1214">AH476</f>
        <v>0</v>
      </c>
      <c r="AI477" s="292">
        <f t="shared" ref="AI477:AI482" si="1215">AI476</f>
        <v>44195.7172112281</v>
      </c>
      <c r="AJ477" s="292" t="str">
        <f ca="1" t="shared" ref="AJ477:AJ482" si="1216">AJ476</f>
        <v> </v>
      </c>
      <c r="AK477" s="292">
        <f t="shared" ref="AK477:AK482" si="1217">AK476</f>
        <v>44197.7172112281</v>
      </c>
      <c r="AL477" s="296"/>
      <c r="AM477" s="217"/>
      <c r="AN477" s="218"/>
      <c r="AO477" s="218"/>
      <c r="AP477" s="218"/>
      <c r="AQ477" s="218"/>
      <c r="AR477" s="218"/>
      <c r="AS477" s="218"/>
      <c r="AT477" s="218"/>
      <c r="AU477" s="218"/>
      <c r="AV477" s="218"/>
      <c r="AW477" s="218"/>
      <c r="AX477" s="218"/>
      <c r="AY477" s="218"/>
      <c r="AZ477" s="218"/>
      <c r="BA477" s="218"/>
      <c r="BB477" s="218"/>
      <c r="BC477" s="218"/>
      <c r="BD477" s="218"/>
      <c r="BE477" s="218"/>
      <c r="BF477" s="218"/>
      <c r="BG477" s="218"/>
      <c r="BH477" s="218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217"/>
      <c r="BS477" s="217"/>
      <c r="BT477" s="217"/>
      <c r="BU477" s="217"/>
      <c r="BV477" s="217"/>
      <c r="BW477" s="217"/>
      <c r="BX477" s="217"/>
      <c r="BY477" s="217"/>
      <c r="BZ477" s="217"/>
      <c r="CA477" s="217"/>
      <c r="CB477" s="217"/>
      <c r="CC477" s="217"/>
      <c r="CD477" s="217"/>
      <c r="CE477" s="217"/>
      <c r="CF477" s="217"/>
      <c r="CG477" s="217"/>
      <c r="CH477" s="217"/>
      <c r="CI477" s="217"/>
      <c r="CJ477" s="217"/>
      <c r="CK477" s="217"/>
      <c r="CL477" s="217"/>
      <c r="CM477" s="217"/>
      <c r="CN477" s="217"/>
      <c r="CO477" s="217"/>
      <c r="CP477" s="217"/>
      <c r="CQ477" s="217"/>
      <c r="CR477" s="217"/>
      <c r="CS477" s="217"/>
      <c r="CT477" s="217"/>
      <c r="CU477" s="217"/>
      <c r="CV477" s="217"/>
      <c r="CW477" s="217"/>
      <c r="CX477" s="217"/>
      <c r="CY477" s="217"/>
    </row>
    <row r="478" s="193" customFormat="1" customHeight="1" spans="1:103">
      <c r="A478" s="341">
        <v>328</v>
      </c>
      <c r="B478" s="235"/>
      <c r="C478" s="234">
        <v>1</v>
      </c>
      <c r="D478" s="233">
        <f t="shared" si="1209"/>
        <v>510</v>
      </c>
      <c r="E478" s="234" t="str">
        <f t="shared" si="1210"/>
        <v>YH-1612</v>
      </c>
      <c r="F478" s="232">
        <f t="shared" si="1211"/>
        <v>5020</v>
      </c>
      <c r="G478" s="241" t="s">
        <v>49</v>
      </c>
      <c r="H478" s="234" t="s">
        <v>42</v>
      </c>
      <c r="I478" s="234">
        <v>30</v>
      </c>
      <c r="J478" s="252" t="s">
        <v>155</v>
      </c>
      <c r="K478" s="234">
        <v>476</v>
      </c>
      <c r="L478" s="234">
        <f t="shared" si="1212"/>
        <v>6</v>
      </c>
      <c r="M478" s="234">
        <f t="shared" si="1197"/>
        <v>239904</v>
      </c>
      <c r="N478" s="253">
        <f t="shared" si="1198"/>
        <v>0.482758620689655</v>
      </c>
      <c r="O478" s="234">
        <v>16.8</v>
      </c>
      <c r="P478" s="234"/>
      <c r="Q478" s="234"/>
      <c r="R478" s="234"/>
      <c r="S478" s="260">
        <f t="shared" si="1199"/>
        <v>0</v>
      </c>
      <c r="T478" s="260">
        <f t="shared" si="1200"/>
        <v>254563.894523327</v>
      </c>
      <c r="U478" s="260">
        <f t="shared" si="1201"/>
        <v>2423.44827586207</v>
      </c>
      <c r="V478" s="260"/>
      <c r="W478" s="270"/>
      <c r="X478" s="266"/>
      <c r="Y478" s="260">
        <f t="shared" si="1202"/>
        <v>254563.894523327</v>
      </c>
      <c r="Z478" s="234">
        <f t="shared" si="1203"/>
        <v>2423.44827586207</v>
      </c>
      <c r="AA478" s="260">
        <f t="shared" si="1204"/>
        <v>40966.3865546218</v>
      </c>
      <c r="AB478" s="278">
        <f t="shared" si="1205"/>
        <v>0</v>
      </c>
      <c r="AC478" s="260">
        <f t="shared" si="1206"/>
        <v>6168.96</v>
      </c>
      <c r="AD478" s="254">
        <f t="shared" si="1207"/>
        <v>49.7172112280679</v>
      </c>
      <c r="AE478" s="279">
        <v>1</v>
      </c>
      <c r="AF478" s="280">
        <f t="shared" si="1208"/>
        <v>58.7284992</v>
      </c>
      <c r="AG478" s="292">
        <f t="shared" si="1213"/>
        <v>44146</v>
      </c>
      <c r="AH478" s="292">
        <f t="shared" si="1214"/>
        <v>0</v>
      </c>
      <c r="AI478" s="292">
        <f t="shared" si="1215"/>
        <v>44195.7172112281</v>
      </c>
      <c r="AJ478" s="292" t="str">
        <f ca="1" t="shared" si="1216"/>
        <v> </v>
      </c>
      <c r="AK478" s="292">
        <f t="shared" si="1217"/>
        <v>44197.7172112281</v>
      </c>
      <c r="AL478" s="296"/>
      <c r="AM478" s="217"/>
      <c r="AN478" s="218"/>
      <c r="AO478" s="218"/>
      <c r="AP478" s="218"/>
      <c r="AQ478" s="218"/>
      <c r="AR478" s="218"/>
      <c r="AS478" s="218"/>
      <c r="AT478" s="218"/>
      <c r="AU478" s="218"/>
      <c r="AV478" s="218"/>
      <c r="AW478" s="218"/>
      <c r="AX478" s="218"/>
      <c r="AY478" s="218"/>
      <c r="AZ478" s="218"/>
      <c r="BA478" s="218"/>
      <c r="BB478" s="218"/>
      <c r="BC478" s="218"/>
      <c r="BD478" s="218"/>
      <c r="BE478" s="218"/>
      <c r="BF478" s="218"/>
      <c r="BG478" s="218"/>
      <c r="BH478" s="218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217"/>
      <c r="BS478" s="217"/>
      <c r="BT478" s="217"/>
      <c r="BU478" s="217"/>
      <c r="BV478" s="217"/>
      <c r="BW478" s="217"/>
      <c r="BX478" s="217"/>
      <c r="BY478" s="217"/>
      <c r="BZ478" s="217"/>
      <c r="CA478" s="217"/>
      <c r="CB478" s="217"/>
      <c r="CC478" s="217"/>
      <c r="CD478" s="217"/>
      <c r="CE478" s="217"/>
      <c r="CF478" s="217"/>
      <c r="CG478" s="217"/>
      <c r="CH478" s="217"/>
      <c r="CI478" s="217"/>
      <c r="CJ478" s="217"/>
      <c r="CK478" s="217"/>
      <c r="CL478" s="217"/>
      <c r="CM478" s="217"/>
      <c r="CN478" s="217"/>
      <c r="CO478" s="217"/>
      <c r="CP478" s="217"/>
      <c r="CQ478" s="217"/>
      <c r="CR478" s="217"/>
      <c r="CS478" s="217"/>
      <c r="CT478" s="217"/>
      <c r="CU478" s="217"/>
      <c r="CV478" s="217"/>
      <c r="CW478" s="217"/>
      <c r="CX478" s="217"/>
      <c r="CY478" s="217"/>
    </row>
    <row r="479" s="193" customFormat="1" customHeight="1" spans="1:103">
      <c r="A479" s="341">
        <v>328</v>
      </c>
      <c r="B479" s="235"/>
      <c r="C479" s="234">
        <v>1</v>
      </c>
      <c r="D479" s="233">
        <f t="shared" si="1209"/>
        <v>510</v>
      </c>
      <c r="E479" s="234" t="str">
        <f t="shared" si="1210"/>
        <v>YH-1612</v>
      </c>
      <c r="F479" s="232">
        <f t="shared" si="1211"/>
        <v>5020</v>
      </c>
      <c r="G479" s="242"/>
      <c r="H479" s="234" t="s">
        <v>43</v>
      </c>
      <c r="I479" s="234">
        <v>75</v>
      </c>
      <c r="J479" s="252" t="s">
        <v>154</v>
      </c>
      <c r="K479" s="234">
        <v>476</v>
      </c>
      <c r="L479" s="234">
        <f t="shared" si="1212"/>
        <v>6</v>
      </c>
      <c r="M479" s="234">
        <f t="shared" si="1197"/>
        <v>114240</v>
      </c>
      <c r="N479" s="253">
        <f t="shared" si="1198"/>
        <v>0.229885057471264</v>
      </c>
      <c r="O479" s="234">
        <v>3.2</v>
      </c>
      <c r="P479" s="234"/>
      <c r="Q479" s="234"/>
      <c r="R479" s="234"/>
      <c r="S479" s="260">
        <f t="shared" si="1199"/>
        <v>0</v>
      </c>
      <c r="T479" s="260">
        <f t="shared" si="1200"/>
        <v>48488.360861586</v>
      </c>
      <c r="U479" s="260">
        <f t="shared" si="1201"/>
        <v>1154.02298850575</v>
      </c>
      <c r="V479" s="343" t="s">
        <v>106</v>
      </c>
      <c r="W479" s="270"/>
      <c r="X479" s="266"/>
      <c r="Y479" s="260">
        <f t="shared" si="1202"/>
        <v>48488.360861586</v>
      </c>
      <c r="Z479" s="234">
        <f t="shared" si="1203"/>
        <v>1154.02298850575</v>
      </c>
      <c r="AA479" s="260">
        <f t="shared" si="1204"/>
        <v>16386.5546218487</v>
      </c>
      <c r="AB479" s="278">
        <f t="shared" si="1205"/>
        <v>0</v>
      </c>
      <c r="AC479" s="260">
        <f t="shared" si="1206"/>
        <v>1175.04</v>
      </c>
      <c r="AD479" s="254">
        <f t="shared" si="1207"/>
        <v>49.7172112280679</v>
      </c>
      <c r="AE479" s="279">
        <v>1</v>
      </c>
      <c r="AF479" s="280">
        <f t="shared" si="1208"/>
        <v>27.965952</v>
      </c>
      <c r="AG479" s="292">
        <f t="shared" si="1213"/>
        <v>44146</v>
      </c>
      <c r="AH479" s="292">
        <f t="shared" si="1214"/>
        <v>0</v>
      </c>
      <c r="AI479" s="292">
        <f t="shared" si="1215"/>
        <v>44195.7172112281</v>
      </c>
      <c r="AJ479" s="292" t="str">
        <f ca="1" t="shared" si="1216"/>
        <v> </v>
      </c>
      <c r="AK479" s="292">
        <f t="shared" si="1217"/>
        <v>44197.7172112281</v>
      </c>
      <c r="AL479" s="296"/>
      <c r="AM479" s="217"/>
      <c r="AN479" s="218"/>
      <c r="AO479" s="218"/>
      <c r="AP479" s="218"/>
      <c r="AQ479" s="218"/>
      <c r="AR479" s="218"/>
      <c r="AS479" s="218"/>
      <c r="AT479" s="218"/>
      <c r="AU479" s="218"/>
      <c r="AV479" s="218"/>
      <c r="AW479" s="218"/>
      <c r="AX479" s="218"/>
      <c r="AY479" s="218"/>
      <c r="AZ479" s="218"/>
      <c r="BA479" s="218"/>
      <c r="BB479" s="218"/>
      <c r="BC479" s="218"/>
      <c r="BD479" s="218"/>
      <c r="BE479" s="218"/>
      <c r="BF479" s="218"/>
      <c r="BG479" s="218"/>
      <c r="BH479" s="218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17"/>
      <c r="BY479" s="217"/>
      <c r="BZ479" s="217"/>
      <c r="CA479" s="217"/>
      <c r="CB479" s="217"/>
      <c r="CC479" s="217"/>
      <c r="CD479" s="217"/>
      <c r="CE479" s="217"/>
      <c r="CF479" s="217"/>
      <c r="CG479" s="217"/>
      <c r="CH479" s="217"/>
      <c r="CI479" s="217"/>
      <c r="CJ479" s="217"/>
      <c r="CK479" s="217"/>
      <c r="CL479" s="217"/>
      <c r="CM479" s="217"/>
      <c r="CN479" s="217"/>
      <c r="CO479" s="217"/>
      <c r="CP479" s="217"/>
      <c r="CQ479" s="217"/>
      <c r="CR479" s="217"/>
      <c r="CS479" s="217"/>
      <c r="CT479" s="217"/>
      <c r="CU479" s="217"/>
      <c r="CV479" s="217"/>
      <c r="CW479" s="217"/>
      <c r="CX479" s="217"/>
      <c r="CY479" s="217"/>
    </row>
    <row r="480" s="193" customFormat="1" customHeight="1" spans="1:103">
      <c r="A480" s="341">
        <v>328</v>
      </c>
      <c r="B480" s="235"/>
      <c r="C480" s="234">
        <v>1</v>
      </c>
      <c r="D480" s="233">
        <f t="shared" si="1209"/>
        <v>510</v>
      </c>
      <c r="E480" s="234" t="str">
        <f t="shared" si="1210"/>
        <v>YH-1612</v>
      </c>
      <c r="F480" s="232">
        <f t="shared" si="1211"/>
        <v>5020</v>
      </c>
      <c r="G480" s="234" t="e">
        <f>[1]问量!$F$256</f>
        <v>#REF!</v>
      </c>
      <c r="H480" s="234" t="s">
        <v>44</v>
      </c>
      <c r="I480" s="234"/>
      <c r="J480" s="252"/>
      <c r="K480" s="234"/>
      <c r="L480" s="234">
        <f t="shared" si="1212"/>
        <v>6</v>
      </c>
      <c r="M480" s="234">
        <f t="shared" si="1197"/>
        <v>0</v>
      </c>
      <c r="N480" s="253">
        <f t="shared" si="1198"/>
        <v>0</v>
      </c>
      <c r="O480" s="234"/>
      <c r="P480" s="234"/>
      <c r="Q480" s="234"/>
      <c r="R480" s="234"/>
      <c r="S480" s="260">
        <f t="shared" si="1199"/>
        <v>0</v>
      </c>
      <c r="T480" s="260" t="e">
        <f t="shared" si="1200"/>
        <v>#DIV/0!</v>
      </c>
      <c r="U480" s="260">
        <f t="shared" si="1201"/>
        <v>0</v>
      </c>
      <c r="V480" s="260"/>
      <c r="W480" s="270"/>
      <c r="X480" s="266"/>
      <c r="Y480" s="260" t="e">
        <f t="shared" si="1202"/>
        <v>#DIV/0!</v>
      </c>
      <c r="Z480" s="234" t="e">
        <f t="shared" si="1203"/>
        <v>#DIV/0!</v>
      </c>
      <c r="AA480" s="260" t="e">
        <f t="shared" si="1204"/>
        <v>#DIV/0!</v>
      </c>
      <c r="AB480" s="278" t="e">
        <f t="shared" si="1205"/>
        <v>#DIV/0!</v>
      </c>
      <c r="AC480" s="260">
        <f t="shared" si="1206"/>
        <v>0</v>
      </c>
      <c r="AD480" s="254" t="e">
        <f t="shared" si="1207"/>
        <v>#DIV/0!</v>
      </c>
      <c r="AE480" s="279">
        <v>1</v>
      </c>
      <c r="AF480" s="280">
        <f t="shared" si="1208"/>
        <v>0</v>
      </c>
      <c r="AG480" s="292">
        <f t="shared" si="1213"/>
        <v>44146</v>
      </c>
      <c r="AH480" s="292">
        <f t="shared" si="1214"/>
        <v>0</v>
      </c>
      <c r="AI480" s="292">
        <f t="shared" si="1215"/>
        <v>44195.7172112281</v>
      </c>
      <c r="AJ480" s="292" t="str">
        <f ca="1" t="shared" si="1216"/>
        <v> </v>
      </c>
      <c r="AK480" s="292">
        <f t="shared" si="1217"/>
        <v>44197.7172112281</v>
      </c>
      <c r="AL480" s="296"/>
      <c r="AM480" s="217"/>
      <c r="AN480" s="218"/>
      <c r="AO480" s="218"/>
      <c r="AP480" s="218"/>
      <c r="AQ480" s="218"/>
      <c r="AR480" s="218"/>
      <c r="AS480" s="218"/>
      <c r="AT480" s="218"/>
      <c r="AU480" s="218"/>
      <c r="AV480" s="218"/>
      <c r="AW480" s="218"/>
      <c r="AX480" s="218"/>
      <c r="AY480" s="218"/>
      <c r="AZ480" s="218"/>
      <c r="BA480" s="218"/>
      <c r="BB480" s="218"/>
      <c r="BC480" s="218"/>
      <c r="BD480" s="218"/>
      <c r="BE480" s="218"/>
      <c r="BF480" s="218"/>
      <c r="BG480" s="218"/>
      <c r="BH480" s="218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217"/>
      <c r="BS480" s="217"/>
      <c r="BT480" s="217"/>
      <c r="BU480" s="217"/>
      <c r="BV480" s="217"/>
      <c r="BW480" s="217"/>
      <c r="BX480" s="217"/>
      <c r="BY480" s="217"/>
      <c r="BZ480" s="217"/>
      <c r="CA480" s="217"/>
      <c r="CB480" s="217"/>
      <c r="CC480" s="217"/>
      <c r="CD480" s="217"/>
      <c r="CE480" s="217"/>
      <c r="CF480" s="217"/>
      <c r="CG480" s="217"/>
      <c r="CH480" s="217"/>
      <c r="CI480" s="217"/>
      <c r="CJ480" s="217"/>
      <c r="CK480" s="217"/>
      <c r="CL480" s="217"/>
      <c r="CM480" s="217"/>
      <c r="CN480" s="217"/>
      <c r="CO480" s="217"/>
      <c r="CP480" s="217"/>
      <c r="CQ480" s="217"/>
      <c r="CR480" s="217"/>
      <c r="CS480" s="217"/>
      <c r="CT480" s="217"/>
      <c r="CU480" s="217"/>
      <c r="CV480" s="217"/>
      <c r="CW480" s="217"/>
      <c r="CX480" s="217"/>
      <c r="CY480" s="217"/>
    </row>
    <row r="481" s="193" customFormat="1" customHeight="1" spans="1:103">
      <c r="A481" s="341">
        <v>328</v>
      </c>
      <c r="B481" s="235"/>
      <c r="C481" s="234">
        <v>1</v>
      </c>
      <c r="D481" s="233">
        <f t="shared" si="1209"/>
        <v>510</v>
      </c>
      <c r="E481" s="234" t="str">
        <f t="shared" si="1210"/>
        <v>YH-1612</v>
      </c>
      <c r="F481" s="232">
        <f t="shared" si="1211"/>
        <v>5020</v>
      </c>
      <c r="G481" s="234"/>
      <c r="H481" s="234" t="s">
        <v>45</v>
      </c>
      <c r="I481" s="234"/>
      <c r="J481" s="252"/>
      <c r="K481" s="234"/>
      <c r="L481" s="234">
        <f t="shared" si="1212"/>
        <v>6</v>
      </c>
      <c r="M481" s="234">
        <f t="shared" si="1197"/>
        <v>0</v>
      </c>
      <c r="N481" s="253">
        <f t="shared" si="1198"/>
        <v>0</v>
      </c>
      <c r="O481" s="234"/>
      <c r="P481" s="234"/>
      <c r="Q481" s="234"/>
      <c r="R481" s="234"/>
      <c r="S481" s="260">
        <f t="shared" si="1199"/>
        <v>0</v>
      </c>
      <c r="T481" s="260" t="e">
        <f t="shared" si="1200"/>
        <v>#DIV/0!</v>
      </c>
      <c r="U481" s="260">
        <f t="shared" si="1201"/>
        <v>0</v>
      </c>
      <c r="V481" s="260"/>
      <c r="W481" s="270"/>
      <c r="X481" s="266"/>
      <c r="Y481" s="260" t="e">
        <f t="shared" si="1202"/>
        <v>#DIV/0!</v>
      </c>
      <c r="Z481" s="234" t="e">
        <f t="shared" si="1203"/>
        <v>#DIV/0!</v>
      </c>
      <c r="AA481" s="260" t="e">
        <f t="shared" si="1204"/>
        <v>#DIV/0!</v>
      </c>
      <c r="AB481" s="278" t="e">
        <f t="shared" si="1205"/>
        <v>#DIV/0!</v>
      </c>
      <c r="AC481" s="260">
        <f t="shared" si="1206"/>
        <v>0</v>
      </c>
      <c r="AD481" s="254" t="e">
        <f t="shared" si="1207"/>
        <v>#DIV/0!</v>
      </c>
      <c r="AE481" s="279">
        <v>1</v>
      </c>
      <c r="AF481" s="280">
        <f t="shared" si="1208"/>
        <v>0</v>
      </c>
      <c r="AG481" s="292">
        <f t="shared" si="1213"/>
        <v>44146</v>
      </c>
      <c r="AH481" s="292">
        <f t="shared" si="1214"/>
        <v>0</v>
      </c>
      <c r="AI481" s="292">
        <f t="shared" si="1215"/>
        <v>44195.7172112281</v>
      </c>
      <c r="AJ481" s="292" t="str">
        <f ca="1" t="shared" si="1216"/>
        <v> </v>
      </c>
      <c r="AK481" s="292">
        <f t="shared" si="1217"/>
        <v>44197.7172112281</v>
      </c>
      <c r="AL481" s="296"/>
      <c r="AM481" s="217"/>
      <c r="AN481" s="218"/>
      <c r="AO481" s="218"/>
      <c r="AP481" s="218"/>
      <c r="AQ481" s="218"/>
      <c r="AR481" s="218"/>
      <c r="AS481" s="218"/>
      <c r="AT481" s="218"/>
      <c r="AU481" s="218"/>
      <c r="AV481" s="218"/>
      <c r="AW481" s="218"/>
      <c r="AX481" s="218"/>
      <c r="AY481" s="218"/>
      <c r="AZ481" s="218"/>
      <c r="BA481" s="218"/>
      <c r="BB481" s="218"/>
      <c r="BC481" s="218"/>
      <c r="BD481" s="218"/>
      <c r="BE481" s="218"/>
      <c r="BF481" s="218"/>
      <c r="BG481" s="218"/>
      <c r="BH481" s="218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217"/>
      <c r="BS481" s="217"/>
      <c r="BT481" s="217"/>
      <c r="BU481" s="217"/>
      <c r="BV481" s="217"/>
      <c r="BW481" s="217"/>
      <c r="BX481" s="217"/>
      <c r="BY481" s="217"/>
      <c r="BZ481" s="217"/>
      <c r="CA481" s="217"/>
      <c r="CB481" s="217"/>
      <c r="CC481" s="217"/>
      <c r="CD481" s="217"/>
      <c r="CE481" s="217"/>
      <c r="CF481" s="217"/>
      <c r="CG481" s="217"/>
      <c r="CH481" s="217"/>
      <c r="CI481" s="217"/>
      <c r="CJ481" s="217"/>
      <c r="CK481" s="217"/>
      <c r="CL481" s="217"/>
      <c r="CM481" s="217"/>
      <c r="CN481" s="217"/>
      <c r="CO481" s="217"/>
      <c r="CP481" s="217"/>
      <c r="CQ481" s="217"/>
      <c r="CR481" s="217"/>
      <c r="CS481" s="217"/>
      <c r="CT481" s="217"/>
      <c r="CU481" s="217"/>
      <c r="CV481" s="217"/>
      <c r="CW481" s="217"/>
      <c r="CX481" s="217"/>
      <c r="CY481" s="217"/>
    </row>
    <row r="482" s="193" customFormat="1" customHeight="1" spans="1:103">
      <c r="A482" s="341">
        <v>328</v>
      </c>
      <c r="B482" s="235"/>
      <c r="C482" s="234">
        <v>1</v>
      </c>
      <c r="D482" s="233">
        <f t="shared" si="1209"/>
        <v>510</v>
      </c>
      <c r="E482" s="234" t="str">
        <f t="shared" si="1210"/>
        <v>YH-1612</v>
      </c>
      <c r="F482" s="232">
        <f t="shared" si="1211"/>
        <v>5020</v>
      </c>
      <c r="G482" s="234"/>
      <c r="H482" s="234" t="s">
        <v>46</v>
      </c>
      <c r="I482" s="234"/>
      <c r="J482" s="252"/>
      <c r="K482" s="234"/>
      <c r="L482" s="234">
        <f t="shared" si="1212"/>
        <v>6</v>
      </c>
      <c r="M482" s="234">
        <f t="shared" si="1197"/>
        <v>0</v>
      </c>
      <c r="N482" s="253">
        <f t="shared" si="1198"/>
        <v>0</v>
      </c>
      <c r="O482" s="234"/>
      <c r="P482" s="234"/>
      <c r="Q482" s="234"/>
      <c r="R482" s="234"/>
      <c r="S482" s="260">
        <f t="shared" si="1199"/>
        <v>0</v>
      </c>
      <c r="T482" s="260" t="e">
        <f t="shared" si="1200"/>
        <v>#DIV/0!</v>
      </c>
      <c r="U482" s="260">
        <f t="shared" si="1201"/>
        <v>0</v>
      </c>
      <c r="V482" s="260"/>
      <c r="W482" s="270"/>
      <c r="X482" s="266"/>
      <c r="Y482" s="260" t="e">
        <f t="shared" si="1202"/>
        <v>#DIV/0!</v>
      </c>
      <c r="Z482" s="234" t="e">
        <f t="shared" si="1203"/>
        <v>#DIV/0!</v>
      </c>
      <c r="AA482" s="260" t="e">
        <f t="shared" si="1204"/>
        <v>#DIV/0!</v>
      </c>
      <c r="AB482" s="278" t="e">
        <f t="shared" si="1205"/>
        <v>#DIV/0!</v>
      </c>
      <c r="AC482" s="260">
        <f t="shared" si="1206"/>
        <v>0</v>
      </c>
      <c r="AD482" s="254" t="e">
        <f t="shared" si="1207"/>
        <v>#DIV/0!</v>
      </c>
      <c r="AE482" s="279">
        <v>1</v>
      </c>
      <c r="AF482" s="280">
        <f t="shared" si="1208"/>
        <v>0</v>
      </c>
      <c r="AG482" s="292">
        <f t="shared" si="1213"/>
        <v>44146</v>
      </c>
      <c r="AH482" s="292">
        <f t="shared" si="1214"/>
        <v>0</v>
      </c>
      <c r="AI482" s="292">
        <f t="shared" si="1215"/>
        <v>44195.7172112281</v>
      </c>
      <c r="AJ482" s="292" t="str">
        <f ca="1" t="shared" si="1216"/>
        <v> </v>
      </c>
      <c r="AK482" s="292">
        <f t="shared" si="1217"/>
        <v>44197.7172112281</v>
      </c>
      <c r="AL482" s="296"/>
      <c r="AM482" s="217"/>
      <c r="AN482" s="218"/>
      <c r="AO482" s="218"/>
      <c r="AP482" s="218"/>
      <c r="AQ482" s="218"/>
      <c r="AR482" s="218"/>
      <c r="AS482" s="218"/>
      <c r="AT482" s="218"/>
      <c r="AU482" s="218"/>
      <c r="AV482" s="218"/>
      <c r="AW482" s="218"/>
      <c r="AX482" s="218"/>
      <c r="AY482" s="218"/>
      <c r="AZ482" s="218"/>
      <c r="BA482" s="218"/>
      <c r="BB482" s="218"/>
      <c r="BC482" s="218"/>
      <c r="BD482" s="218"/>
      <c r="BE482" s="218"/>
      <c r="BF482" s="218"/>
      <c r="BG482" s="218"/>
      <c r="BH482" s="218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217"/>
      <c r="BS482" s="217"/>
      <c r="BT482" s="217"/>
      <c r="BU482" s="217"/>
      <c r="BV482" s="217"/>
      <c r="BW482" s="217"/>
      <c r="BX482" s="217"/>
      <c r="BY482" s="217"/>
      <c r="BZ482" s="217"/>
      <c r="CA482" s="217"/>
      <c r="CB482" s="217"/>
      <c r="CC482" s="217"/>
      <c r="CD482" s="217"/>
      <c r="CE482" s="217"/>
      <c r="CF482" s="217"/>
      <c r="CG482" s="217"/>
      <c r="CH482" s="217"/>
      <c r="CI482" s="217"/>
      <c r="CJ482" s="217"/>
      <c r="CK482" s="217"/>
      <c r="CL482" s="217"/>
      <c r="CM482" s="217"/>
      <c r="CN482" s="217"/>
      <c r="CO482" s="217"/>
      <c r="CP482" s="217"/>
      <c r="CQ482" s="217"/>
      <c r="CR482" s="217"/>
      <c r="CS482" s="217"/>
      <c r="CT482" s="217"/>
      <c r="CU482" s="217"/>
      <c r="CV482" s="217"/>
      <c r="CW482" s="217"/>
      <c r="CX482" s="217"/>
      <c r="CY482" s="217"/>
    </row>
    <row r="483" s="191" customFormat="1" customHeight="1" spans="1:129">
      <c r="A483" s="244"/>
      <c r="B483" s="237"/>
      <c r="C483" s="240"/>
      <c r="D483" s="239"/>
      <c r="E483" s="240"/>
      <c r="F483" s="238"/>
      <c r="G483" s="240"/>
      <c r="H483" s="240"/>
      <c r="I483" s="240"/>
      <c r="J483" s="256"/>
      <c r="K483" s="240"/>
      <c r="L483" s="240"/>
      <c r="M483" s="240"/>
      <c r="N483" s="257"/>
      <c r="O483" s="240"/>
      <c r="P483" s="240"/>
      <c r="Q483" s="240"/>
      <c r="R483" s="240"/>
      <c r="S483" s="267"/>
      <c r="T483" s="267"/>
      <c r="U483" s="267"/>
      <c r="V483" s="267"/>
      <c r="W483" s="272"/>
      <c r="X483" s="269"/>
      <c r="Y483" s="267"/>
      <c r="Z483" s="240"/>
      <c r="AA483" s="267"/>
      <c r="AB483" s="281"/>
      <c r="AC483" s="267"/>
      <c r="AD483" s="258"/>
      <c r="AE483" s="282"/>
      <c r="AF483" s="283"/>
      <c r="AG483" s="297"/>
      <c r="AH483" s="297"/>
      <c r="AI483" s="297"/>
      <c r="AJ483" s="297"/>
      <c r="AK483" s="297"/>
      <c r="AL483" s="298"/>
      <c r="AM483" s="301"/>
      <c r="AN483" s="218"/>
      <c r="AO483" s="218"/>
      <c r="AP483" s="218"/>
      <c r="AQ483" s="218"/>
      <c r="AR483" s="218"/>
      <c r="AS483" s="218"/>
      <c r="AT483" s="218"/>
      <c r="AU483" s="218"/>
      <c r="AV483" s="218"/>
      <c r="AW483" s="218"/>
      <c r="AX483" s="218"/>
      <c r="AY483" s="218"/>
      <c r="AZ483" s="218"/>
      <c r="BA483" s="218"/>
      <c r="BB483" s="218"/>
      <c r="BC483" s="218"/>
      <c r="BD483" s="218"/>
      <c r="BE483" s="218"/>
      <c r="BF483" s="218"/>
      <c r="BG483" s="218"/>
      <c r="BH483" s="218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217"/>
      <c r="BS483" s="217"/>
      <c r="BT483" s="217"/>
      <c r="BU483" s="217"/>
      <c r="BV483" s="217"/>
      <c r="BW483" s="217"/>
      <c r="BX483" s="217"/>
      <c r="BY483" s="217"/>
      <c r="BZ483" s="217"/>
      <c r="CA483" s="217"/>
      <c r="CB483" s="217"/>
      <c r="CC483" s="217"/>
      <c r="CD483" s="217"/>
      <c r="CE483" s="217"/>
      <c r="CF483" s="217"/>
      <c r="CG483" s="217"/>
      <c r="CH483" s="217"/>
      <c r="CI483" s="217"/>
      <c r="CJ483" s="217"/>
      <c r="CK483" s="217"/>
      <c r="CL483" s="217"/>
      <c r="CM483" s="217"/>
      <c r="CN483" s="217"/>
      <c r="CO483" s="217"/>
      <c r="CP483" s="217"/>
      <c r="CQ483" s="217"/>
      <c r="CR483" s="217"/>
      <c r="CS483" s="217"/>
      <c r="CT483" s="217"/>
      <c r="CU483" s="217"/>
      <c r="CV483" s="217"/>
      <c r="CW483" s="217"/>
      <c r="CX483" s="217"/>
      <c r="CY483" s="217"/>
      <c r="CZ483" s="193"/>
      <c r="DA483" s="193"/>
      <c r="DB483" s="193"/>
      <c r="DC483" s="193"/>
      <c r="DD483" s="193"/>
      <c r="DE483" s="193"/>
      <c r="DF483" s="193"/>
      <c r="DG483" s="193"/>
      <c r="DH483" s="193"/>
      <c r="DI483" s="193"/>
      <c r="DJ483" s="193"/>
      <c r="DK483" s="193"/>
      <c r="DL483" s="193"/>
      <c r="DM483" s="193"/>
      <c r="DN483" s="193"/>
      <c r="DO483" s="193"/>
      <c r="DP483" s="193"/>
      <c r="DQ483" s="193"/>
      <c r="DR483" s="193"/>
      <c r="DS483" s="193"/>
      <c r="DT483" s="193"/>
      <c r="DU483" s="193"/>
      <c r="DV483" s="193"/>
      <c r="DW483" s="193"/>
      <c r="DX483" s="193"/>
      <c r="DY483" s="193"/>
    </row>
    <row r="484" s="190" customFormat="1" customHeight="1" spans="1:129">
      <c r="A484" s="243">
        <v>327</v>
      </c>
      <c r="B484" s="235">
        <v>1060</v>
      </c>
      <c r="C484" s="234">
        <v>1</v>
      </c>
      <c r="D484" s="233">
        <v>550</v>
      </c>
      <c r="E484" s="234" t="s">
        <v>79</v>
      </c>
      <c r="F484" s="232">
        <v>5020</v>
      </c>
      <c r="G484" s="234"/>
      <c r="H484" s="234" t="s">
        <v>15</v>
      </c>
      <c r="I484" s="234">
        <v>200</v>
      </c>
      <c r="J484" s="252" t="s">
        <v>60</v>
      </c>
      <c r="K484" s="234">
        <v>119</v>
      </c>
      <c r="L484" s="234">
        <v>6</v>
      </c>
      <c r="M484" s="234">
        <f t="shared" ref="M484:M491" si="1218">O484*K484*I484</f>
        <v>19040</v>
      </c>
      <c r="N484" s="253">
        <f t="shared" ref="N484:N490" si="1219">M484/SUM($M$484:$M$490)</f>
        <v>0.036680421824851</v>
      </c>
      <c r="O484" s="234">
        <v>0.8</v>
      </c>
      <c r="P484" s="234"/>
      <c r="Q484" s="234"/>
      <c r="R484" s="234"/>
      <c r="S484" s="260">
        <f t="shared" ref="S484:S490" si="1220">R484*Q484*P484/1000</f>
        <v>0</v>
      </c>
      <c r="T484" s="260">
        <f t="shared" ref="T484:T491" si="1221">F484*N484*1000/L484/K484*9000/I484</f>
        <v>11605.1922832407</v>
      </c>
      <c r="U484" s="260">
        <f t="shared" ref="U484:U490" si="1222">F484*N484</f>
        <v>184.135717560752</v>
      </c>
      <c r="V484" s="260"/>
      <c r="W484" s="270"/>
      <c r="X484" s="266">
        <v>5000</v>
      </c>
      <c r="Y484" s="260">
        <f t="shared" ref="Y484:Y490" si="1223">T484-X484</f>
        <v>6605.19228324067</v>
      </c>
      <c r="Z484" s="234">
        <f t="shared" ref="Z484:Z490" si="1224">Y484*I484/9000*L484*K484/1000</f>
        <v>104.802384227419</v>
      </c>
      <c r="AA484" s="260">
        <f t="shared" ref="AA484:AA490" si="1225">65*1000/K484*9000/I484</f>
        <v>24579.8319327731</v>
      </c>
      <c r="AB484" s="278">
        <f t="shared" ref="AB484:AB490" si="1226">Q484*R484*P484*N484/K484/L484*9000/I484</f>
        <v>0</v>
      </c>
      <c r="AC484" s="260">
        <f t="shared" ref="AC484:AC490" si="1227">D484/2*O484*60*24/1000</f>
        <v>316.8</v>
      </c>
      <c r="AD484" s="254">
        <f t="shared" ref="AD484:AD490" si="1228">T484/AC484/0.83/AE484</f>
        <v>44.1356040953232</v>
      </c>
      <c r="AE484" s="279">
        <v>1</v>
      </c>
      <c r="AF484" s="280">
        <f t="shared" ref="AF484:AF490" si="1229">IF(LEN(C484)&gt;0,AC484*I484/9000/1000*K484*L484,"")</f>
        <v>5.02656</v>
      </c>
      <c r="AG484" s="292">
        <v>44138</v>
      </c>
      <c r="AH484" s="294"/>
      <c r="AI484" s="294">
        <f>AD484+AG484</f>
        <v>44182.1356040953</v>
      </c>
      <c r="AJ484" s="295" t="str">
        <f ca="1">IF(NOW()-AG484-AD484&gt;=-2,"跟踪"," ")</f>
        <v> </v>
      </c>
      <c r="AK484" s="295">
        <f>AI484+3</f>
        <v>44185.1356040953</v>
      </c>
      <c r="AL484" s="296">
        <f>SUM(AF484:AF490)</f>
        <v>137.036592</v>
      </c>
      <c r="AM484" s="300"/>
      <c r="AN484" s="218"/>
      <c r="AO484" s="218"/>
      <c r="AP484" s="218"/>
      <c r="AQ484" s="218"/>
      <c r="AR484" s="218"/>
      <c r="AS484" s="218"/>
      <c r="AT484" s="218"/>
      <c r="AU484" s="218"/>
      <c r="AV484" s="218"/>
      <c r="AW484" s="218"/>
      <c r="AX484" s="218"/>
      <c r="AY484" s="218"/>
      <c r="AZ484" s="218"/>
      <c r="BA484" s="218"/>
      <c r="BB484" s="218"/>
      <c r="BC484" s="218"/>
      <c r="BD484" s="218"/>
      <c r="BE484" s="218"/>
      <c r="BF484" s="218"/>
      <c r="BG484" s="218"/>
      <c r="BH484" s="218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217"/>
      <c r="BS484" s="217"/>
      <c r="BT484" s="217"/>
      <c r="BU484" s="217"/>
      <c r="BV484" s="217"/>
      <c r="BW484" s="217"/>
      <c r="BX484" s="217"/>
      <c r="BY484" s="217"/>
      <c r="BZ484" s="217"/>
      <c r="CA484" s="217"/>
      <c r="CB484" s="217"/>
      <c r="CC484" s="217"/>
      <c r="CD484" s="217"/>
      <c r="CE484" s="217"/>
      <c r="CF484" s="217"/>
      <c r="CG484" s="217"/>
      <c r="CH484" s="217"/>
      <c r="CI484" s="217"/>
      <c r="CJ484" s="217"/>
      <c r="CK484" s="217"/>
      <c r="CL484" s="217"/>
      <c r="CM484" s="217"/>
      <c r="CN484" s="217"/>
      <c r="CO484" s="217"/>
      <c r="CP484" s="217"/>
      <c r="CQ484" s="217"/>
      <c r="CR484" s="217"/>
      <c r="CS484" s="217"/>
      <c r="CT484" s="217"/>
      <c r="CU484" s="217"/>
      <c r="CV484" s="217"/>
      <c r="CW484" s="217"/>
      <c r="CX484" s="217"/>
      <c r="CY484" s="217"/>
      <c r="CZ484" s="193"/>
      <c r="DA484" s="193"/>
      <c r="DB484" s="193"/>
      <c r="DC484" s="193"/>
      <c r="DD484" s="193"/>
      <c r="DE484" s="193"/>
      <c r="DF484" s="193"/>
      <c r="DG484" s="193"/>
      <c r="DH484" s="193"/>
      <c r="DI484" s="193"/>
      <c r="DJ484" s="193"/>
      <c r="DK484" s="193"/>
      <c r="DL484" s="193"/>
      <c r="DM484" s="193"/>
      <c r="DN484" s="193"/>
      <c r="DO484" s="193"/>
      <c r="DP484" s="193"/>
      <c r="DQ484" s="193"/>
      <c r="DR484" s="193"/>
      <c r="DS484" s="193"/>
      <c r="DT484" s="193"/>
      <c r="DU484" s="193"/>
      <c r="DV484" s="193"/>
      <c r="DW484" s="193"/>
      <c r="DX484" s="193"/>
      <c r="DY484" s="193"/>
    </row>
    <row r="485" s="190" customFormat="1" customHeight="1" spans="1:129">
      <c r="A485" s="243">
        <v>327</v>
      </c>
      <c r="B485" s="235"/>
      <c r="C485" s="234">
        <v>1</v>
      </c>
      <c r="D485" s="233">
        <f t="shared" ref="D485:D490" si="1230">D484</f>
        <v>550</v>
      </c>
      <c r="E485" s="234" t="str">
        <f t="shared" ref="E485:E490" si="1231">E484</f>
        <v>YT-A991MS</v>
      </c>
      <c r="F485" s="232">
        <f t="shared" ref="F485:F490" si="1232">F484</f>
        <v>5020</v>
      </c>
      <c r="G485" s="234"/>
      <c r="H485" s="234" t="s">
        <v>41</v>
      </c>
      <c r="I485" s="234">
        <v>200</v>
      </c>
      <c r="J485" s="252" t="s">
        <v>60</v>
      </c>
      <c r="K485" s="234">
        <v>119</v>
      </c>
      <c r="L485" s="234">
        <f t="shared" ref="L485:L490" si="1233">L484</f>
        <v>6</v>
      </c>
      <c r="M485" s="234">
        <f t="shared" si="1218"/>
        <v>19040</v>
      </c>
      <c r="N485" s="253">
        <f t="shared" si="1219"/>
        <v>0.036680421824851</v>
      </c>
      <c r="O485" s="234">
        <v>0.8</v>
      </c>
      <c r="P485" s="260"/>
      <c r="Q485" s="260"/>
      <c r="R485" s="260"/>
      <c r="S485" s="260">
        <f t="shared" si="1220"/>
        <v>0</v>
      </c>
      <c r="T485" s="260">
        <f t="shared" si="1221"/>
        <v>11605.1922832407</v>
      </c>
      <c r="U485" s="260">
        <f t="shared" si="1222"/>
        <v>184.135717560752</v>
      </c>
      <c r="V485" s="260"/>
      <c r="W485" s="270"/>
      <c r="X485" s="266">
        <v>5000</v>
      </c>
      <c r="Y485" s="260">
        <f t="shared" si="1223"/>
        <v>6605.19228324067</v>
      </c>
      <c r="Z485" s="234">
        <f t="shared" si="1224"/>
        <v>104.802384227419</v>
      </c>
      <c r="AA485" s="260">
        <f t="shared" si="1225"/>
        <v>24579.8319327731</v>
      </c>
      <c r="AB485" s="278">
        <f t="shared" si="1226"/>
        <v>0</v>
      </c>
      <c r="AC485" s="260">
        <f t="shared" si="1227"/>
        <v>316.8</v>
      </c>
      <c r="AD485" s="254">
        <f t="shared" si="1228"/>
        <v>44.1356040953232</v>
      </c>
      <c r="AE485" s="279">
        <v>1</v>
      </c>
      <c r="AF485" s="280">
        <f t="shared" si="1229"/>
        <v>5.02656</v>
      </c>
      <c r="AG485" s="292">
        <f t="shared" ref="AG485:AG490" si="1234">AG484</f>
        <v>44138</v>
      </c>
      <c r="AH485" s="292">
        <f t="shared" ref="AH485:AH490" si="1235">AH484</f>
        <v>0</v>
      </c>
      <c r="AI485" s="292">
        <f t="shared" ref="AI485:AI490" si="1236">AI484</f>
        <v>44182.1356040953</v>
      </c>
      <c r="AJ485" s="292" t="str">
        <f ca="1" t="shared" ref="AJ485:AJ490" si="1237">AJ484</f>
        <v> </v>
      </c>
      <c r="AK485" s="292">
        <f t="shared" ref="AK485:AK490" si="1238">AK484</f>
        <v>44185.1356040953</v>
      </c>
      <c r="AL485" s="296"/>
      <c r="AM485" s="300"/>
      <c r="AN485" s="218"/>
      <c r="AO485" s="218"/>
      <c r="AP485" s="218"/>
      <c r="AQ485" s="218"/>
      <c r="AR485" s="218"/>
      <c r="AS485" s="218"/>
      <c r="AT485" s="218"/>
      <c r="AU485" s="218"/>
      <c r="AV485" s="218"/>
      <c r="AW485" s="218"/>
      <c r="AX485" s="218"/>
      <c r="AY485" s="218"/>
      <c r="AZ485" s="218"/>
      <c r="BA485" s="218"/>
      <c r="BB485" s="218"/>
      <c r="BC485" s="218"/>
      <c r="BD485" s="218"/>
      <c r="BE485" s="218"/>
      <c r="BF485" s="218"/>
      <c r="BG485" s="218"/>
      <c r="BH485" s="218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217"/>
      <c r="BS485" s="217"/>
      <c r="BT485" s="217"/>
      <c r="BU485" s="217"/>
      <c r="BV485" s="217"/>
      <c r="BW485" s="217"/>
      <c r="BX485" s="217"/>
      <c r="BY485" s="217"/>
      <c r="BZ485" s="217"/>
      <c r="CA485" s="217"/>
      <c r="CB485" s="217"/>
      <c r="CC485" s="217"/>
      <c r="CD485" s="217"/>
      <c r="CE485" s="217"/>
      <c r="CF485" s="217"/>
      <c r="CG485" s="217"/>
      <c r="CH485" s="217"/>
      <c r="CI485" s="217"/>
      <c r="CJ485" s="217"/>
      <c r="CK485" s="217"/>
      <c r="CL485" s="217"/>
      <c r="CM485" s="217"/>
      <c r="CN485" s="217"/>
      <c r="CO485" s="217"/>
      <c r="CP485" s="217"/>
      <c r="CQ485" s="217"/>
      <c r="CR485" s="217"/>
      <c r="CS485" s="217"/>
      <c r="CT485" s="217"/>
      <c r="CU485" s="217"/>
      <c r="CV485" s="217"/>
      <c r="CW485" s="217"/>
      <c r="CX485" s="217"/>
      <c r="CY485" s="217"/>
      <c r="CZ485" s="193"/>
      <c r="DA485" s="193"/>
      <c r="DB485" s="193"/>
      <c r="DC485" s="193"/>
      <c r="DD485" s="193"/>
      <c r="DE485" s="193"/>
      <c r="DF485" s="193"/>
      <c r="DG485" s="193"/>
      <c r="DH485" s="193"/>
      <c r="DI485" s="193"/>
      <c r="DJ485" s="193"/>
      <c r="DK485" s="193"/>
      <c r="DL485" s="193"/>
      <c r="DM485" s="193"/>
      <c r="DN485" s="193"/>
      <c r="DO485" s="193"/>
      <c r="DP485" s="193"/>
      <c r="DQ485" s="193"/>
      <c r="DR485" s="193"/>
      <c r="DS485" s="193"/>
      <c r="DT485" s="193"/>
      <c r="DU485" s="193"/>
      <c r="DV485" s="193"/>
      <c r="DW485" s="193"/>
      <c r="DX485" s="193"/>
      <c r="DY485" s="193"/>
    </row>
    <row r="486" s="190" customFormat="1" customHeight="1" spans="1:129">
      <c r="A486" s="243">
        <v>327</v>
      </c>
      <c r="B486" s="235"/>
      <c r="C486" s="234">
        <v>1</v>
      </c>
      <c r="D486" s="233">
        <f t="shared" si="1230"/>
        <v>550</v>
      </c>
      <c r="E486" s="234" t="str">
        <f t="shared" si="1231"/>
        <v>YT-A991MS</v>
      </c>
      <c r="F486" s="232">
        <f t="shared" si="1232"/>
        <v>5020</v>
      </c>
      <c r="G486" s="241" t="s">
        <v>49</v>
      </c>
      <c r="H486" s="234" t="s">
        <v>42</v>
      </c>
      <c r="I486" s="234">
        <v>100</v>
      </c>
      <c r="J486" s="252" t="s">
        <v>52</v>
      </c>
      <c r="K486" s="234">
        <v>238</v>
      </c>
      <c r="L486" s="234">
        <f t="shared" si="1233"/>
        <v>6</v>
      </c>
      <c r="M486" s="234">
        <f t="shared" si="1218"/>
        <v>95200</v>
      </c>
      <c r="N486" s="253">
        <f t="shared" si="1219"/>
        <v>0.183402109124255</v>
      </c>
      <c r="O486" s="234">
        <v>4</v>
      </c>
      <c r="P486" s="234"/>
      <c r="Q486" s="234"/>
      <c r="R486" s="234"/>
      <c r="S486" s="260">
        <f t="shared" si="1220"/>
        <v>0</v>
      </c>
      <c r="T486" s="260">
        <f t="shared" si="1221"/>
        <v>58025.9614162034</v>
      </c>
      <c r="U486" s="260">
        <f t="shared" si="1222"/>
        <v>920.67858780376</v>
      </c>
      <c r="V486" s="260"/>
      <c r="W486" s="270"/>
      <c r="X486" s="266">
        <v>20000</v>
      </c>
      <c r="Y486" s="260">
        <f t="shared" si="1223"/>
        <v>38025.9614162034</v>
      </c>
      <c r="Z486" s="234">
        <f t="shared" si="1224"/>
        <v>603.345254470426</v>
      </c>
      <c r="AA486" s="260">
        <f t="shared" si="1225"/>
        <v>24579.8319327731</v>
      </c>
      <c r="AB486" s="278">
        <f t="shared" si="1226"/>
        <v>0</v>
      </c>
      <c r="AC486" s="260">
        <f t="shared" si="1227"/>
        <v>1584</v>
      </c>
      <c r="AD486" s="254">
        <f t="shared" si="1228"/>
        <v>44.1356040953232</v>
      </c>
      <c r="AE486" s="279">
        <v>1</v>
      </c>
      <c r="AF486" s="280">
        <f t="shared" si="1229"/>
        <v>25.1328</v>
      </c>
      <c r="AG486" s="292">
        <f t="shared" si="1234"/>
        <v>44138</v>
      </c>
      <c r="AH486" s="292">
        <f t="shared" si="1235"/>
        <v>0</v>
      </c>
      <c r="AI486" s="292">
        <f t="shared" si="1236"/>
        <v>44182.1356040953</v>
      </c>
      <c r="AJ486" s="292" t="str">
        <f ca="1" t="shared" si="1237"/>
        <v> </v>
      </c>
      <c r="AK486" s="292">
        <f t="shared" si="1238"/>
        <v>44185.1356040953</v>
      </c>
      <c r="AL486" s="296"/>
      <c r="AM486" s="300"/>
      <c r="AN486" s="218"/>
      <c r="AO486" s="218"/>
      <c r="AP486" s="218"/>
      <c r="AQ486" s="218"/>
      <c r="AR486" s="218"/>
      <c r="AS486" s="218"/>
      <c r="AT486" s="218"/>
      <c r="AU486" s="218"/>
      <c r="AV486" s="218"/>
      <c r="AW486" s="218"/>
      <c r="AX486" s="218"/>
      <c r="AY486" s="218"/>
      <c r="AZ486" s="218"/>
      <c r="BA486" s="218"/>
      <c r="BB486" s="218"/>
      <c r="BC486" s="218"/>
      <c r="BD486" s="218"/>
      <c r="BE486" s="218"/>
      <c r="BF486" s="218"/>
      <c r="BG486" s="218"/>
      <c r="BH486" s="218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217"/>
      <c r="BS486" s="217"/>
      <c r="BT486" s="217"/>
      <c r="BU486" s="217"/>
      <c r="BV486" s="217"/>
      <c r="BW486" s="217"/>
      <c r="BX486" s="217"/>
      <c r="BY486" s="217"/>
      <c r="BZ486" s="217"/>
      <c r="CA486" s="217"/>
      <c r="CB486" s="217"/>
      <c r="CC486" s="217"/>
      <c r="CD486" s="217"/>
      <c r="CE486" s="217"/>
      <c r="CF486" s="217"/>
      <c r="CG486" s="217"/>
      <c r="CH486" s="217"/>
      <c r="CI486" s="217"/>
      <c r="CJ486" s="217"/>
      <c r="CK486" s="217"/>
      <c r="CL486" s="217"/>
      <c r="CM486" s="217"/>
      <c r="CN486" s="217"/>
      <c r="CO486" s="217"/>
      <c r="CP486" s="217"/>
      <c r="CQ486" s="217"/>
      <c r="CR486" s="217"/>
      <c r="CS486" s="217"/>
      <c r="CT486" s="217"/>
      <c r="CU486" s="217"/>
      <c r="CV486" s="217"/>
      <c r="CW486" s="217"/>
      <c r="CX486" s="217"/>
      <c r="CY486" s="217"/>
      <c r="CZ486" s="193"/>
      <c r="DA486" s="193"/>
      <c r="DB486" s="193"/>
      <c r="DC486" s="193"/>
      <c r="DD486" s="193"/>
      <c r="DE486" s="193"/>
      <c r="DF486" s="193"/>
      <c r="DG486" s="193"/>
      <c r="DH486" s="193"/>
      <c r="DI486" s="193"/>
      <c r="DJ486" s="193"/>
      <c r="DK486" s="193"/>
      <c r="DL486" s="193"/>
      <c r="DM486" s="193"/>
      <c r="DN486" s="193"/>
      <c r="DO486" s="193"/>
      <c r="DP486" s="193"/>
      <c r="DQ486" s="193"/>
      <c r="DR486" s="193"/>
      <c r="DS486" s="193"/>
      <c r="DT486" s="193"/>
      <c r="DU486" s="193"/>
      <c r="DV486" s="193"/>
      <c r="DW486" s="193"/>
      <c r="DX486" s="193"/>
      <c r="DY486" s="193"/>
    </row>
    <row r="487" s="190" customFormat="1" customHeight="1" spans="1:129">
      <c r="A487" s="243">
        <v>327</v>
      </c>
      <c r="B487" s="235"/>
      <c r="C487" s="234">
        <v>1</v>
      </c>
      <c r="D487" s="233">
        <f t="shared" si="1230"/>
        <v>550</v>
      </c>
      <c r="E487" s="234" t="str">
        <f t="shared" si="1231"/>
        <v>YT-A991MS</v>
      </c>
      <c r="F487" s="232">
        <f t="shared" si="1232"/>
        <v>5020</v>
      </c>
      <c r="G487" s="242"/>
      <c r="H487" s="234" t="s">
        <v>43</v>
      </c>
      <c r="I487" s="234">
        <v>100</v>
      </c>
      <c r="J487" s="252" t="s">
        <v>52</v>
      </c>
      <c r="K487" s="234">
        <v>238</v>
      </c>
      <c r="L487" s="234">
        <f t="shared" si="1233"/>
        <v>6</v>
      </c>
      <c r="M487" s="234">
        <f t="shared" si="1218"/>
        <v>95200</v>
      </c>
      <c r="N487" s="253">
        <f t="shared" si="1219"/>
        <v>0.183402109124255</v>
      </c>
      <c r="O487" s="234">
        <v>4</v>
      </c>
      <c r="P487" s="234"/>
      <c r="Q487" s="234"/>
      <c r="R487" s="234"/>
      <c r="S487" s="260">
        <f t="shared" si="1220"/>
        <v>0</v>
      </c>
      <c r="T487" s="260">
        <f t="shared" si="1221"/>
        <v>58025.9614162034</v>
      </c>
      <c r="U487" s="260">
        <f t="shared" si="1222"/>
        <v>920.67858780376</v>
      </c>
      <c r="V487" s="343" t="s">
        <v>89</v>
      </c>
      <c r="W487" s="270"/>
      <c r="X487" s="266">
        <v>20000</v>
      </c>
      <c r="Y487" s="260">
        <f t="shared" si="1223"/>
        <v>38025.9614162034</v>
      </c>
      <c r="Z487" s="234">
        <f t="shared" si="1224"/>
        <v>603.345254470426</v>
      </c>
      <c r="AA487" s="260">
        <f t="shared" si="1225"/>
        <v>24579.8319327731</v>
      </c>
      <c r="AB487" s="278">
        <f t="shared" si="1226"/>
        <v>0</v>
      </c>
      <c r="AC487" s="260">
        <f t="shared" si="1227"/>
        <v>1584</v>
      </c>
      <c r="AD487" s="254">
        <f t="shared" si="1228"/>
        <v>44.1356040953232</v>
      </c>
      <c r="AE487" s="279">
        <v>1</v>
      </c>
      <c r="AF487" s="280">
        <f t="shared" si="1229"/>
        <v>25.1328</v>
      </c>
      <c r="AG487" s="292">
        <f t="shared" si="1234"/>
        <v>44138</v>
      </c>
      <c r="AH487" s="292">
        <f t="shared" si="1235"/>
        <v>0</v>
      </c>
      <c r="AI487" s="292">
        <f t="shared" si="1236"/>
        <v>44182.1356040953</v>
      </c>
      <c r="AJ487" s="292" t="str">
        <f ca="1" t="shared" si="1237"/>
        <v> </v>
      </c>
      <c r="AK487" s="292">
        <f t="shared" si="1238"/>
        <v>44185.1356040953</v>
      </c>
      <c r="AL487" s="296"/>
      <c r="AM487" s="300"/>
      <c r="AN487" s="218"/>
      <c r="AO487" s="218"/>
      <c r="AP487" s="218"/>
      <c r="AQ487" s="218"/>
      <c r="AR487" s="218"/>
      <c r="AS487" s="218"/>
      <c r="AT487" s="218"/>
      <c r="AU487" s="218"/>
      <c r="AV487" s="218"/>
      <c r="AW487" s="218"/>
      <c r="AX487" s="218"/>
      <c r="AY487" s="218"/>
      <c r="AZ487" s="218"/>
      <c r="BA487" s="218"/>
      <c r="BB487" s="218"/>
      <c r="BC487" s="218"/>
      <c r="BD487" s="218"/>
      <c r="BE487" s="218"/>
      <c r="BF487" s="218"/>
      <c r="BG487" s="218"/>
      <c r="BH487" s="218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217"/>
      <c r="BS487" s="217"/>
      <c r="BT487" s="217"/>
      <c r="BU487" s="217"/>
      <c r="BV487" s="217"/>
      <c r="BW487" s="217"/>
      <c r="BX487" s="217"/>
      <c r="BY487" s="217"/>
      <c r="BZ487" s="217"/>
      <c r="CA487" s="217"/>
      <c r="CB487" s="217"/>
      <c r="CC487" s="217"/>
      <c r="CD487" s="217"/>
      <c r="CE487" s="217"/>
      <c r="CF487" s="217"/>
      <c r="CG487" s="217"/>
      <c r="CH487" s="217"/>
      <c r="CI487" s="217"/>
      <c r="CJ487" s="217"/>
      <c r="CK487" s="217"/>
      <c r="CL487" s="217"/>
      <c r="CM487" s="217"/>
      <c r="CN487" s="217"/>
      <c r="CO487" s="217"/>
      <c r="CP487" s="217"/>
      <c r="CQ487" s="217"/>
      <c r="CR487" s="217"/>
      <c r="CS487" s="217"/>
      <c r="CT487" s="217"/>
      <c r="CU487" s="217"/>
      <c r="CV487" s="217"/>
      <c r="CW487" s="217"/>
      <c r="CX487" s="217"/>
      <c r="CY487" s="217"/>
      <c r="CZ487" s="193"/>
      <c r="DA487" s="193"/>
      <c r="DB487" s="193"/>
      <c r="DC487" s="193"/>
      <c r="DD487" s="193"/>
      <c r="DE487" s="193"/>
      <c r="DF487" s="193"/>
      <c r="DG487" s="193"/>
      <c r="DH487" s="193"/>
      <c r="DI487" s="193"/>
      <c r="DJ487" s="193"/>
      <c r="DK487" s="193"/>
      <c r="DL487" s="193"/>
      <c r="DM487" s="193"/>
      <c r="DN487" s="193"/>
      <c r="DO487" s="193"/>
      <c r="DP487" s="193"/>
      <c r="DQ487" s="193"/>
      <c r="DR487" s="193"/>
      <c r="DS487" s="193"/>
      <c r="DT487" s="193"/>
      <c r="DU487" s="193"/>
      <c r="DV487" s="193"/>
      <c r="DW487" s="193"/>
      <c r="DX487" s="193"/>
      <c r="DY487" s="193"/>
    </row>
    <row r="488" s="190" customFormat="1" customHeight="1" spans="1:129">
      <c r="A488" s="243">
        <v>327</v>
      </c>
      <c r="B488" s="235"/>
      <c r="C488" s="234">
        <v>1</v>
      </c>
      <c r="D488" s="233">
        <f t="shared" si="1230"/>
        <v>550</v>
      </c>
      <c r="E488" s="234" t="str">
        <f t="shared" si="1231"/>
        <v>YT-A991MS</v>
      </c>
      <c r="F488" s="232">
        <f t="shared" si="1232"/>
        <v>5020</v>
      </c>
      <c r="G488" s="234" t="e">
        <f>[1]问量!$F$255</f>
        <v>#REF!</v>
      </c>
      <c r="H488" s="234" t="s">
        <v>44</v>
      </c>
      <c r="I488" s="234">
        <v>30</v>
      </c>
      <c r="J488" s="252" t="s">
        <v>57</v>
      </c>
      <c r="K488" s="234">
        <v>476</v>
      </c>
      <c r="L488" s="234">
        <f t="shared" si="1233"/>
        <v>6</v>
      </c>
      <c r="M488" s="234">
        <f t="shared" si="1218"/>
        <v>187068</v>
      </c>
      <c r="N488" s="253">
        <f t="shared" si="1219"/>
        <v>0.360385144429161</v>
      </c>
      <c r="O488" s="234">
        <v>13.1</v>
      </c>
      <c r="P488" s="234"/>
      <c r="Q488" s="234"/>
      <c r="R488" s="234"/>
      <c r="S488" s="260">
        <f t="shared" si="1220"/>
        <v>0</v>
      </c>
      <c r="T488" s="260">
        <f t="shared" si="1221"/>
        <v>190035.023638066</v>
      </c>
      <c r="U488" s="260">
        <f t="shared" si="1222"/>
        <v>1809.13342503439</v>
      </c>
      <c r="V488" s="260"/>
      <c r="W488" s="270"/>
      <c r="X488" s="266"/>
      <c r="Y488" s="260">
        <f t="shared" si="1223"/>
        <v>190035.023638066</v>
      </c>
      <c r="Z488" s="234">
        <f t="shared" si="1224"/>
        <v>1809.13342503439</v>
      </c>
      <c r="AA488" s="260">
        <f t="shared" si="1225"/>
        <v>40966.3865546218</v>
      </c>
      <c r="AB488" s="278">
        <f t="shared" si="1226"/>
        <v>0</v>
      </c>
      <c r="AC488" s="260">
        <f t="shared" si="1227"/>
        <v>5187.6</v>
      </c>
      <c r="AD488" s="254">
        <f t="shared" si="1228"/>
        <v>44.1356040953232</v>
      </c>
      <c r="AE488" s="279">
        <v>1</v>
      </c>
      <c r="AF488" s="280">
        <f t="shared" si="1229"/>
        <v>49.385952</v>
      </c>
      <c r="AG488" s="292">
        <f t="shared" si="1234"/>
        <v>44138</v>
      </c>
      <c r="AH488" s="292">
        <f t="shared" si="1235"/>
        <v>0</v>
      </c>
      <c r="AI488" s="292">
        <f t="shared" si="1236"/>
        <v>44182.1356040953</v>
      </c>
      <c r="AJ488" s="292" t="str">
        <f ca="1" t="shared" si="1237"/>
        <v> </v>
      </c>
      <c r="AK488" s="292">
        <f t="shared" si="1238"/>
        <v>44185.1356040953</v>
      </c>
      <c r="AL488" s="296"/>
      <c r="AM488" s="300"/>
      <c r="AN488" s="218"/>
      <c r="AO488" s="218"/>
      <c r="AP488" s="218"/>
      <c r="AQ488" s="218"/>
      <c r="AR488" s="218"/>
      <c r="AS488" s="218"/>
      <c r="AT488" s="218"/>
      <c r="AU488" s="218"/>
      <c r="AV488" s="218"/>
      <c r="AW488" s="218"/>
      <c r="AX488" s="218"/>
      <c r="AY488" s="218"/>
      <c r="AZ488" s="218"/>
      <c r="BA488" s="218"/>
      <c r="BB488" s="218"/>
      <c r="BC488" s="218"/>
      <c r="BD488" s="218"/>
      <c r="BE488" s="218"/>
      <c r="BF488" s="218"/>
      <c r="BG488" s="218"/>
      <c r="BH488" s="218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217"/>
      <c r="BS488" s="217"/>
      <c r="BT488" s="217"/>
      <c r="BU488" s="217"/>
      <c r="BV488" s="217"/>
      <c r="BW488" s="217"/>
      <c r="BX488" s="217"/>
      <c r="BY488" s="217"/>
      <c r="BZ488" s="217"/>
      <c r="CA488" s="217"/>
      <c r="CB488" s="217"/>
      <c r="CC488" s="217"/>
      <c r="CD488" s="217"/>
      <c r="CE488" s="217"/>
      <c r="CF488" s="217"/>
      <c r="CG488" s="217"/>
      <c r="CH488" s="217"/>
      <c r="CI488" s="217"/>
      <c r="CJ488" s="217"/>
      <c r="CK488" s="217"/>
      <c r="CL488" s="217"/>
      <c r="CM488" s="217"/>
      <c r="CN488" s="217"/>
      <c r="CO488" s="217"/>
      <c r="CP488" s="217"/>
      <c r="CQ488" s="217"/>
      <c r="CR488" s="217"/>
      <c r="CS488" s="217"/>
      <c r="CT488" s="217"/>
      <c r="CU488" s="217"/>
      <c r="CV488" s="217"/>
      <c r="CW488" s="217"/>
      <c r="CX488" s="217"/>
      <c r="CY488" s="217"/>
      <c r="CZ488" s="193"/>
      <c r="DA488" s="193"/>
      <c r="DB488" s="193"/>
      <c r="DC488" s="193"/>
      <c r="DD488" s="193"/>
      <c r="DE488" s="193"/>
      <c r="DF488" s="193"/>
      <c r="DG488" s="193"/>
      <c r="DH488" s="193"/>
      <c r="DI488" s="193"/>
      <c r="DJ488" s="193"/>
      <c r="DK488" s="193"/>
      <c r="DL488" s="193"/>
      <c r="DM488" s="193"/>
      <c r="DN488" s="193"/>
      <c r="DO488" s="193"/>
      <c r="DP488" s="193"/>
      <c r="DQ488" s="193"/>
      <c r="DR488" s="193"/>
      <c r="DS488" s="193"/>
      <c r="DT488" s="193"/>
      <c r="DU488" s="193"/>
      <c r="DV488" s="193"/>
      <c r="DW488" s="193"/>
      <c r="DX488" s="193"/>
      <c r="DY488" s="193"/>
    </row>
    <row r="489" s="190" customFormat="1" customHeight="1" spans="1:129">
      <c r="A489" s="243">
        <v>327</v>
      </c>
      <c r="B489" s="235"/>
      <c r="C489" s="234">
        <v>1</v>
      </c>
      <c r="D489" s="233">
        <f t="shared" si="1230"/>
        <v>550</v>
      </c>
      <c r="E489" s="234" t="str">
        <f t="shared" si="1231"/>
        <v>YT-A991MS</v>
      </c>
      <c r="F489" s="232">
        <f t="shared" si="1232"/>
        <v>5020</v>
      </c>
      <c r="G489" s="234"/>
      <c r="H489" s="234" t="s">
        <v>45</v>
      </c>
      <c r="I489" s="234">
        <v>75</v>
      </c>
      <c r="J489" s="252" t="s">
        <v>56</v>
      </c>
      <c r="K489" s="234">
        <v>476</v>
      </c>
      <c r="L489" s="234">
        <f t="shared" si="1233"/>
        <v>6</v>
      </c>
      <c r="M489" s="234">
        <f t="shared" si="1218"/>
        <v>103530</v>
      </c>
      <c r="N489" s="253">
        <f t="shared" si="1219"/>
        <v>0.199449793672627</v>
      </c>
      <c r="O489" s="234">
        <v>2.9</v>
      </c>
      <c r="P489" s="234"/>
      <c r="Q489" s="234"/>
      <c r="R489" s="234"/>
      <c r="S489" s="260">
        <f t="shared" si="1220"/>
        <v>0</v>
      </c>
      <c r="T489" s="260">
        <f t="shared" si="1221"/>
        <v>42068.8220267474</v>
      </c>
      <c r="U489" s="260">
        <f t="shared" si="1222"/>
        <v>1001.23796423659</v>
      </c>
      <c r="V489" s="260"/>
      <c r="W489" s="270"/>
      <c r="X489" s="266"/>
      <c r="Y489" s="260">
        <f t="shared" si="1223"/>
        <v>42068.8220267474</v>
      </c>
      <c r="Z489" s="234">
        <f t="shared" si="1224"/>
        <v>1001.23796423659</v>
      </c>
      <c r="AA489" s="260">
        <f t="shared" si="1225"/>
        <v>16386.5546218487</v>
      </c>
      <c r="AB489" s="278">
        <f t="shared" si="1226"/>
        <v>0</v>
      </c>
      <c r="AC489" s="260">
        <f t="shared" si="1227"/>
        <v>1148.4</v>
      </c>
      <c r="AD489" s="254">
        <f t="shared" si="1228"/>
        <v>44.1356040953232</v>
      </c>
      <c r="AE489" s="279">
        <v>1</v>
      </c>
      <c r="AF489" s="280">
        <f t="shared" si="1229"/>
        <v>27.33192</v>
      </c>
      <c r="AG489" s="292">
        <f t="shared" si="1234"/>
        <v>44138</v>
      </c>
      <c r="AH489" s="292">
        <f t="shared" si="1235"/>
        <v>0</v>
      </c>
      <c r="AI489" s="292">
        <f t="shared" si="1236"/>
        <v>44182.1356040953</v>
      </c>
      <c r="AJ489" s="292" t="str">
        <f ca="1" t="shared" si="1237"/>
        <v> </v>
      </c>
      <c r="AK489" s="292">
        <f t="shared" si="1238"/>
        <v>44185.1356040953</v>
      </c>
      <c r="AL489" s="296"/>
      <c r="AM489" s="300"/>
      <c r="AN489" s="218"/>
      <c r="AO489" s="218"/>
      <c r="AP489" s="218"/>
      <c r="AQ489" s="218"/>
      <c r="AR489" s="218"/>
      <c r="AS489" s="218"/>
      <c r="AT489" s="218"/>
      <c r="AU489" s="218"/>
      <c r="AV489" s="218"/>
      <c r="AW489" s="218"/>
      <c r="AX489" s="218"/>
      <c r="AY489" s="218"/>
      <c r="AZ489" s="218"/>
      <c r="BA489" s="218"/>
      <c r="BB489" s="218"/>
      <c r="BC489" s="218"/>
      <c r="BD489" s="218"/>
      <c r="BE489" s="218"/>
      <c r="BF489" s="218"/>
      <c r="BG489" s="218"/>
      <c r="BH489" s="218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217"/>
      <c r="BS489" s="217"/>
      <c r="BT489" s="217"/>
      <c r="BU489" s="217"/>
      <c r="BV489" s="217"/>
      <c r="BW489" s="217"/>
      <c r="BX489" s="217"/>
      <c r="BY489" s="217"/>
      <c r="BZ489" s="217"/>
      <c r="CA489" s="217"/>
      <c r="CB489" s="217"/>
      <c r="CC489" s="217"/>
      <c r="CD489" s="217"/>
      <c r="CE489" s="217"/>
      <c r="CF489" s="217"/>
      <c r="CG489" s="217"/>
      <c r="CH489" s="217"/>
      <c r="CI489" s="217"/>
      <c r="CJ489" s="217"/>
      <c r="CK489" s="217"/>
      <c r="CL489" s="217"/>
      <c r="CM489" s="217"/>
      <c r="CN489" s="217"/>
      <c r="CO489" s="217"/>
      <c r="CP489" s="217"/>
      <c r="CQ489" s="217"/>
      <c r="CR489" s="217"/>
      <c r="CS489" s="217"/>
      <c r="CT489" s="217"/>
      <c r="CU489" s="217"/>
      <c r="CV489" s="217"/>
      <c r="CW489" s="217"/>
      <c r="CX489" s="217"/>
      <c r="CY489" s="217"/>
      <c r="CZ489" s="193"/>
      <c r="DA489" s="193"/>
      <c r="DB489" s="193"/>
      <c r="DC489" s="193"/>
      <c r="DD489" s="193"/>
      <c r="DE489" s="193"/>
      <c r="DF489" s="193"/>
      <c r="DG489" s="193"/>
      <c r="DH489" s="193"/>
      <c r="DI489" s="193"/>
      <c r="DJ489" s="193"/>
      <c r="DK489" s="193"/>
      <c r="DL489" s="193"/>
      <c r="DM489" s="193"/>
      <c r="DN489" s="193"/>
      <c r="DO489" s="193"/>
      <c r="DP489" s="193"/>
      <c r="DQ489" s="193"/>
      <c r="DR489" s="193"/>
      <c r="DS489" s="193"/>
      <c r="DT489" s="193"/>
      <c r="DU489" s="193"/>
      <c r="DV489" s="193"/>
      <c r="DW489" s="193"/>
      <c r="DX489" s="193"/>
      <c r="DY489" s="193"/>
    </row>
    <row r="490" s="190" customFormat="1" customHeight="1" spans="1:129">
      <c r="A490" s="243">
        <v>327</v>
      </c>
      <c r="B490" s="235"/>
      <c r="C490" s="234">
        <v>1</v>
      </c>
      <c r="D490" s="233">
        <f t="shared" si="1230"/>
        <v>550</v>
      </c>
      <c r="E490" s="234" t="str">
        <f t="shared" si="1231"/>
        <v>YT-A991MS</v>
      </c>
      <c r="F490" s="232">
        <f t="shared" si="1232"/>
        <v>5020</v>
      </c>
      <c r="G490" s="320"/>
      <c r="H490" s="234" t="s">
        <v>46</v>
      </c>
      <c r="I490" s="234"/>
      <c r="J490" s="252"/>
      <c r="K490" s="234"/>
      <c r="L490" s="234">
        <f t="shared" si="1233"/>
        <v>6</v>
      </c>
      <c r="M490" s="234">
        <f t="shared" si="1218"/>
        <v>0</v>
      </c>
      <c r="N490" s="253">
        <f t="shared" si="1219"/>
        <v>0</v>
      </c>
      <c r="O490" s="234"/>
      <c r="P490" s="234"/>
      <c r="Q490" s="234"/>
      <c r="R490" s="234"/>
      <c r="S490" s="260">
        <f t="shared" si="1220"/>
        <v>0</v>
      </c>
      <c r="T490" s="260" t="e">
        <f t="shared" si="1221"/>
        <v>#DIV/0!</v>
      </c>
      <c r="U490" s="260">
        <f t="shared" si="1222"/>
        <v>0</v>
      </c>
      <c r="V490" s="260"/>
      <c r="W490" s="270"/>
      <c r="X490" s="266"/>
      <c r="Y490" s="260" t="e">
        <f t="shared" si="1223"/>
        <v>#DIV/0!</v>
      </c>
      <c r="Z490" s="234" t="e">
        <f t="shared" si="1224"/>
        <v>#DIV/0!</v>
      </c>
      <c r="AA490" s="260" t="e">
        <f t="shared" si="1225"/>
        <v>#DIV/0!</v>
      </c>
      <c r="AB490" s="278" t="e">
        <f t="shared" si="1226"/>
        <v>#DIV/0!</v>
      </c>
      <c r="AC490" s="260">
        <f t="shared" si="1227"/>
        <v>0</v>
      </c>
      <c r="AD490" s="254" t="e">
        <f t="shared" si="1228"/>
        <v>#DIV/0!</v>
      </c>
      <c r="AE490" s="279">
        <v>1</v>
      </c>
      <c r="AF490" s="280">
        <f t="shared" si="1229"/>
        <v>0</v>
      </c>
      <c r="AG490" s="292">
        <f t="shared" si="1234"/>
        <v>44138</v>
      </c>
      <c r="AH490" s="292">
        <f t="shared" si="1235"/>
        <v>0</v>
      </c>
      <c r="AI490" s="292">
        <f t="shared" si="1236"/>
        <v>44182.1356040953</v>
      </c>
      <c r="AJ490" s="292" t="str">
        <f ca="1" t="shared" si="1237"/>
        <v> </v>
      </c>
      <c r="AK490" s="292">
        <f t="shared" si="1238"/>
        <v>44185.1356040953</v>
      </c>
      <c r="AL490" s="296"/>
      <c r="AM490" s="300"/>
      <c r="AN490" s="218"/>
      <c r="AO490" s="218"/>
      <c r="AP490" s="218"/>
      <c r="AQ490" s="218"/>
      <c r="AR490" s="218"/>
      <c r="AS490" s="218"/>
      <c r="AT490" s="218"/>
      <c r="AU490" s="218"/>
      <c r="AV490" s="218"/>
      <c r="AW490" s="218"/>
      <c r="AX490" s="218"/>
      <c r="AY490" s="218"/>
      <c r="AZ490" s="218"/>
      <c r="BA490" s="218"/>
      <c r="BB490" s="218"/>
      <c r="BC490" s="218"/>
      <c r="BD490" s="218"/>
      <c r="BE490" s="218"/>
      <c r="BF490" s="218"/>
      <c r="BG490" s="218"/>
      <c r="BH490" s="218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217"/>
      <c r="BS490" s="217"/>
      <c r="BT490" s="217"/>
      <c r="BU490" s="217"/>
      <c r="BV490" s="217"/>
      <c r="BW490" s="217"/>
      <c r="BX490" s="217"/>
      <c r="BY490" s="217"/>
      <c r="BZ490" s="217"/>
      <c r="CA490" s="217"/>
      <c r="CB490" s="217"/>
      <c r="CC490" s="217"/>
      <c r="CD490" s="217"/>
      <c r="CE490" s="217"/>
      <c r="CF490" s="217"/>
      <c r="CG490" s="217"/>
      <c r="CH490" s="217"/>
      <c r="CI490" s="217"/>
      <c r="CJ490" s="217"/>
      <c r="CK490" s="217"/>
      <c r="CL490" s="217"/>
      <c r="CM490" s="217"/>
      <c r="CN490" s="217"/>
      <c r="CO490" s="217"/>
      <c r="CP490" s="217"/>
      <c r="CQ490" s="217"/>
      <c r="CR490" s="217"/>
      <c r="CS490" s="217"/>
      <c r="CT490" s="217"/>
      <c r="CU490" s="217"/>
      <c r="CV490" s="217"/>
      <c r="CW490" s="217"/>
      <c r="CX490" s="217"/>
      <c r="CY490" s="217"/>
      <c r="CZ490" s="193"/>
      <c r="DA490" s="193"/>
      <c r="DB490" s="193"/>
      <c r="DC490" s="193"/>
      <c r="DD490" s="193"/>
      <c r="DE490" s="193"/>
      <c r="DF490" s="193"/>
      <c r="DG490" s="193"/>
      <c r="DH490" s="193"/>
      <c r="DI490" s="193"/>
      <c r="DJ490" s="193"/>
      <c r="DK490" s="193"/>
      <c r="DL490" s="193"/>
      <c r="DM490" s="193"/>
      <c r="DN490" s="193"/>
      <c r="DO490" s="193"/>
      <c r="DP490" s="193"/>
      <c r="DQ490" s="193"/>
      <c r="DR490" s="193"/>
      <c r="DS490" s="193"/>
      <c r="DT490" s="193"/>
      <c r="DU490" s="193"/>
      <c r="DV490" s="193"/>
      <c r="DW490" s="193"/>
      <c r="DX490" s="193"/>
      <c r="DY490" s="193"/>
    </row>
    <row r="491" s="191" customFormat="1" customHeight="1" spans="1:129">
      <c r="A491" s="244"/>
      <c r="B491" s="237"/>
      <c r="C491" s="240"/>
      <c r="D491" s="239"/>
      <c r="E491" s="240"/>
      <c r="F491" s="238"/>
      <c r="G491" s="353"/>
      <c r="H491" s="240"/>
      <c r="I491" s="240"/>
      <c r="J491" s="256"/>
      <c r="K491" s="240"/>
      <c r="L491" s="240"/>
      <c r="M491" s="240"/>
      <c r="N491" s="257"/>
      <c r="O491" s="240"/>
      <c r="P491" s="240"/>
      <c r="Q491" s="240"/>
      <c r="R491" s="240"/>
      <c r="S491" s="267"/>
      <c r="T491" s="267"/>
      <c r="U491" s="267"/>
      <c r="V491" s="267"/>
      <c r="W491" s="272"/>
      <c r="X491" s="269"/>
      <c r="Y491" s="267"/>
      <c r="Z491" s="240"/>
      <c r="AA491" s="267"/>
      <c r="AB491" s="281"/>
      <c r="AC491" s="267"/>
      <c r="AD491" s="258"/>
      <c r="AE491" s="282"/>
      <c r="AF491" s="283"/>
      <c r="AG491" s="297"/>
      <c r="AH491" s="297"/>
      <c r="AI491" s="297"/>
      <c r="AJ491" s="297"/>
      <c r="AK491" s="297"/>
      <c r="AL491" s="298"/>
      <c r="AM491" s="301"/>
      <c r="AN491" s="218"/>
      <c r="AO491" s="218"/>
      <c r="AP491" s="218"/>
      <c r="AQ491" s="218"/>
      <c r="AR491" s="218"/>
      <c r="AS491" s="218"/>
      <c r="AT491" s="218"/>
      <c r="AU491" s="218"/>
      <c r="AV491" s="218"/>
      <c r="AW491" s="218"/>
      <c r="AX491" s="218"/>
      <c r="AY491" s="218"/>
      <c r="AZ491" s="218"/>
      <c r="BA491" s="218"/>
      <c r="BB491" s="218"/>
      <c r="BC491" s="218"/>
      <c r="BD491" s="218"/>
      <c r="BE491" s="218"/>
      <c r="BF491" s="218"/>
      <c r="BG491" s="218"/>
      <c r="BH491" s="218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217"/>
      <c r="BS491" s="217"/>
      <c r="BT491" s="217"/>
      <c r="BU491" s="217"/>
      <c r="BV491" s="217"/>
      <c r="BW491" s="217"/>
      <c r="BX491" s="217"/>
      <c r="BY491" s="217"/>
      <c r="BZ491" s="217"/>
      <c r="CA491" s="217"/>
      <c r="CB491" s="217"/>
      <c r="CC491" s="217"/>
      <c r="CD491" s="217"/>
      <c r="CE491" s="217"/>
      <c r="CF491" s="217"/>
      <c r="CG491" s="217"/>
      <c r="CH491" s="217"/>
      <c r="CI491" s="217"/>
      <c r="CJ491" s="217"/>
      <c r="CK491" s="217"/>
      <c r="CL491" s="217"/>
      <c r="CM491" s="217"/>
      <c r="CN491" s="217"/>
      <c r="CO491" s="217"/>
      <c r="CP491" s="217"/>
      <c r="CQ491" s="217"/>
      <c r="CR491" s="217"/>
      <c r="CS491" s="217"/>
      <c r="CT491" s="217"/>
      <c r="CU491" s="217"/>
      <c r="CV491" s="217"/>
      <c r="CW491" s="217"/>
      <c r="CX491" s="217"/>
      <c r="CY491" s="217"/>
      <c r="CZ491" s="193"/>
      <c r="DA491" s="193"/>
      <c r="DB491" s="193"/>
      <c r="DC491" s="193"/>
      <c r="DD491" s="193"/>
      <c r="DE491" s="193"/>
      <c r="DF491" s="193"/>
      <c r="DG491" s="193"/>
      <c r="DH491" s="193"/>
      <c r="DI491" s="193"/>
      <c r="DJ491" s="193"/>
      <c r="DK491" s="193"/>
      <c r="DL491" s="193"/>
      <c r="DM491" s="193"/>
      <c r="DN491" s="193"/>
      <c r="DO491" s="193"/>
      <c r="DP491" s="193"/>
      <c r="DQ491" s="193"/>
      <c r="DR491" s="193"/>
      <c r="DS491" s="193"/>
      <c r="DT491" s="193"/>
      <c r="DU491" s="193"/>
      <c r="DV491" s="193"/>
      <c r="DW491" s="193"/>
      <c r="DX491" s="193"/>
      <c r="DY491" s="193"/>
    </row>
    <row r="492" s="193" customFormat="1" customHeight="1" spans="1:103">
      <c r="A492" s="341">
        <v>348</v>
      </c>
      <c r="B492" s="235">
        <v>1061</v>
      </c>
      <c r="C492" s="234">
        <v>1</v>
      </c>
      <c r="D492" s="233">
        <v>550</v>
      </c>
      <c r="E492" s="234" t="s">
        <v>47</v>
      </c>
      <c r="F492" s="232">
        <v>5020</v>
      </c>
      <c r="G492" s="234"/>
      <c r="H492" s="234" t="s">
        <v>15</v>
      </c>
      <c r="I492" s="234">
        <v>75</v>
      </c>
      <c r="J492" s="259" t="s">
        <v>48</v>
      </c>
      <c r="K492" s="234">
        <v>357</v>
      </c>
      <c r="L492" s="234">
        <v>6</v>
      </c>
      <c r="M492" s="234">
        <f t="shared" ref="M492:M498" si="1239">O492*K492*I492</f>
        <v>93712.5</v>
      </c>
      <c r="N492" s="253">
        <f>M492/SUM(M492:M498)</f>
        <v>0.173267326732673</v>
      </c>
      <c r="O492" s="234">
        <v>3.5</v>
      </c>
      <c r="P492" s="234"/>
      <c r="Q492" s="234"/>
      <c r="R492" s="234"/>
      <c r="S492" s="260">
        <f t="shared" ref="S492:S498" si="1240">R492*Q492*P492/1000</f>
        <v>0</v>
      </c>
      <c r="T492" s="260">
        <f t="shared" ref="T492:T498" si="1241">F492*N492*1000/L492/K492*9000/I492</f>
        <v>48728.4022519899</v>
      </c>
      <c r="U492" s="260">
        <f t="shared" ref="U492:U498" si="1242">F492*N492</f>
        <v>869.80198019802</v>
      </c>
      <c r="V492" s="260"/>
      <c r="W492" s="270"/>
      <c r="X492" s="266"/>
      <c r="Y492" s="260">
        <f t="shared" ref="Y492:Y498" si="1243">T492-X492</f>
        <v>48728.4022519899</v>
      </c>
      <c r="Z492" s="234">
        <f t="shared" ref="Z492:Z498" si="1244">Y492*I492/9000*L492*K492/1000</f>
        <v>869.80198019802</v>
      </c>
      <c r="AA492" s="260">
        <f t="shared" ref="AA492:AA498" si="1245">65*1000/K492*9000/I492</f>
        <v>21848.7394957983</v>
      </c>
      <c r="AB492" s="278">
        <f t="shared" ref="AB492:AB498" si="1246">Q492*R492*P492*N492/K492/L492*9000/I492</f>
        <v>0</v>
      </c>
      <c r="AC492" s="260">
        <f t="shared" ref="AC492:AC498" si="1247">D492/2*O492*60*24/1000</f>
        <v>1386</v>
      </c>
      <c r="AD492" s="254">
        <f t="shared" ref="AD492:AD498" si="1248">T492/AC492/0.83/AE492</f>
        <v>42.3585269667326</v>
      </c>
      <c r="AE492" s="279">
        <v>1</v>
      </c>
      <c r="AF492" s="280">
        <f t="shared" ref="AF492:AF498" si="1249">IF(LEN(C492)&gt;0,AC492*I492/9000/1000*K492*L492,"")</f>
        <v>24.7401</v>
      </c>
      <c r="AG492" s="292">
        <v>44137</v>
      </c>
      <c r="AH492" s="294"/>
      <c r="AI492" s="294">
        <f>AD492+AG492</f>
        <v>44179.3585269667</v>
      </c>
      <c r="AJ492" s="295" t="str">
        <f ca="1">IF(NOW()-AG492-AD492&gt;=-2,"跟踪"," ")</f>
        <v> </v>
      </c>
      <c r="AK492" s="295">
        <v>43785</v>
      </c>
      <c r="AL492" s="296">
        <f>SUM(AF492:AF498)</f>
        <v>142.78572</v>
      </c>
      <c r="AM492" s="217"/>
      <c r="AN492" s="218"/>
      <c r="AO492" s="218"/>
      <c r="AP492" s="218"/>
      <c r="AQ492" s="218"/>
      <c r="AR492" s="218"/>
      <c r="AS492" s="218"/>
      <c r="AT492" s="218"/>
      <c r="AU492" s="218"/>
      <c r="AV492" s="218"/>
      <c r="AW492" s="218"/>
      <c r="AX492" s="218"/>
      <c r="AY492" s="218"/>
      <c r="AZ492" s="218"/>
      <c r="BA492" s="218"/>
      <c r="BB492" s="218"/>
      <c r="BC492" s="218"/>
      <c r="BD492" s="218"/>
      <c r="BE492" s="218"/>
      <c r="BF492" s="218"/>
      <c r="BG492" s="218"/>
      <c r="BH492" s="218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217"/>
      <c r="BS492" s="217"/>
      <c r="BT492" s="217"/>
      <c r="BU492" s="217"/>
      <c r="BV492" s="217"/>
      <c r="BW492" s="217"/>
      <c r="BX492" s="217"/>
      <c r="BY492" s="217"/>
      <c r="BZ492" s="217"/>
      <c r="CA492" s="217"/>
      <c r="CB492" s="217"/>
      <c r="CC492" s="217"/>
      <c r="CD492" s="217"/>
      <c r="CE492" s="217"/>
      <c r="CF492" s="217"/>
      <c r="CG492" s="217"/>
      <c r="CH492" s="217"/>
      <c r="CI492" s="217"/>
      <c r="CJ492" s="217"/>
      <c r="CK492" s="217"/>
      <c r="CL492" s="217"/>
      <c r="CM492" s="217"/>
      <c r="CN492" s="217"/>
      <c r="CO492" s="217"/>
      <c r="CP492" s="217"/>
      <c r="CQ492" s="217"/>
      <c r="CR492" s="217"/>
      <c r="CS492" s="217"/>
      <c r="CT492" s="217"/>
      <c r="CU492" s="217"/>
      <c r="CV492" s="217"/>
      <c r="CW492" s="217"/>
      <c r="CX492" s="217"/>
      <c r="CY492" s="217"/>
    </row>
    <row r="493" s="193" customFormat="1" customHeight="1" spans="1:103">
      <c r="A493" s="341">
        <v>348</v>
      </c>
      <c r="B493" s="235"/>
      <c r="C493" s="234">
        <v>1</v>
      </c>
      <c r="D493" s="233">
        <f t="shared" ref="D493:D498" si="1250">D492</f>
        <v>550</v>
      </c>
      <c r="E493" s="234" t="str">
        <f t="shared" ref="E493:E498" si="1251">E492</f>
        <v>YH-11991</v>
      </c>
      <c r="F493" s="232">
        <f t="shared" ref="F493:F498" si="1252">F492</f>
        <v>5020</v>
      </c>
      <c r="G493" s="234"/>
      <c r="H493" s="234" t="s">
        <v>41</v>
      </c>
      <c r="I493" s="234">
        <v>75</v>
      </c>
      <c r="J493" s="259" t="s">
        <v>48</v>
      </c>
      <c r="K493" s="234">
        <v>357</v>
      </c>
      <c r="L493" s="234">
        <f t="shared" ref="L493:L498" si="1253">L492</f>
        <v>6</v>
      </c>
      <c r="M493" s="234">
        <f t="shared" si="1239"/>
        <v>93712.5</v>
      </c>
      <c r="N493" s="253">
        <f>M493/SUM(M492:M498)</f>
        <v>0.173267326732673</v>
      </c>
      <c r="O493" s="234">
        <v>3.5</v>
      </c>
      <c r="P493" s="234"/>
      <c r="Q493" s="234"/>
      <c r="R493" s="234"/>
      <c r="S493" s="260">
        <f t="shared" si="1240"/>
        <v>0</v>
      </c>
      <c r="T493" s="260">
        <f t="shared" si="1241"/>
        <v>48728.4022519899</v>
      </c>
      <c r="U493" s="260">
        <f t="shared" si="1242"/>
        <v>869.80198019802</v>
      </c>
      <c r="V493" s="260"/>
      <c r="W493" s="270"/>
      <c r="X493" s="266"/>
      <c r="Y493" s="260">
        <f t="shared" si="1243"/>
        <v>48728.4022519899</v>
      </c>
      <c r="Z493" s="234">
        <f t="shared" si="1244"/>
        <v>869.80198019802</v>
      </c>
      <c r="AA493" s="260">
        <f t="shared" si="1245"/>
        <v>21848.7394957983</v>
      </c>
      <c r="AB493" s="278">
        <f t="shared" si="1246"/>
        <v>0</v>
      </c>
      <c r="AC493" s="260">
        <f t="shared" si="1247"/>
        <v>1386</v>
      </c>
      <c r="AD493" s="254">
        <f t="shared" si="1248"/>
        <v>42.3585269667326</v>
      </c>
      <c r="AE493" s="279">
        <v>1</v>
      </c>
      <c r="AF493" s="280">
        <f t="shared" si="1249"/>
        <v>24.7401</v>
      </c>
      <c r="AG493" s="292">
        <f t="shared" ref="AG493:AG498" si="1254">AG492</f>
        <v>44137</v>
      </c>
      <c r="AH493" s="292">
        <f t="shared" ref="AH493:AH498" si="1255">AH492</f>
        <v>0</v>
      </c>
      <c r="AI493" s="292">
        <f t="shared" ref="AI493:AI498" si="1256">AI492</f>
        <v>44179.3585269667</v>
      </c>
      <c r="AJ493" s="292" t="str">
        <f ca="1" t="shared" ref="AJ493:AJ498" si="1257">AJ492</f>
        <v> </v>
      </c>
      <c r="AK493" s="292">
        <f t="shared" ref="AK493:AK498" si="1258">AK492</f>
        <v>43785</v>
      </c>
      <c r="AL493" s="296"/>
      <c r="AM493" s="217"/>
      <c r="AN493" s="218"/>
      <c r="AO493" s="218"/>
      <c r="AP493" s="218"/>
      <c r="AQ493" s="218"/>
      <c r="AR493" s="218"/>
      <c r="AS493" s="218"/>
      <c r="AT493" s="218"/>
      <c r="AU493" s="218"/>
      <c r="AV493" s="218"/>
      <c r="AW493" s="218"/>
      <c r="AX493" s="218"/>
      <c r="AY493" s="218"/>
      <c r="AZ493" s="218"/>
      <c r="BA493" s="218"/>
      <c r="BB493" s="218"/>
      <c r="BC493" s="218"/>
      <c r="BD493" s="218"/>
      <c r="BE493" s="218"/>
      <c r="BF493" s="218"/>
      <c r="BG493" s="218"/>
      <c r="BH493" s="218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217"/>
      <c r="BS493" s="217"/>
      <c r="BT493" s="217"/>
      <c r="BU493" s="217"/>
      <c r="BV493" s="217"/>
      <c r="BW493" s="217"/>
      <c r="BX493" s="217"/>
      <c r="BY493" s="217"/>
      <c r="BZ493" s="217"/>
      <c r="CA493" s="217"/>
      <c r="CB493" s="217"/>
      <c r="CC493" s="217"/>
      <c r="CD493" s="217"/>
      <c r="CE493" s="217"/>
      <c r="CF493" s="217"/>
      <c r="CG493" s="217"/>
      <c r="CH493" s="217"/>
      <c r="CI493" s="217"/>
      <c r="CJ493" s="217"/>
      <c r="CK493" s="217"/>
      <c r="CL493" s="217"/>
      <c r="CM493" s="217"/>
      <c r="CN493" s="217"/>
      <c r="CO493" s="217"/>
      <c r="CP493" s="217"/>
      <c r="CQ493" s="217"/>
      <c r="CR493" s="217"/>
      <c r="CS493" s="217"/>
      <c r="CT493" s="217"/>
      <c r="CU493" s="217"/>
      <c r="CV493" s="217"/>
      <c r="CW493" s="217"/>
      <c r="CX493" s="217"/>
      <c r="CY493" s="217"/>
    </row>
    <row r="494" s="193" customFormat="1" customHeight="1" spans="1:103">
      <c r="A494" s="341">
        <v>348</v>
      </c>
      <c r="B494" s="235"/>
      <c r="C494" s="234">
        <v>1</v>
      </c>
      <c r="D494" s="233">
        <f t="shared" si="1250"/>
        <v>550</v>
      </c>
      <c r="E494" s="234" t="str">
        <f t="shared" si="1251"/>
        <v>YH-11991</v>
      </c>
      <c r="F494" s="232">
        <f t="shared" si="1252"/>
        <v>5020</v>
      </c>
      <c r="G494" s="241" t="s">
        <v>49</v>
      </c>
      <c r="H494" s="234" t="s">
        <v>42</v>
      </c>
      <c r="I494" s="234">
        <v>30</v>
      </c>
      <c r="J494" s="259" t="s">
        <v>58</v>
      </c>
      <c r="K494" s="234">
        <v>476</v>
      </c>
      <c r="L494" s="234">
        <f t="shared" si="1253"/>
        <v>6</v>
      </c>
      <c r="M494" s="234">
        <f t="shared" si="1239"/>
        <v>242760</v>
      </c>
      <c r="N494" s="253">
        <f>M494/SUM(M492:M498)</f>
        <v>0.448844884488449</v>
      </c>
      <c r="O494" s="234">
        <v>17</v>
      </c>
      <c r="P494" s="234"/>
      <c r="Q494" s="234"/>
      <c r="R494" s="234"/>
      <c r="S494" s="260">
        <f t="shared" si="1240"/>
        <v>0</v>
      </c>
      <c r="T494" s="260">
        <f t="shared" si="1241"/>
        <v>236680.810938237</v>
      </c>
      <c r="U494" s="260">
        <f t="shared" si="1242"/>
        <v>2253.20132013201</v>
      </c>
      <c r="V494" s="260"/>
      <c r="W494" s="270"/>
      <c r="X494" s="266"/>
      <c r="Y494" s="260">
        <f t="shared" si="1243"/>
        <v>236680.810938237</v>
      </c>
      <c r="Z494" s="234">
        <f t="shared" si="1244"/>
        <v>2253.20132013201</v>
      </c>
      <c r="AA494" s="260">
        <f t="shared" si="1245"/>
        <v>40966.3865546218</v>
      </c>
      <c r="AB494" s="278">
        <f t="shared" si="1246"/>
        <v>0</v>
      </c>
      <c r="AC494" s="260">
        <f t="shared" si="1247"/>
        <v>6732</v>
      </c>
      <c r="AD494" s="254">
        <f t="shared" si="1248"/>
        <v>42.3585269667326</v>
      </c>
      <c r="AE494" s="279">
        <v>1</v>
      </c>
      <c r="AF494" s="280">
        <f t="shared" si="1249"/>
        <v>64.08864</v>
      </c>
      <c r="AG494" s="292">
        <f t="shared" si="1254"/>
        <v>44137</v>
      </c>
      <c r="AH494" s="292">
        <f t="shared" si="1255"/>
        <v>0</v>
      </c>
      <c r="AI494" s="292">
        <f t="shared" si="1256"/>
        <v>44179.3585269667</v>
      </c>
      <c r="AJ494" s="292" t="str">
        <f ca="1" t="shared" si="1257"/>
        <v> </v>
      </c>
      <c r="AK494" s="292">
        <v>43514</v>
      </c>
      <c r="AL494" s="296"/>
      <c r="AM494" s="217"/>
      <c r="AN494" s="218"/>
      <c r="AO494" s="218"/>
      <c r="AP494" s="218"/>
      <c r="AQ494" s="218"/>
      <c r="AR494" s="218"/>
      <c r="AS494" s="218"/>
      <c r="AT494" s="218"/>
      <c r="AU494" s="218"/>
      <c r="AV494" s="218"/>
      <c r="AW494" s="218"/>
      <c r="AX494" s="218"/>
      <c r="AY494" s="218"/>
      <c r="AZ494" s="218"/>
      <c r="BA494" s="218"/>
      <c r="BB494" s="218"/>
      <c r="BC494" s="218"/>
      <c r="BD494" s="218"/>
      <c r="BE494" s="218"/>
      <c r="BF494" s="218"/>
      <c r="BG494" s="218"/>
      <c r="BH494" s="218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217"/>
      <c r="BS494" s="217"/>
      <c r="BT494" s="217"/>
      <c r="BU494" s="217"/>
      <c r="BV494" s="217"/>
      <c r="BW494" s="217"/>
      <c r="BX494" s="217"/>
      <c r="BY494" s="217"/>
      <c r="BZ494" s="217"/>
      <c r="CA494" s="217"/>
      <c r="CB494" s="217"/>
      <c r="CC494" s="217"/>
      <c r="CD494" s="217"/>
      <c r="CE494" s="217"/>
      <c r="CF494" s="217"/>
      <c r="CG494" s="217"/>
      <c r="CH494" s="217"/>
      <c r="CI494" s="217"/>
      <c r="CJ494" s="217"/>
      <c r="CK494" s="217"/>
      <c r="CL494" s="217"/>
      <c r="CM494" s="217"/>
      <c r="CN494" s="217"/>
      <c r="CO494" s="217"/>
      <c r="CP494" s="217"/>
      <c r="CQ494" s="217"/>
      <c r="CR494" s="217"/>
      <c r="CS494" s="217"/>
      <c r="CT494" s="217"/>
      <c r="CU494" s="217"/>
      <c r="CV494" s="217"/>
      <c r="CW494" s="217"/>
      <c r="CX494" s="217"/>
      <c r="CY494" s="217"/>
    </row>
    <row r="495" s="193" customFormat="1" customHeight="1" spans="1:103">
      <c r="A495" s="341">
        <v>348</v>
      </c>
      <c r="B495" s="235"/>
      <c r="C495" s="234">
        <v>1</v>
      </c>
      <c r="D495" s="233">
        <f t="shared" si="1250"/>
        <v>550</v>
      </c>
      <c r="E495" s="234" t="str">
        <f t="shared" si="1251"/>
        <v>YH-11991</v>
      </c>
      <c r="F495" s="232">
        <f t="shared" si="1252"/>
        <v>5020</v>
      </c>
      <c r="G495" s="242"/>
      <c r="H495" s="234" t="s">
        <v>43</v>
      </c>
      <c r="I495" s="234">
        <v>75</v>
      </c>
      <c r="J495" s="259" t="s">
        <v>48</v>
      </c>
      <c r="K495" s="234">
        <v>476</v>
      </c>
      <c r="L495" s="234">
        <f t="shared" si="1253"/>
        <v>6</v>
      </c>
      <c r="M495" s="234">
        <f t="shared" si="1239"/>
        <v>110670</v>
      </c>
      <c r="N495" s="253">
        <f>M495/SUM(M492:M498)</f>
        <v>0.204620462046205</v>
      </c>
      <c r="O495" s="234">
        <v>3.1</v>
      </c>
      <c r="P495" s="234"/>
      <c r="Q495" s="234"/>
      <c r="R495" s="234"/>
      <c r="S495" s="260">
        <f t="shared" si="1240"/>
        <v>0</v>
      </c>
      <c r="T495" s="260">
        <f t="shared" si="1241"/>
        <v>43159.4419946196</v>
      </c>
      <c r="U495" s="260">
        <f t="shared" si="1242"/>
        <v>1027.19471947195</v>
      </c>
      <c r="V495" s="260"/>
      <c r="W495" s="270"/>
      <c r="X495" s="266"/>
      <c r="Y495" s="260">
        <f t="shared" si="1243"/>
        <v>43159.4419946196</v>
      </c>
      <c r="Z495" s="234">
        <f t="shared" si="1244"/>
        <v>1027.19471947195</v>
      </c>
      <c r="AA495" s="260">
        <f t="shared" si="1245"/>
        <v>16386.5546218487</v>
      </c>
      <c r="AB495" s="278">
        <f t="shared" si="1246"/>
        <v>0</v>
      </c>
      <c r="AC495" s="260">
        <f t="shared" si="1247"/>
        <v>1227.6</v>
      </c>
      <c r="AD495" s="254">
        <f t="shared" si="1248"/>
        <v>42.3585269667326</v>
      </c>
      <c r="AE495" s="279">
        <v>1</v>
      </c>
      <c r="AF495" s="280">
        <f t="shared" si="1249"/>
        <v>29.21688</v>
      </c>
      <c r="AG495" s="292">
        <f t="shared" si="1254"/>
        <v>44137</v>
      </c>
      <c r="AH495" s="292">
        <f t="shared" si="1255"/>
        <v>0</v>
      </c>
      <c r="AI495" s="292">
        <f t="shared" si="1256"/>
        <v>44179.3585269667</v>
      </c>
      <c r="AJ495" s="292" t="str">
        <f ca="1" t="shared" si="1257"/>
        <v> </v>
      </c>
      <c r="AK495" s="292">
        <f t="shared" si="1258"/>
        <v>43514</v>
      </c>
      <c r="AL495" s="296"/>
      <c r="AM495" s="217"/>
      <c r="AN495" s="218"/>
      <c r="AO495" s="218"/>
      <c r="AP495" s="218"/>
      <c r="AQ495" s="218"/>
      <c r="AR495" s="218"/>
      <c r="AS495" s="218"/>
      <c r="AT495" s="218"/>
      <c r="AU495" s="218"/>
      <c r="AV495" s="218"/>
      <c r="AW495" s="218"/>
      <c r="AX495" s="218"/>
      <c r="AY495" s="218"/>
      <c r="AZ495" s="218"/>
      <c r="BA495" s="218"/>
      <c r="BB495" s="218"/>
      <c r="BC495" s="218"/>
      <c r="BD495" s="218"/>
      <c r="BE495" s="218"/>
      <c r="BF495" s="218"/>
      <c r="BG495" s="218"/>
      <c r="BH495" s="218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217"/>
      <c r="BS495" s="217"/>
      <c r="BT495" s="217"/>
      <c r="BU495" s="217"/>
      <c r="BV495" s="217"/>
      <c r="BW495" s="217"/>
      <c r="BX495" s="217"/>
      <c r="BY495" s="217"/>
      <c r="BZ495" s="217"/>
      <c r="CA495" s="217"/>
      <c r="CB495" s="217"/>
      <c r="CC495" s="217"/>
      <c r="CD495" s="217"/>
      <c r="CE495" s="217"/>
      <c r="CF495" s="217"/>
      <c r="CG495" s="217"/>
      <c r="CH495" s="217"/>
      <c r="CI495" s="217"/>
      <c r="CJ495" s="217"/>
      <c r="CK495" s="217"/>
      <c r="CL495" s="217"/>
      <c r="CM495" s="217"/>
      <c r="CN495" s="217"/>
      <c r="CO495" s="217"/>
      <c r="CP495" s="217"/>
      <c r="CQ495" s="217"/>
      <c r="CR495" s="217"/>
      <c r="CS495" s="217"/>
      <c r="CT495" s="217"/>
      <c r="CU495" s="217"/>
      <c r="CV495" s="217"/>
      <c r="CW495" s="217"/>
      <c r="CX495" s="217"/>
      <c r="CY495" s="217"/>
    </row>
    <row r="496" s="193" customFormat="1" customHeight="1" spans="1:103">
      <c r="A496" s="341">
        <v>348</v>
      </c>
      <c r="B496" s="235"/>
      <c r="C496" s="234">
        <v>1</v>
      </c>
      <c r="D496" s="233">
        <f t="shared" si="1250"/>
        <v>550</v>
      </c>
      <c r="E496" s="234" t="str">
        <f t="shared" si="1251"/>
        <v>YH-11991</v>
      </c>
      <c r="F496" s="232">
        <f t="shared" si="1252"/>
        <v>5020</v>
      </c>
      <c r="G496" s="234" t="e">
        <f>[1]问量!$F$276</f>
        <v>#REF!</v>
      </c>
      <c r="H496" s="234" t="s">
        <v>44</v>
      </c>
      <c r="I496" s="234"/>
      <c r="J496" s="252"/>
      <c r="K496" s="234"/>
      <c r="L496" s="234">
        <f t="shared" si="1253"/>
        <v>6</v>
      </c>
      <c r="M496" s="234">
        <f t="shared" si="1239"/>
        <v>0</v>
      </c>
      <c r="N496" s="253">
        <f>M496/SUM(M492:M498)</f>
        <v>0</v>
      </c>
      <c r="O496" s="234"/>
      <c r="P496" s="234"/>
      <c r="Q496" s="234"/>
      <c r="R496" s="234"/>
      <c r="S496" s="260">
        <f t="shared" si="1240"/>
        <v>0</v>
      </c>
      <c r="T496" s="260" t="e">
        <f t="shared" si="1241"/>
        <v>#DIV/0!</v>
      </c>
      <c r="U496" s="260">
        <f t="shared" si="1242"/>
        <v>0</v>
      </c>
      <c r="V496" s="260"/>
      <c r="W496" s="270"/>
      <c r="X496" s="266"/>
      <c r="Y496" s="260" t="e">
        <f t="shared" si="1243"/>
        <v>#DIV/0!</v>
      </c>
      <c r="Z496" s="234" t="e">
        <f t="shared" si="1244"/>
        <v>#DIV/0!</v>
      </c>
      <c r="AA496" s="260" t="e">
        <f t="shared" si="1245"/>
        <v>#DIV/0!</v>
      </c>
      <c r="AB496" s="278" t="e">
        <f t="shared" si="1246"/>
        <v>#DIV/0!</v>
      </c>
      <c r="AC496" s="260">
        <f t="shared" si="1247"/>
        <v>0</v>
      </c>
      <c r="AD496" s="254" t="e">
        <f t="shared" si="1248"/>
        <v>#DIV/0!</v>
      </c>
      <c r="AE496" s="279">
        <v>1</v>
      </c>
      <c r="AF496" s="280">
        <f t="shared" si="1249"/>
        <v>0</v>
      </c>
      <c r="AG496" s="292">
        <f t="shared" si="1254"/>
        <v>44137</v>
      </c>
      <c r="AH496" s="292">
        <f t="shared" si="1255"/>
        <v>0</v>
      </c>
      <c r="AI496" s="292">
        <f t="shared" si="1256"/>
        <v>44179.3585269667</v>
      </c>
      <c r="AJ496" s="292" t="str">
        <f ca="1" t="shared" si="1257"/>
        <v> </v>
      </c>
      <c r="AK496" s="292">
        <f t="shared" si="1258"/>
        <v>43514</v>
      </c>
      <c r="AL496" s="296"/>
      <c r="AM496" s="217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218"/>
      <c r="BD496" s="218"/>
      <c r="BE496" s="218"/>
      <c r="BF496" s="218"/>
      <c r="BG496" s="218"/>
      <c r="BH496" s="218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217"/>
      <c r="BV496" s="217"/>
      <c r="BW496" s="217"/>
      <c r="BX496" s="217"/>
      <c r="BY496" s="217"/>
      <c r="BZ496" s="217"/>
      <c r="CA496" s="217"/>
      <c r="CB496" s="217"/>
      <c r="CC496" s="217"/>
      <c r="CD496" s="217"/>
      <c r="CE496" s="217"/>
      <c r="CF496" s="217"/>
      <c r="CG496" s="217"/>
      <c r="CH496" s="217"/>
      <c r="CI496" s="217"/>
      <c r="CJ496" s="217"/>
      <c r="CK496" s="217"/>
      <c r="CL496" s="217"/>
      <c r="CM496" s="217"/>
      <c r="CN496" s="217"/>
      <c r="CO496" s="217"/>
      <c r="CP496" s="217"/>
      <c r="CQ496" s="217"/>
      <c r="CR496" s="217"/>
      <c r="CS496" s="217"/>
      <c r="CT496" s="217"/>
      <c r="CU496" s="217"/>
      <c r="CV496" s="217"/>
      <c r="CW496" s="217"/>
      <c r="CX496" s="217"/>
      <c r="CY496" s="217"/>
    </row>
    <row r="497" s="193" customFormat="1" customHeight="1" spans="1:103">
      <c r="A497" s="341">
        <v>348</v>
      </c>
      <c r="B497" s="235"/>
      <c r="C497" s="234">
        <v>1</v>
      </c>
      <c r="D497" s="233">
        <f t="shared" si="1250"/>
        <v>550</v>
      </c>
      <c r="E497" s="234" t="str">
        <f t="shared" si="1251"/>
        <v>YH-11991</v>
      </c>
      <c r="F497" s="232">
        <f t="shared" si="1252"/>
        <v>5020</v>
      </c>
      <c r="G497" s="234"/>
      <c r="H497" s="234" t="s">
        <v>45</v>
      </c>
      <c r="I497" s="234"/>
      <c r="J497" s="252"/>
      <c r="K497" s="234"/>
      <c r="L497" s="234">
        <f t="shared" si="1253"/>
        <v>6</v>
      </c>
      <c r="M497" s="234">
        <f t="shared" si="1239"/>
        <v>0</v>
      </c>
      <c r="N497" s="253">
        <f>M497/SUM(M492:M498)</f>
        <v>0</v>
      </c>
      <c r="O497" s="234"/>
      <c r="P497" s="234"/>
      <c r="Q497" s="234"/>
      <c r="R497" s="234"/>
      <c r="S497" s="260">
        <f t="shared" si="1240"/>
        <v>0</v>
      </c>
      <c r="T497" s="260" t="e">
        <f t="shared" si="1241"/>
        <v>#DIV/0!</v>
      </c>
      <c r="U497" s="260">
        <f t="shared" si="1242"/>
        <v>0</v>
      </c>
      <c r="V497" s="260"/>
      <c r="W497" s="270"/>
      <c r="X497" s="266"/>
      <c r="Y497" s="260" t="e">
        <f t="shared" si="1243"/>
        <v>#DIV/0!</v>
      </c>
      <c r="Z497" s="234" t="e">
        <f t="shared" si="1244"/>
        <v>#DIV/0!</v>
      </c>
      <c r="AA497" s="260" t="e">
        <f t="shared" si="1245"/>
        <v>#DIV/0!</v>
      </c>
      <c r="AB497" s="278" t="e">
        <f t="shared" si="1246"/>
        <v>#DIV/0!</v>
      </c>
      <c r="AC497" s="260">
        <f t="shared" si="1247"/>
        <v>0</v>
      </c>
      <c r="AD497" s="254" t="e">
        <f t="shared" si="1248"/>
        <v>#DIV/0!</v>
      </c>
      <c r="AE497" s="279">
        <v>1</v>
      </c>
      <c r="AF497" s="280">
        <f t="shared" si="1249"/>
        <v>0</v>
      </c>
      <c r="AG497" s="292">
        <f t="shared" si="1254"/>
        <v>44137</v>
      </c>
      <c r="AH497" s="292">
        <f t="shared" si="1255"/>
        <v>0</v>
      </c>
      <c r="AI497" s="292">
        <f t="shared" si="1256"/>
        <v>44179.3585269667</v>
      </c>
      <c r="AJ497" s="292" t="str">
        <f ca="1" t="shared" si="1257"/>
        <v> </v>
      </c>
      <c r="AK497" s="292">
        <f t="shared" si="1258"/>
        <v>43514</v>
      </c>
      <c r="AL497" s="296"/>
      <c r="AM497" s="217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218"/>
      <c r="BD497" s="218"/>
      <c r="BE497" s="218"/>
      <c r="BF497" s="218"/>
      <c r="BG497" s="218"/>
      <c r="BH497" s="218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217"/>
      <c r="BV497" s="217"/>
      <c r="BW497" s="217"/>
      <c r="BX497" s="217"/>
      <c r="BY497" s="217"/>
      <c r="BZ497" s="217"/>
      <c r="CA497" s="217"/>
      <c r="CB497" s="217"/>
      <c r="CC497" s="217"/>
      <c r="CD497" s="217"/>
      <c r="CE497" s="217"/>
      <c r="CF497" s="217"/>
      <c r="CG497" s="217"/>
      <c r="CH497" s="217"/>
      <c r="CI497" s="217"/>
      <c r="CJ497" s="217"/>
      <c r="CK497" s="217"/>
      <c r="CL497" s="217"/>
      <c r="CM497" s="217"/>
      <c r="CN497" s="217"/>
      <c r="CO497" s="217"/>
      <c r="CP497" s="217"/>
      <c r="CQ497" s="217"/>
      <c r="CR497" s="217"/>
      <c r="CS497" s="217"/>
      <c r="CT497" s="217"/>
      <c r="CU497" s="217"/>
      <c r="CV497" s="217"/>
      <c r="CW497" s="217"/>
      <c r="CX497" s="217"/>
      <c r="CY497" s="217"/>
    </row>
    <row r="498" s="193" customFormat="1" customHeight="1" spans="1:103">
      <c r="A498" s="341">
        <v>348</v>
      </c>
      <c r="B498" s="235"/>
      <c r="C498" s="234">
        <v>1</v>
      </c>
      <c r="D498" s="233">
        <f t="shared" si="1250"/>
        <v>550</v>
      </c>
      <c r="E498" s="234" t="str">
        <f t="shared" si="1251"/>
        <v>YH-11991</v>
      </c>
      <c r="F498" s="232">
        <f t="shared" si="1252"/>
        <v>5020</v>
      </c>
      <c r="G498" s="234"/>
      <c r="H498" s="234" t="s">
        <v>46</v>
      </c>
      <c r="I498" s="234"/>
      <c r="J498" s="252"/>
      <c r="K498" s="234"/>
      <c r="L498" s="234">
        <f t="shared" si="1253"/>
        <v>6</v>
      </c>
      <c r="M498" s="234">
        <f t="shared" si="1239"/>
        <v>0</v>
      </c>
      <c r="N498" s="253">
        <f>M498/SUM(M492:M498)</f>
        <v>0</v>
      </c>
      <c r="O498" s="234"/>
      <c r="P498" s="234"/>
      <c r="Q498" s="234"/>
      <c r="R498" s="234"/>
      <c r="S498" s="260">
        <f t="shared" si="1240"/>
        <v>0</v>
      </c>
      <c r="T498" s="260" t="e">
        <f t="shared" si="1241"/>
        <v>#DIV/0!</v>
      </c>
      <c r="U498" s="260">
        <f t="shared" si="1242"/>
        <v>0</v>
      </c>
      <c r="V498" s="260"/>
      <c r="W498" s="270"/>
      <c r="X498" s="266"/>
      <c r="Y498" s="260" t="e">
        <f t="shared" si="1243"/>
        <v>#DIV/0!</v>
      </c>
      <c r="Z498" s="234" t="e">
        <f t="shared" si="1244"/>
        <v>#DIV/0!</v>
      </c>
      <c r="AA498" s="260" t="e">
        <f t="shared" si="1245"/>
        <v>#DIV/0!</v>
      </c>
      <c r="AB498" s="278" t="e">
        <f t="shared" si="1246"/>
        <v>#DIV/0!</v>
      </c>
      <c r="AC498" s="260">
        <f t="shared" si="1247"/>
        <v>0</v>
      </c>
      <c r="AD498" s="254" t="e">
        <f t="shared" si="1248"/>
        <v>#DIV/0!</v>
      </c>
      <c r="AE498" s="279">
        <v>1</v>
      </c>
      <c r="AF498" s="280">
        <f t="shared" si="1249"/>
        <v>0</v>
      </c>
      <c r="AG498" s="292">
        <f t="shared" si="1254"/>
        <v>44137</v>
      </c>
      <c r="AH498" s="292">
        <f t="shared" si="1255"/>
        <v>0</v>
      </c>
      <c r="AI498" s="292">
        <f t="shared" si="1256"/>
        <v>44179.3585269667</v>
      </c>
      <c r="AJ498" s="292" t="str">
        <f ca="1" t="shared" si="1257"/>
        <v> </v>
      </c>
      <c r="AK498" s="292">
        <f t="shared" si="1258"/>
        <v>43514</v>
      </c>
      <c r="AL498" s="296"/>
      <c r="AM498" s="217"/>
      <c r="AN498" s="218"/>
      <c r="AO498" s="218"/>
      <c r="AP498" s="218"/>
      <c r="AQ498" s="218"/>
      <c r="AR498" s="218"/>
      <c r="AS498" s="218"/>
      <c r="AT498" s="218"/>
      <c r="AU498" s="218"/>
      <c r="AV498" s="218"/>
      <c r="AW498" s="218"/>
      <c r="AX498" s="218"/>
      <c r="AY498" s="218"/>
      <c r="AZ498" s="218"/>
      <c r="BA498" s="218"/>
      <c r="BB498" s="218"/>
      <c r="BC498" s="218"/>
      <c r="BD498" s="218"/>
      <c r="BE498" s="218"/>
      <c r="BF498" s="218"/>
      <c r="BG498" s="218"/>
      <c r="BH498" s="218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217"/>
      <c r="BS498" s="217"/>
      <c r="BT498" s="217"/>
      <c r="BU498" s="217"/>
      <c r="BV498" s="217"/>
      <c r="BW498" s="217"/>
      <c r="BX498" s="217"/>
      <c r="BY498" s="217"/>
      <c r="BZ498" s="217"/>
      <c r="CA498" s="217"/>
      <c r="CB498" s="217"/>
      <c r="CC498" s="217"/>
      <c r="CD498" s="217"/>
      <c r="CE498" s="217"/>
      <c r="CF498" s="217"/>
      <c r="CG498" s="217"/>
      <c r="CH498" s="217"/>
      <c r="CI498" s="217"/>
      <c r="CJ498" s="217"/>
      <c r="CK498" s="217"/>
      <c r="CL498" s="217"/>
      <c r="CM498" s="217"/>
      <c r="CN498" s="217"/>
      <c r="CO498" s="217"/>
      <c r="CP498" s="217"/>
      <c r="CQ498" s="217"/>
      <c r="CR498" s="217"/>
      <c r="CS498" s="217"/>
      <c r="CT498" s="217"/>
      <c r="CU498" s="217"/>
      <c r="CV498" s="217"/>
      <c r="CW498" s="217"/>
      <c r="CX498" s="217"/>
      <c r="CY498" s="217"/>
    </row>
    <row r="499" s="191" customFormat="1" customHeight="1" spans="1:129">
      <c r="A499" s="244"/>
      <c r="B499" s="237"/>
      <c r="C499" s="240"/>
      <c r="D499" s="239"/>
      <c r="E499" s="240"/>
      <c r="F499" s="238"/>
      <c r="G499" s="240"/>
      <c r="H499" s="240"/>
      <c r="I499" s="240"/>
      <c r="J499" s="256"/>
      <c r="K499" s="240"/>
      <c r="L499" s="240"/>
      <c r="M499" s="240"/>
      <c r="N499" s="257"/>
      <c r="O499" s="240"/>
      <c r="P499" s="240"/>
      <c r="Q499" s="240"/>
      <c r="R499" s="240"/>
      <c r="S499" s="267"/>
      <c r="T499" s="267"/>
      <c r="U499" s="267"/>
      <c r="V499" s="267"/>
      <c r="W499" s="272"/>
      <c r="X499" s="269"/>
      <c r="Y499" s="267"/>
      <c r="Z499" s="240"/>
      <c r="AA499" s="267"/>
      <c r="AB499" s="281"/>
      <c r="AC499" s="267"/>
      <c r="AD499" s="258"/>
      <c r="AE499" s="282"/>
      <c r="AF499" s="283"/>
      <c r="AG499" s="297"/>
      <c r="AH499" s="297"/>
      <c r="AI499" s="297"/>
      <c r="AJ499" s="297"/>
      <c r="AK499" s="297"/>
      <c r="AL499" s="298"/>
      <c r="AM499" s="301"/>
      <c r="AN499" s="218"/>
      <c r="AO499" s="218"/>
      <c r="AP499" s="218"/>
      <c r="AQ499" s="218"/>
      <c r="AR499" s="218"/>
      <c r="AS499" s="218"/>
      <c r="AT499" s="218"/>
      <c r="AU499" s="218"/>
      <c r="AV499" s="218"/>
      <c r="AW499" s="218"/>
      <c r="AX499" s="218"/>
      <c r="AY499" s="218"/>
      <c r="AZ499" s="218"/>
      <c r="BA499" s="218"/>
      <c r="BB499" s="218"/>
      <c r="BC499" s="218"/>
      <c r="BD499" s="218"/>
      <c r="BE499" s="218"/>
      <c r="BF499" s="218"/>
      <c r="BG499" s="218"/>
      <c r="BH499" s="218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217"/>
      <c r="BS499" s="217"/>
      <c r="BT499" s="217"/>
      <c r="BU499" s="217"/>
      <c r="BV499" s="217"/>
      <c r="BW499" s="217"/>
      <c r="BX499" s="217"/>
      <c r="BY499" s="217"/>
      <c r="BZ499" s="217"/>
      <c r="CA499" s="217"/>
      <c r="CB499" s="217"/>
      <c r="CC499" s="217"/>
      <c r="CD499" s="217"/>
      <c r="CE499" s="217"/>
      <c r="CF499" s="217"/>
      <c r="CG499" s="217"/>
      <c r="CH499" s="217"/>
      <c r="CI499" s="217"/>
      <c r="CJ499" s="217"/>
      <c r="CK499" s="217"/>
      <c r="CL499" s="217"/>
      <c r="CM499" s="217"/>
      <c r="CN499" s="217"/>
      <c r="CO499" s="217"/>
      <c r="CP499" s="217"/>
      <c r="CQ499" s="217"/>
      <c r="CR499" s="217"/>
      <c r="CS499" s="217"/>
      <c r="CT499" s="217"/>
      <c r="CU499" s="217"/>
      <c r="CV499" s="217"/>
      <c r="CW499" s="217"/>
      <c r="CX499" s="217"/>
      <c r="CY499" s="217"/>
      <c r="CZ499" s="193"/>
      <c r="DA499" s="193"/>
      <c r="DB499" s="193"/>
      <c r="DC499" s="193"/>
      <c r="DD499" s="193"/>
      <c r="DE499" s="193"/>
      <c r="DF499" s="193"/>
      <c r="DG499" s="193"/>
      <c r="DH499" s="193"/>
      <c r="DI499" s="193"/>
      <c r="DJ499" s="193"/>
      <c r="DK499" s="193"/>
      <c r="DL499" s="193"/>
      <c r="DM499" s="193"/>
      <c r="DN499" s="193"/>
      <c r="DO499" s="193"/>
      <c r="DP499" s="193"/>
      <c r="DQ499" s="193"/>
      <c r="DR499" s="193"/>
      <c r="DS499" s="193"/>
      <c r="DT499" s="193"/>
      <c r="DU499" s="193"/>
      <c r="DV499" s="193"/>
      <c r="DW499" s="193"/>
      <c r="DX499" s="193"/>
      <c r="DY499" s="193"/>
    </row>
    <row r="500" s="190" customFormat="1" customHeight="1" spans="1:129">
      <c r="A500" s="243">
        <v>343</v>
      </c>
      <c r="B500" s="235">
        <v>1062</v>
      </c>
      <c r="C500" s="234">
        <v>1</v>
      </c>
      <c r="D500" s="233">
        <v>550</v>
      </c>
      <c r="E500" s="234" t="s">
        <v>47</v>
      </c>
      <c r="F500" s="232">
        <v>5020</v>
      </c>
      <c r="G500" s="234"/>
      <c r="H500" s="234" t="s">
        <v>15</v>
      </c>
      <c r="I500" s="234">
        <v>75</v>
      </c>
      <c r="J500" s="259" t="s">
        <v>48</v>
      </c>
      <c r="K500" s="234">
        <v>357</v>
      </c>
      <c r="L500" s="234">
        <v>6</v>
      </c>
      <c r="M500" s="234">
        <f t="shared" ref="M500:M506" si="1259">O500*K500*I500</f>
        <v>93712.5</v>
      </c>
      <c r="N500" s="253">
        <f t="shared" ref="N500:N506" si="1260">M500/SUM($M$500:$M$506)</f>
        <v>0.173267326732673</v>
      </c>
      <c r="O500" s="234">
        <v>3.5</v>
      </c>
      <c r="P500" s="234"/>
      <c r="Q500" s="234"/>
      <c r="R500" s="234"/>
      <c r="S500" s="260">
        <f t="shared" ref="S500:S513" si="1261">R500*Q500*P500/1000</f>
        <v>0</v>
      </c>
      <c r="T500" s="260">
        <f t="shared" ref="T500:T506" si="1262">F500*N500*1000/L500/K500*9000/I500</f>
        <v>48728.4022519899</v>
      </c>
      <c r="U500" s="260">
        <f t="shared" ref="U500:U506" si="1263">F500*N500</f>
        <v>869.80198019802</v>
      </c>
      <c r="V500" s="260"/>
      <c r="W500" s="270"/>
      <c r="X500" s="266"/>
      <c r="Y500" s="260">
        <f t="shared" ref="Y500:Y506" si="1264">T500-X500</f>
        <v>48728.4022519899</v>
      </c>
      <c r="Z500" s="234">
        <f t="shared" ref="Z500:Z507" si="1265">Y500*I500/9000*L500*K500/1000</f>
        <v>869.80198019802</v>
      </c>
      <c r="AA500" s="260">
        <f t="shared" ref="AA500:AA506" si="1266">65*1000/K500*9000/I500</f>
        <v>21848.7394957983</v>
      </c>
      <c r="AB500" s="278">
        <f t="shared" ref="AB500:AB507" si="1267">Q500*R500*P500*N500/K500/L500*9000/I500</f>
        <v>0</v>
      </c>
      <c r="AC500" s="260">
        <f t="shared" ref="AC500:AC507" si="1268">D500/2*O500*60*24/1000</f>
        <v>1386</v>
      </c>
      <c r="AD500" s="254">
        <f t="shared" ref="AD500:AD506" si="1269">T500/AC500/0.83/AE500</f>
        <v>42.3585269667326</v>
      </c>
      <c r="AE500" s="279">
        <v>1</v>
      </c>
      <c r="AF500" s="280">
        <f t="shared" ref="AF500:AF507" si="1270">IF(LEN(C500)&gt;0,AC500*I500/9000/1000*K500*L500,"")</f>
        <v>24.7401</v>
      </c>
      <c r="AG500" s="292">
        <v>44137</v>
      </c>
      <c r="AH500" s="294"/>
      <c r="AI500" s="294">
        <f>AD500+AG500</f>
        <v>44179.3585269667</v>
      </c>
      <c r="AJ500" s="295" t="str">
        <f ca="1">IF(NOW()-AG500-AD500&gt;=-2,"跟踪"," ")</f>
        <v> </v>
      </c>
      <c r="AK500" s="295">
        <f>AI500+3</f>
        <v>44182.3585269667</v>
      </c>
      <c r="AL500" s="296">
        <f>SUM(AF500:AF506)</f>
        <v>142.78572</v>
      </c>
      <c r="AM500" s="300"/>
      <c r="AN500" s="218"/>
      <c r="AO500" s="218"/>
      <c r="AP500" s="218"/>
      <c r="AQ500" s="218"/>
      <c r="AR500" s="218"/>
      <c r="AS500" s="218"/>
      <c r="AT500" s="218"/>
      <c r="AU500" s="218"/>
      <c r="AV500" s="218"/>
      <c r="AW500" s="218"/>
      <c r="AX500" s="218"/>
      <c r="AY500" s="218"/>
      <c r="AZ500" s="218"/>
      <c r="BA500" s="218"/>
      <c r="BB500" s="218"/>
      <c r="BC500" s="218"/>
      <c r="BD500" s="218"/>
      <c r="BE500" s="218"/>
      <c r="BF500" s="218"/>
      <c r="BG500" s="218"/>
      <c r="BH500" s="218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217"/>
      <c r="BS500" s="217"/>
      <c r="BT500" s="217"/>
      <c r="BU500" s="217"/>
      <c r="BV500" s="217"/>
      <c r="BW500" s="217"/>
      <c r="BX500" s="217"/>
      <c r="BY500" s="217"/>
      <c r="BZ500" s="217"/>
      <c r="CA500" s="217"/>
      <c r="CB500" s="217"/>
      <c r="CC500" s="217"/>
      <c r="CD500" s="217"/>
      <c r="CE500" s="217"/>
      <c r="CF500" s="217"/>
      <c r="CG500" s="217"/>
      <c r="CH500" s="217"/>
      <c r="CI500" s="217"/>
      <c r="CJ500" s="217"/>
      <c r="CK500" s="217"/>
      <c r="CL500" s="217"/>
      <c r="CM500" s="217"/>
      <c r="CN500" s="217"/>
      <c r="CO500" s="217"/>
      <c r="CP500" s="217"/>
      <c r="CQ500" s="217"/>
      <c r="CR500" s="217"/>
      <c r="CS500" s="217"/>
      <c r="CT500" s="217"/>
      <c r="CU500" s="217"/>
      <c r="CV500" s="217"/>
      <c r="CW500" s="217"/>
      <c r="CX500" s="217"/>
      <c r="CY500" s="217"/>
      <c r="CZ500" s="193"/>
      <c r="DA500" s="193"/>
      <c r="DB500" s="193"/>
      <c r="DC500" s="193"/>
      <c r="DD500" s="193"/>
      <c r="DE500" s="193"/>
      <c r="DF500" s="193"/>
      <c r="DG500" s="193"/>
      <c r="DH500" s="193"/>
      <c r="DI500" s="193"/>
      <c r="DJ500" s="193"/>
      <c r="DK500" s="193"/>
      <c r="DL500" s="193"/>
      <c r="DM500" s="193"/>
      <c r="DN500" s="193"/>
      <c r="DO500" s="193"/>
      <c r="DP500" s="193"/>
      <c r="DQ500" s="193"/>
      <c r="DR500" s="193"/>
      <c r="DS500" s="193"/>
      <c r="DT500" s="193"/>
      <c r="DU500" s="193"/>
      <c r="DV500" s="193"/>
      <c r="DW500" s="193"/>
      <c r="DX500" s="193"/>
      <c r="DY500" s="193"/>
    </row>
    <row r="501" s="190" customFormat="1" customHeight="1" spans="1:129">
      <c r="A501" s="243">
        <v>343</v>
      </c>
      <c r="B501" s="235"/>
      <c r="C501" s="234">
        <v>1</v>
      </c>
      <c r="D501" s="233">
        <f t="shared" ref="D501:D506" si="1271">D500</f>
        <v>550</v>
      </c>
      <c r="E501" s="234" t="str">
        <f t="shared" ref="E501:E506" si="1272">E500</f>
        <v>YH-11991</v>
      </c>
      <c r="F501" s="232">
        <f t="shared" ref="F501:F506" si="1273">F500</f>
        <v>5020</v>
      </c>
      <c r="G501" s="234"/>
      <c r="H501" s="234" t="s">
        <v>41</v>
      </c>
      <c r="I501" s="234">
        <v>75</v>
      </c>
      <c r="J501" s="259" t="s">
        <v>48</v>
      </c>
      <c r="K501" s="234">
        <v>357</v>
      </c>
      <c r="L501" s="234">
        <f t="shared" ref="L501:L506" si="1274">L500</f>
        <v>6</v>
      </c>
      <c r="M501" s="234">
        <f t="shared" si="1259"/>
        <v>93712.5</v>
      </c>
      <c r="N501" s="253">
        <f t="shared" si="1260"/>
        <v>0.173267326732673</v>
      </c>
      <c r="O501" s="234">
        <v>3.5</v>
      </c>
      <c r="P501" s="260"/>
      <c r="Q501" s="260"/>
      <c r="R501" s="260"/>
      <c r="S501" s="260">
        <f t="shared" si="1261"/>
        <v>0</v>
      </c>
      <c r="T501" s="260">
        <f t="shared" si="1262"/>
        <v>48728.4022519899</v>
      </c>
      <c r="U501" s="260">
        <f t="shared" si="1263"/>
        <v>869.80198019802</v>
      </c>
      <c r="V501" s="260"/>
      <c r="W501" s="270"/>
      <c r="X501" s="266"/>
      <c r="Y501" s="260">
        <f t="shared" si="1264"/>
        <v>48728.4022519899</v>
      </c>
      <c r="Z501" s="234">
        <f t="shared" si="1265"/>
        <v>869.80198019802</v>
      </c>
      <c r="AA501" s="260">
        <f t="shared" si="1266"/>
        <v>21848.7394957983</v>
      </c>
      <c r="AB501" s="278">
        <f t="shared" si="1267"/>
        <v>0</v>
      </c>
      <c r="AC501" s="260">
        <f t="shared" si="1268"/>
        <v>1386</v>
      </c>
      <c r="AD501" s="254">
        <f t="shared" si="1269"/>
        <v>42.3585269667326</v>
      </c>
      <c r="AE501" s="279">
        <v>1</v>
      </c>
      <c r="AF501" s="280">
        <f t="shared" si="1270"/>
        <v>24.7401</v>
      </c>
      <c r="AG501" s="292">
        <f t="shared" ref="AG501:AG506" si="1275">AG500</f>
        <v>44137</v>
      </c>
      <c r="AH501" s="292">
        <f t="shared" ref="AH501:AH506" si="1276">AH500</f>
        <v>0</v>
      </c>
      <c r="AI501" s="292">
        <f t="shared" ref="AI501:AI506" si="1277">AI500</f>
        <v>44179.3585269667</v>
      </c>
      <c r="AJ501" s="292" t="str">
        <f ca="1" t="shared" ref="AJ501:AJ506" si="1278">AJ500</f>
        <v> </v>
      </c>
      <c r="AK501" s="292">
        <f t="shared" ref="AK501:AK506" si="1279">AK500</f>
        <v>44182.3585269667</v>
      </c>
      <c r="AL501" s="296"/>
      <c r="AM501" s="300"/>
      <c r="AN501" s="218"/>
      <c r="AO501" s="218"/>
      <c r="AP501" s="218"/>
      <c r="AQ501" s="218"/>
      <c r="AR501" s="218"/>
      <c r="AS501" s="218"/>
      <c r="AT501" s="218"/>
      <c r="AU501" s="218"/>
      <c r="AV501" s="218"/>
      <c r="AW501" s="218"/>
      <c r="AX501" s="218"/>
      <c r="AY501" s="218"/>
      <c r="AZ501" s="218"/>
      <c r="BA501" s="218"/>
      <c r="BB501" s="218"/>
      <c r="BC501" s="218"/>
      <c r="BD501" s="218"/>
      <c r="BE501" s="218"/>
      <c r="BF501" s="218"/>
      <c r="BG501" s="218"/>
      <c r="BH501" s="218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217"/>
      <c r="BS501" s="217"/>
      <c r="BT501" s="217"/>
      <c r="BU501" s="217"/>
      <c r="BV501" s="217"/>
      <c r="BW501" s="217"/>
      <c r="BX501" s="217"/>
      <c r="BY501" s="217"/>
      <c r="BZ501" s="217"/>
      <c r="CA501" s="217"/>
      <c r="CB501" s="217"/>
      <c r="CC501" s="217"/>
      <c r="CD501" s="217"/>
      <c r="CE501" s="217"/>
      <c r="CF501" s="217"/>
      <c r="CG501" s="217"/>
      <c r="CH501" s="217"/>
      <c r="CI501" s="217"/>
      <c r="CJ501" s="217"/>
      <c r="CK501" s="217"/>
      <c r="CL501" s="217"/>
      <c r="CM501" s="217"/>
      <c r="CN501" s="217"/>
      <c r="CO501" s="217"/>
      <c r="CP501" s="217"/>
      <c r="CQ501" s="217"/>
      <c r="CR501" s="217"/>
      <c r="CS501" s="217"/>
      <c r="CT501" s="217"/>
      <c r="CU501" s="217"/>
      <c r="CV501" s="217"/>
      <c r="CW501" s="217"/>
      <c r="CX501" s="217"/>
      <c r="CY501" s="217"/>
      <c r="CZ501" s="193"/>
      <c r="DA501" s="193"/>
      <c r="DB501" s="193"/>
      <c r="DC501" s="193"/>
      <c r="DD501" s="193"/>
      <c r="DE501" s="193"/>
      <c r="DF501" s="193"/>
      <c r="DG501" s="193"/>
      <c r="DH501" s="193"/>
      <c r="DI501" s="193"/>
      <c r="DJ501" s="193"/>
      <c r="DK501" s="193"/>
      <c r="DL501" s="193"/>
      <c r="DM501" s="193"/>
      <c r="DN501" s="193"/>
      <c r="DO501" s="193"/>
      <c r="DP501" s="193"/>
      <c r="DQ501" s="193"/>
      <c r="DR501" s="193"/>
      <c r="DS501" s="193"/>
      <c r="DT501" s="193"/>
      <c r="DU501" s="193"/>
      <c r="DV501" s="193"/>
      <c r="DW501" s="193"/>
      <c r="DX501" s="193"/>
      <c r="DY501" s="193"/>
    </row>
    <row r="502" s="190" customFormat="1" customHeight="1" spans="1:129">
      <c r="A502" s="243">
        <v>343</v>
      </c>
      <c r="B502" s="235"/>
      <c r="C502" s="234">
        <v>1</v>
      </c>
      <c r="D502" s="233">
        <f t="shared" si="1271"/>
        <v>550</v>
      </c>
      <c r="E502" s="234" t="str">
        <f t="shared" si="1272"/>
        <v>YH-11991</v>
      </c>
      <c r="F502" s="232">
        <f t="shared" si="1273"/>
        <v>5020</v>
      </c>
      <c r="G502" s="241" t="s">
        <v>49</v>
      </c>
      <c r="H502" s="234" t="s">
        <v>42</v>
      </c>
      <c r="I502" s="234">
        <v>30</v>
      </c>
      <c r="J502" s="259" t="s">
        <v>58</v>
      </c>
      <c r="K502" s="234">
        <v>476</v>
      </c>
      <c r="L502" s="234">
        <f t="shared" si="1274"/>
        <v>6</v>
      </c>
      <c r="M502" s="234">
        <f t="shared" si="1259"/>
        <v>242760</v>
      </c>
      <c r="N502" s="253">
        <f t="shared" si="1260"/>
        <v>0.448844884488449</v>
      </c>
      <c r="O502" s="234">
        <v>17</v>
      </c>
      <c r="P502" s="234"/>
      <c r="Q502" s="234"/>
      <c r="R502" s="234"/>
      <c r="S502" s="260">
        <f t="shared" si="1261"/>
        <v>0</v>
      </c>
      <c r="T502" s="260">
        <f t="shared" si="1262"/>
        <v>236680.810938237</v>
      </c>
      <c r="U502" s="260">
        <f t="shared" si="1263"/>
        <v>2253.20132013201</v>
      </c>
      <c r="V502" s="260"/>
      <c r="W502" s="270"/>
      <c r="X502" s="266"/>
      <c r="Y502" s="260">
        <f t="shared" si="1264"/>
        <v>236680.810938237</v>
      </c>
      <c r="Z502" s="234">
        <f t="shared" si="1265"/>
        <v>2253.20132013201</v>
      </c>
      <c r="AA502" s="260">
        <f t="shared" si="1266"/>
        <v>40966.3865546218</v>
      </c>
      <c r="AB502" s="278">
        <f t="shared" si="1267"/>
        <v>0</v>
      </c>
      <c r="AC502" s="260">
        <f t="shared" si="1268"/>
        <v>6732</v>
      </c>
      <c r="AD502" s="254">
        <f t="shared" si="1269"/>
        <v>42.3585269667326</v>
      </c>
      <c r="AE502" s="279">
        <v>1</v>
      </c>
      <c r="AF502" s="280">
        <f t="shared" si="1270"/>
        <v>64.08864</v>
      </c>
      <c r="AG502" s="292">
        <f t="shared" si="1275"/>
        <v>44137</v>
      </c>
      <c r="AH502" s="292">
        <f t="shared" si="1276"/>
        <v>0</v>
      </c>
      <c r="AI502" s="292">
        <f t="shared" si="1277"/>
        <v>44179.3585269667</v>
      </c>
      <c r="AJ502" s="292" t="str">
        <f ca="1" t="shared" si="1278"/>
        <v> </v>
      </c>
      <c r="AK502" s="292">
        <f t="shared" si="1279"/>
        <v>44182.3585269667</v>
      </c>
      <c r="AL502" s="296"/>
      <c r="AM502" s="300"/>
      <c r="AN502" s="218"/>
      <c r="AO502" s="218"/>
      <c r="AP502" s="218"/>
      <c r="AQ502" s="218"/>
      <c r="AR502" s="218"/>
      <c r="AS502" s="218"/>
      <c r="AT502" s="218"/>
      <c r="AU502" s="218"/>
      <c r="AV502" s="218"/>
      <c r="AW502" s="218"/>
      <c r="AX502" s="218"/>
      <c r="AY502" s="218"/>
      <c r="AZ502" s="218"/>
      <c r="BA502" s="218"/>
      <c r="BB502" s="218"/>
      <c r="BC502" s="218"/>
      <c r="BD502" s="218"/>
      <c r="BE502" s="218"/>
      <c r="BF502" s="218"/>
      <c r="BG502" s="218"/>
      <c r="BH502" s="218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217"/>
      <c r="BS502" s="217"/>
      <c r="BT502" s="217"/>
      <c r="BU502" s="217"/>
      <c r="BV502" s="217"/>
      <c r="BW502" s="217"/>
      <c r="BX502" s="217"/>
      <c r="BY502" s="217"/>
      <c r="BZ502" s="217"/>
      <c r="CA502" s="217"/>
      <c r="CB502" s="217"/>
      <c r="CC502" s="217"/>
      <c r="CD502" s="217"/>
      <c r="CE502" s="217"/>
      <c r="CF502" s="217"/>
      <c r="CG502" s="217"/>
      <c r="CH502" s="217"/>
      <c r="CI502" s="217"/>
      <c r="CJ502" s="217"/>
      <c r="CK502" s="217"/>
      <c r="CL502" s="217"/>
      <c r="CM502" s="217"/>
      <c r="CN502" s="217"/>
      <c r="CO502" s="217"/>
      <c r="CP502" s="217"/>
      <c r="CQ502" s="217"/>
      <c r="CR502" s="217"/>
      <c r="CS502" s="217"/>
      <c r="CT502" s="217"/>
      <c r="CU502" s="217"/>
      <c r="CV502" s="217"/>
      <c r="CW502" s="217"/>
      <c r="CX502" s="217"/>
      <c r="CY502" s="217"/>
      <c r="CZ502" s="193"/>
      <c r="DA502" s="193"/>
      <c r="DB502" s="193"/>
      <c r="DC502" s="193"/>
      <c r="DD502" s="193"/>
      <c r="DE502" s="193"/>
      <c r="DF502" s="193"/>
      <c r="DG502" s="193"/>
      <c r="DH502" s="193"/>
      <c r="DI502" s="193"/>
      <c r="DJ502" s="193"/>
      <c r="DK502" s="193"/>
      <c r="DL502" s="193"/>
      <c r="DM502" s="193"/>
      <c r="DN502" s="193"/>
      <c r="DO502" s="193"/>
      <c r="DP502" s="193"/>
      <c r="DQ502" s="193"/>
      <c r="DR502" s="193"/>
      <c r="DS502" s="193"/>
      <c r="DT502" s="193"/>
      <c r="DU502" s="193"/>
      <c r="DV502" s="193"/>
      <c r="DW502" s="193"/>
      <c r="DX502" s="193"/>
      <c r="DY502" s="193"/>
    </row>
    <row r="503" s="190" customFormat="1" customHeight="1" spans="1:129">
      <c r="A503" s="243">
        <v>343</v>
      </c>
      <c r="B503" s="235"/>
      <c r="C503" s="234">
        <v>1</v>
      </c>
      <c r="D503" s="233">
        <f t="shared" si="1271"/>
        <v>550</v>
      </c>
      <c r="E503" s="234" t="str">
        <f t="shared" si="1272"/>
        <v>YH-11991</v>
      </c>
      <c r="F503" s="232">
        <f t="shared" si="1273"/>
        <v>5020</v>
      </c>
      <c r="G503" s="242"/>
      <c r="H503" s="234" t="s">
        <v>43</v>
      </c>
      <c r="I503" s="234">
        <v>75</v>
      </c>
      <c r="J503" s="259" t="s">
        <v>48</v>
      </c>
      <c r="K503" s="234">
        <v>476</v>
      </c>
      <c r="L503" s="234">
        <f t="shared" si="1274"/>
        <v>6</v>
      </c>
      <c r="M503" s="234">
        <f t="shared" si="1259"/>
        <v>110670</v>
      </c>
      <c r="N503" s="253">
        <f t="shared" si="1260"/>
        <v>0.204620462046205</v>
      </c>
      <c r="O503" s="234">
        <v>3.1</v>
      </c>
      <c r="P503" s="234"/>
      <c r="Q503" s="234"/>
      <c r="R503" s="234"/>
      <c r="S503" s="260">
        <f t="shared" si="1261"/>
        <v>0</v>
      </c>
      <c r="T503" s="260">
        <f t="shared" si="1262"/>
        <v>43159.4419946196</v>
      </c>
      <c r="U503" s="260">
        <f t="shared" si="1263"/>
        <v>1027.19471947195</v>
      </c>
      <c r="V503" s="260"/>
      <c r="W503" s="270"/>
      <c r="X503" s="266"/>
      <c r="Y503" s="260">
        <f t="shared" si="1264"/>
        <v>43159.4419946196</v>
      </c>
      <c r="Z503" s="234">
        <f t="shared" si="1265"/>
        <v>1027.19471947195</v>
      </c>
      <c r="AA503" s="260">
        <f t="shared" si="1266"/>
        <v>16386.5546218487</v>
      </c>
      <c r="AB503" s="278">
        <f t="shared" si="1267"/>
        <v>0</v>
      </c>
      <c r="AC503" s="260">
        <f t="shared" si="1268"/>
        <v>1227.6</v>
      </c>
      <c r="AD503" s="254">
        <f t="shared" si="1269"/>
        <v>42.3585269667326</v>
      </c>
      <c r="AE503" s="279">
        <v>1</v>
      </c>
      <c r="AF503" s="280">
        <f t="shared" si="1270"/>
        <v>29.21688</v>
      </c>
      <c r="AG503" s="292">
        <f t="shared" si="1275"/>
        <v>44137</v>
      </c>
      <c r="AH503" s="292">
        <f t="shared" si="1276"/>
        <v>0</v>
      </c>
      <c r="AI503" s="292">
        <f t="shared" si="1277"/>
        <v>44179.3585269667</v>
      </c>
      <c r="AJ503" s="292" t="str">
        <f ca="1" t="shared" si="1278"/>
        <v> </v>
      </c>
      <c r="AK503" s="292">
        <f t="shared" si="1279"/>
        <v>44182.3585269667</v>
      </c>
      <c r="AL503" s="296"/>
      <c r="AM503" s="300"/>
      <c r="AN503" s="218"/>
      <c r="AO503" s="218"/>
      <c r="AP503" s="218"/>
      <c r="AQ503" s="218"/>
      <c r="AR503" s="218"/>
      <c r="AS503" s="218"/>
      <c r="AT503" s="218"/>
      <c r="AU503" s="218"/>
      <c r="AV503" s="218"/>
      <c r="AW503" s="218"/>
      <c r="AX503" s="218"/>
      <c r="AY503" s="218"/>
      <c r="AZ503" s="218"/>
      <c r="BA503" s="218"/>
      <c r="BB503" s="218"/>
      <c r="BC503" s="218"/>
      <c r="BD503" s="218"/>
      <c r="BE503" s="218"/>
      <c r="BF503" s="218"/>
      <c r="BG503" s="218"/>
      <c r="BH503" s="218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217"/>
      <c r="BS503" s="217"/>
      <c r="BT503" s="217"/>
      <c r="BU503" s="217"/>
      <c r="BV503" s="217"/>
      <c r="BW503" s="217"/>
      <c r="BX503" s="217"/>
      <c r="BY503" s="217"/>
      <c r="BZ503" s="217"/>
      <c r="CA503" s="217"/>
      <c r="CB503" s="217"/>
      <c r="CC503" s="217"/>
      <c r="CD503" s="217"/>
      <c r="CE503" s="217"/>
      <c r="CF503" s="217"/>
      <c r="CG503" s="217"/>
      <c r="CH503" s="217"/>
      <c r="CI503" s="217"/>
      <c r="CJ503" s="217"/>
      <c r="CK503" s="217"/>
      <c r="CL503" s="217"/>
      <c r="CM503" s="217"/>
      <c r="CN503" s="217"/>
      <c r="CO503" s="217"/>
      <c r="CP503" s="217"/>
      <c r="CQ503" s="217"/>
      <c r="CR503" s="217"/>
      <c r="CS503" s="217"/>
      <c r="CT503" s="217"/>
      <c r="CU503" s="217"/>
      <c r="CV503" s="217"/>
      <c r="CW503" s="217"/>
      <c r="CX503" s="217"/>
      <c r="CY503" s="217"/>
      <c r="CZ503" s="193"/>
      <c r="DA503" s="193"/>
      <c r="DB503" s="193"/>
      <c r="DC503" s="193"/>
      <c r="DD503" s="193"/>
      <c r="DE503" s="193"/>
      <c r="DF503" s="193"/>
      <c r="DG503" s="193"/>
      <c r="DH503" s="193"/>
      <c r="DI503" s="193"/>
      <c r="DJ503" s="193"/>
      <c r="DK503" s="193"/>
      <c r="DL503" s="193"/>
      <c r="DM503" s="193"/>
      <c r="DN503" s="193"/>
      <c r="DO503" s="193"/>
      <c r="DP503" s="193"/>
      <c r="DQ503" s="193"/>
      <c r="DR503" s="193"/>
      <c r="DS503" s="193"/>
      <c r="DT503" s="193"/>
      <c r="DU503" s="193"/>
      <c r="DV503" s="193"/>
      <c r="DW503" s="193"/>
      <c r="DX503" s="193"/>
      <c r="DY503" s="193"/>
    </row>
    <row r="504" s="190" customFormat="1" customHeight="1" spans="1:129">
      <c r="A504" s="243">
        <v>343</v>
      </c>
      <c r="B504" s="235"/>
      <c r="C504" s="234">
        <v>1</v>
      </c>
      <c r="D504" s="233">
        <f t="shared" si="1271"/>
        <v>550</v>
      </c>
      <c r="E504" s="234" t="str">
        <f t="shared" si="1272"/>
        <v>YH-11991</v>
      </c>
      <c r="F504" s="232">
        <f t="shared" si="1273"/>
        <v>5020</v>
      </c>
      <c r="G504" s="234" t="e">
        <f>[1]问量!$F$271</f>
        <v>#REF!</v>
      </c>
      <c r="H504" s="234" t="s">
        <v>44</v>
      </c>
      <c r="I504" s="234"/>
      <c r="J504" s="252"/>
      <c r="K504" s="234"/>
      <c r="L504" s="234">
        <f t="shared" si="1274"/>
        <v>6</v>
      </c>
      <c r="M504" s="234">
        <f t="shared" si="1259"/>
        <v>0</v>
      </c>
      <c r="N504" s="253">
        <f t="shared" si="1260"/>
        <v>0</v>
      </c>
      <c r="O504" s="234"/>
      <c r="P504" s="234"/>
      <c r="Q504" s="234"/>
      <c r="R504" s="234"/>
      <c r="S504" s="260">
        <f t="shared" si="1261"/>
        <v>0</v>
      </c>
      <c r="T504" s="260" t="e">
        <f t="shared" si="1262"/>
        <v>#DIV/0!</v>
      </c>
      <c r="U504" s="260">
        <f t="shared" si="1263"/>
        <v>0</v>
      </c>
      <c r="V504" s="260"/>
      <c r="W504" s="270"/>
      <c r="X504" s="266"/>
      <c r="Y504" s="260" t="e">
        <f t="shared" si="1264"/>
        <v>#DIV/0!</v>
      </c>
      <c r="Z504" s="234" t="e">
        <f t="shared" si="1265"/>
        <v>#DIV/0!</v>
      </c>
      <c r="AA504" s="260" t="e">
        <f t="shared" si="1266"/>
        <v>#DIV/0!</v>
      </c>
      <c r="AB504" s="278" t="e">
        <f t="shared" si="1267"/>
        <v>#DIV/0!</v>
      </c>
      <c r="AC504" s="260">
        <f t="shared" si="1268"/>
        <v>0</v>
      </c>
      <c r="AD504" s="254" t="e">
        <f t="shared" si="1269"/>
        <v>#DIV/0!</v>
      </c>
      <c r="AE504" s="279">
        <v>1</v>
      </c>
      <c r="AF504" s="280">
        <f t="shared" si="1270"/>
        <v>0</v>
      </c>
      <c r="AG504" s="292">
        <f t="shared" si="1275"/>
        <v>44137</v>
      </c>
      <c r="AH504" s="292">
        <f t="shared" si="1276"/>
        <v>0</v>
      </c>
      <c r="AI504" s="292">
        <f t="shared" si="1277"/>
        <v>44179.3585269667</v>
      </c>
      <c r="AJ504" s="292" t="str">
        <f ca="1" t="shared" si="1278"/>
        <v> </v>
      </c>
      <c r="AK504" s="292">
        <f t="shared" si="1279"/>
        <v>44182.3585269667</v>
      </c>
      <c r="AL504" s="296"/>
      <c r="AM504" s="300"/>
      <c r="AN504" s="218"/>
      <c r="AO504" s="218"/>
      <c r="AP504" s="218"/>
      <c r="AQ504" s="218"/>
      <c r="AR504" s="218"/>
      <c r="AS504" s="218"/>
      <c r="AT504" s="218"/>
      <c r="AU504" s="218"/>
      <c r="AV504" s="218"/>
      <c r="AW504" s="218"/>
      <c r="AX504" s="218"/>
      <c r="AY504" s="218"/>
      <c r="AZ504" s="218"/>
      <c r="BA504" s="218"/>
      <c r="BB504" s="218"/>
      <c r="BC504" s="218"/>
      <c r="BD504" s="218"/>
      <c r="BE504" s="218"/>
      <c r="BF504" s="218"/>
      <c r="BG504" s="218"/>
      <c r="BH504" s="218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217"/>
      <c r="BS504" s="217"/>
      <c r="BT504" s="217"/>
      <c r="BU504" s="217"/>
      <c r="BV504" s="217"/>
      <c r="BW504" s="217"/>
      <c r="BX504" s="217"/>
      <c r="BY504" s="217"/>
      <c r="BZ504" s="217"/>
      <c r="CA504" s="217"/>
      <c r="CB504" s="217"/>
      <c r="CC504" s="217"/>
      <c r="CD504" s="217"/>
      <c r="CE504" s="217"/>
      <c r="CF504" s="217"/>
      <c r="CG504" s="217"/>
      <c r="CH504" s="217"/>
      <c r="CI504" s="217"/>
      <c r="CJ504" s="217"/>
      <c r="CK504" s="217"/>
      <c r="CL504" s="217"/>
      <c r="CM504" s="217"/>
      <c r="CN504" s="217"/>
      <c r="CO504" s="217"/>
      <c r="CP504" s="217"/>
      <c r="CQ504" s="217"/>
      <c r="CR504" s="217"/>
      <c r="CS504" s="217"/>
      <c r="CT504" s="217"/>
      <c r="CU504" s="217"/>
      <c r="CV504" s="217"/>
      <c r="CW504" s="217"/>
      <c r="CX504" s="217"/>
      <c r="CY504" s="217"/>
      <c r="CZ504" s="193"/>
      <c r="DA504" s="193"/>
      <c r="DB504" s="193"/>
      <c r="DC504" s="193"/>
      <c r="DD504" s="193"/>
      <c r="DE504" s="193"/>
      <c r="DF504" s="193"/>
      <c r="DG504" s="193"/>
      <c r="DH504" s="193"/>
      <c r="DI504" s="193"/>
      <c r="DJ504" s="193"/>
      <c r="DK504" s="193"/>
      <c r="DL504" s="193"/>
      <c r="DM504" s="193"/>
      <c r="DN504" s="193"/>
      <c r="DO504" s="193"/>
      <c r="DP504" s="193"/>
      <c r="DQ504" s="193"/>
      <c r="DR504" s="193"/>
      <c r="DS504" s="193"/>
      <c r="DT504" s="193"/>
      <c r="DU504" s="193"/>
      <c r="DV504" s="193"/>
      <c r="DW504" s="193"/>
      <c r="DX504" s="193"/>
      <c r="DY504" s="193"/>
    </row>
    <row r="505" s="190" customFormat="1" customHeight="1" spans="1:129">
      <c r="A505" s="243">
        <v>343</v>
      </c>
      <c r="B505" s="235"/>
      <c r="C505" s="234">
        <v>1</v>
      </c>
      <c r="D505" s="233">
        <f t="shared" si="1271"/>
        <v>550</v>
      </c>
      <c r="E505" s="234" t="str">
        <f t="shared" si="1272"/>
        <v>YH-11991</v>
      </c>
      <c r="F505" s="232">
        <f t="shared" si="1273"/>
        <v>5020</v>
      </c>
      <c r="G505" s="234"/>
      <c r="H505" s="234" t="s">
        <v>45</v>
      </c>
      <c r="I505" s="234"/>
      <c r="J505" s="252"/>
      <c r="K505" s="234"/>
      <c r="L505" s="234">
        <f t="shared" si="1274"/>
        <v>6</v>
      </c>
      <c r="M505" s="234">
        <f t="shared" si="1259"/>
        <v>0</v>
      </c>
      <c r="N505" s="253">
        <f t="shared" si="1260"/>
        <v>0</v>
      </c>
      <c r="O505" s="234"/>
      <c r="P505" s="234"/>
      <c r="Q505" s="234"/>
      <c r="R505" s="234"/>
      <c r="S505" s="260">
        <f t="shared" si="1261"/>
        <v>0</v>
      </c>
      <c r="T505" s="260" t="e">
        <f t="shared" si="1262"/>
        <v>#DIV/0!</v>
      </c>
      <c r="U505" s="260">
        <f t="shared" si="1263"/>
        <v>0</v>
      </c>
      <c r="V505" s="343" t="s">
        <v>89</v>
      </c>
      <c r="W505" s="270"/>
      <c r="X505" s="266"/>
      <c r="Y505" s="260" t="e">
        <f t="shared" si="1264"/>
        <v>#DIV/0!</v>
      </c>
      <c r="Z505" s="234" t="e">
        <f t="shared" si="1265"/>
        <v>#DIV/0!</v>
      </c>
      <c r="AA505" s="260" t="e">
        <f t="shared" si="1266"/>
        <v>#DIV/0!</v>
      </c>
      <c r="AB505" s="278" t="e">
        <f t="shared" si="1267"/>
        <v>#DIV/0!</v>
      </c>
      <c r="AC505" s="260">
        <f t="shared" si="1268"/>
        <v>0</v>
      </c>
      <c r="AD505" s="254" t="e">
        <f t="shared" si="1269"/>
        <v>#DIV/0!</v>
      </c>
      <c r="AE505" s="279">
        <v>1</v>
      </c>
      <c r="AF505" s="280">
        <f t="shared" si="1270"/>
        <v>0</v>
      </c>
      <c r="AG505" s="292">
        <f t="shared" si="1275"/>
        <v>44137</v>
      </c>
      <c r="AH505" s="292">
        <f t="shared" si="1276"/>
        <v>0</v>
      </c>
      <c r="AI505" s="292">
        <f t="shared" si="1277"/>
        <v>44179.3585269667</v>
      </c>
      <c r="AJ505" s="292" t="str">
        <f ca="1" t="shared" si="1278"/>
        <v> </v>
      </c>
      <c r="AK505" s="292">
        <f t="shared" si="1279"/>
        <v>44182.3585269667</v>
      </c>
      <c r="AL505" s="296"/>
      <c r="AM505" s="300"/>
      <c r="AN505" s="218"/>
      <c r="AO505" s="218"/>
      <c r="AP505" s="218"/>
      <c r="AQ505" s="218"/>
      <c r="AR505" s="218"/>
      <c r="AS505" s="218"/>
      <c r="AT505" s="218"/>
      <c r="AU505" s="218"/>
      <c r="AV505" s="218"/>
      <c r="AW505" s="218"/>
      <c r="AX505" s="218"/>
      <c r="AY505" s="218"/>
      <c r="AZ505" s="218"/>
      <c r="BA505" s="218"/>
      <c r="BB505" s="218"/>
      <c r="BC505" s="218"/>
      <c r="BD505" s="218"/>
      <c r="BE505" s="218"/>
      <c r="BF505" s="218"/>
      <c r="BG505" s="218"/>
      <c r="BH505" s="218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217"/>
      <c r="BS505" s="217"/>
      <c r="BT505" s="217"/>
      <c r="BU505" s="217"/>
      <c r="BV505" s="217"/>
      <c r="BW505" s="217"/>
      <c r="BX505" s="217"/>
      <c r="BY505" s="217"/>
      <c r="BZ505" s="217"/>
      <c r="CA505" s="217"/>
      <c r="CB505" s="217"/>
      <c r="CC505" s="217"/>
      <c r="CD505" s="217"/>
      <c r="CE505" s="217"/>
      <c r="CF505" s="217"/>
      <c r="CG505" s="217"/>
      <c r="CH505" s="217"/>
      <c r="CI505" s="217"/>
      <c r="CJ505" s="217"/>
      <c r="CK505" s="217"/>
      <c r="CL505" s="217"/>
      <c r="CM505" s="217"/>
      <c r="CN505" s="217"/>
      <c r="CO505" s="217"/>
      <c r="CP505" s="217"/>
      <c r="CQ505" s="217"/>
      <c r="CR505" s="217"/>
      <c r="CS505" s="217"/>
      <c r="CT505" s="217"/>
      <c r="CU505" s="217"/>
      <c r="CV505" s="217"/>
      <c r="CW505" s="217"/>
      <c r="CX505" s="217"/>
      <c r="CY505" s="217"/>
      <c r="CZ505" s="193"/>
      <c r="DA505" s="193"/>
      <c r="DB505" s="193"/>
      <c r="DC505" s="193"/>
      <c r="DD505" s="193"/>
      <c r="DE505" s="193"/>
      <c r="DF505" s="193"/>
      <c r="DG505" s="193"/>
      <c r="DH505" s="193"/>
      <c r="DI505" s="193"/>
      <c r="DJ505" s="193"/>
      <c r="DK505" s="193"/>
      <c r="DL505" s="193"/>
      <c r="DM505" s="193"/>
      <c r="DN505" s="193"/>
      <c r="DO505" s="193"/>
      <c r="DP505" s="193"/>
      <c r="DQ505" s="193"/>
      <c r="DR505" s="193"/>
      <c r="DS505" s="193"/>
      <c r="DT505" s="193"/>
      <c r="DU505" s="193"/>
      <c r="DV505" s="193"/>
      <c r="DW505" s="193"/>
      <c r="DX505" s="193"/>
      <c r="DY505" s="193"/>
    </row>
    <row r="506" s="190" customFormat="1" customHeight="1" spans="1:129">
      <c r="A506" s="243">
        <v>343</v>
      </c>
      <c r="B506" s="235"/>
      <c r="C506" s="234">
        <v>1</v>
      </c>
      <c r="D506" s="233">
        <f t="shared" si="1271"/>
        <v>550</v>
      </c>
      <c r="E506" s="234" t="str">
        <f t="shared" si="1272"/>
        <v>YH-11991</v>
      </c>
      <c r="F506" s="232">
        <f t="shared" si="1273"/>
        <v>5020</v>
      </c>
      <c r="G506" s="234"/>
      <c r="H506" s="234" t="s">
        <v>46</v>
      </c>
      <c r="I506" s="234"/>
      <c r="J506" s="252"/>
      <c r="K506" s="234"/>
      <c r="L506" s="234">
        <f t="shared" si="1274"/>
        <v>6</v>
      </c>
      <c r="M506" s="234">
        <f t="shared" si="1259"/>
        <v>0</v>
      </c>
      <c r="N506" s="253">
        <f t="shared" si="1260"/>
        <v>0</v>
      </c>
      <c r="O506" s="234"/>
      <c r="P506" s="234"/>
      <c r="Q506" s="234"/>
      <c r="R506" s="234"/>
      <c r="S506" s="260">
        <f t="shared" si="1261"/>
        <v>0</v>
      </c>
      <c r="T506" s="260" t="e">
        <f t="shared" si="1262"/>
        <v>#DIV/0!</v>
      </c>
      <c r="U506" s="260">
        <f t="shared" si="1263"/>
        <v>0</v>
      </c>
      <c r="V506" s="260"/>
      <c r="W506" s="270"/>
      <c r="X506" s="266"/>
      <c r="Y506" s="260" t="e">
        <f t="shared" si="1264"/>
        <v>#DIV/0!</v>
      </c>
      <c r="Z506" s="234" t="e">
        <f t="shared" si="1265"/>
        <v>#DIV/0!</v>
      </c>
      <c r="AA506" s="260" t="e">
        <f t="shared" si="1266"/>
        <v>#DIV/0!</v>
      </c>
      <c r="AB506" s="278" t="e">
        <f t="shared" si="1267"/>
        <v>#DIV/0!</v>
      </c>
      <c r="AC506" s="260">
        <f t="shared" si="1268"/>
        <v>0</v>
      </c>
      <c r="AD506" s="254" t="e">
        <f t="shared" si="1269"/>
        <v>#DIV/0!</v>
      </c>
      <c r="AE506" s="279">
        <v>1</v>
      </c>
      <c r="AF506" s="280">
        <f t="shared" si="1270"/>
        <v>0</v>
      </c>
      <c r="AG506" s="292">
        <f t="shared" si="1275"/>
        <v>44137</v>
      </c>
      <c r="AH506" s="292">
        <f t="shared" si="1276"/>
        <v>0</v>
      </c>
      <c r="AI506" s="292">
        <f t="shared" si="1277"/>
        <v>44179.3585269667</v>
      </c>
      <c r="AJ506" s="292" t="str">
        <f ca="1" t="shared" si="1278"/>
        <v> </v>
      </c>
      <c r="AK506" s="292">
        <f t="shared" si="1279"/>
        <v>44182.3585269667</v>
      </c>
      <c r="AL506" s="296"/>
      <c r="AM506" s="300"/>
      <c r="AN506" s="218"/>
      <c r="AO506" s="218"/>
      <c r="AP506" s="218"/>
      <c r="AQ506" s="218"/>
      <c r="AR506" s="218"/>
      <c r="AS506" s="218"/>
      <c r="AT506" s="218"/>
      <c r="AU506" s="218"/>
      <c r="AV506" s="218"/>
      <c r="AW506" s="218"/>
      <c r="AX506" s="218"/>
      <c r="AY506" s="218"/>
      <c r="AZ506" s="218"/>
      <c r="BA506" s="218"/>
      <c r="BB506" s="218"/>
      <c r="BC506" s="218"/>
      <c r="BD506" s="218"/>
      <c r="BE506" s="218"/>
      <c r="BF506" s="218"/>
      <c r="BG506" s="218"/>
      <c r="BH506" s="218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217"/>
      <c r="BS506" s="217"/>
      <c r="BT506" s="217"/>
      <c r="BU506" s="217"/>
      <c r="BV506" s="217"/>
      <c r="BW506" s="217"/>
      <c r="BX506" s="217"/>
      <c r="BY506" s="217"/>
      <c r="BZ506" s="217"/>
      <c r="CA506" s="217"/>
      <c r="CB506" s="217"/>
      <c r="CC506" s="217"/>
      <c r="CD506" s="217"/>
      <c r="CE506" s="217"/>
      <c r="CF506" s="217"/>
      <c r="CG506" s="217"/>
      <c r="CH506" s="217"/>
      <c r="CI506" s="217"/>
      <c r="CJ506" s="217"/>
      <c r="CK506" s="217"/>
      <c r="CL506" s="217"/>
      <c r="CM506" s="217"/>
      <c r="CN506" s="217"/>
      <c r="CO506" s="217"/>
      <c r="CP506" s="217"/>
      <c r="CQ506" s="217"/>
      <c r="CR506" s="217"/>
      <c r="CS506" s="217"/>
      <c r="CT506" s="217"/>
      <c r="CU506" s="217"/>
      <c r="CV506" s="217"/>
      <c r="CW506" s="217"/>
      <c r="CX506" s="217"/>
      <c r="CY506" s="217"/>
      <c r="CZ506" s="193"/>
      <c r="DA506" s="193"/>
      <c r="DB506" s="193"/>
      <c r="DC506" s="193"/>
      <c r="DD506" s="193"/>
      <c r="DE506" s="193"/>
      <c r="DF506" s="193"/>
      <c r="DG506" s="193"/>
      <c r="DH506" s="193"/>
      <c r="DI506" s="193"/>
      <c r="DJ506" s="193"/>
      <c r="DK506" s="193"/>
      <c r="DL506" s="193"/>
      <c r="DM506" s="193"/>
      <c r="DN506" s="193"/>
      <c r="DO506" s="193"/>
      <c r="DP506" s="193"/>
      <c r="DQ506" s="193"/>
      <c r="DR506" s="193"/>
      <c r="DS506" s="193"/>
      <c r="DT506" s="193"/>
      <c r="DU506" s="193"/>
      <c r="DV506" s="193"/>
      <c r="DW506" s="193"/>
      <c r="DX506" s="193"/>
      <c r="DY506" s="193"/>
    </row>
    <row r="507" s="191" customFormat="1" customHeight="1" spans="1:129">
      <c r="A507" s="244"/>
      <c r="B507" s="237"/>
      <c r="C507" s="240"/>
      <c r="D507" s="239"/>
      <c r="E507" s="240"/>
      <c r="F507" s="238"/>
      <c r="G507" s="240"/>
      <c r="H507" s="240"/>
      <c r="I507" s="240"/>
      <c r="J507" s="256"/>
      <c r="K507" s="240"/>
      <c r="L507" s="240"/>
      <c r="M507" s="240"/>
      <c r="N507" s="257"/>
      <c r="O507" s="240"/>
      <c r="P507" s="240"/>
      <c r="Q507" s="240"/>
      <c r="R507" s="240"/>
      <c r="S507" s="267"/>
      <c r="T507" s="267"/>
      <c r="U507" s="267"/>
      <c r="V507" s="267"/>
      <c r="W507" s="272"/>
      <c r="X507" s="269"/>
      <c r="Y507" s="267"/>
      <c r="Z507" s="240"/>
      <c r="AA507" s="267"/>
      <c r="AB507" s="281"/>
      <c r="AC507" s="267"/>
      <c r="AD507" s="258"/>
      <c r="AE507" s="282"/>
      <c r="AF507" s="283"/>
      <c r="AG507" s="297"/>
      <c r="AH507" s="297"/>
      <c r="AI507" s="297"/>
      <c r="AJ507" s="297"/>
      <c r="AK507" s="297"/>
      <c r="AL507" s="298"/>
      <c r="AM507" s="301"/>
      <c r="AN507" s="218"/>
      <c r="AO507" s="218"/>
      <c r="AP507" s="218"/>
      <c r="AQ507" s="218"/>
      <c r="AR507" s="218"/>
      <c r="AS507" s="218"/>
      <c r="AT507" s="218"/>
      <c r="AU507" s="218"/>
      <c r="AV507" s="218"/>
      <c r="AW507" s="218"/>
      <c r="AX507" s="218"/>
      <c r="AY507" s="218"/>
      <c r="AZ507" s="218"/>
      <c r="BA507" s="218"/>
      <c r="BB507" s="218"/>
      <c r="BC507" s="218"/>
      <c r="BD507" s="218"/>
      <c r="BE507" s="218"/>
      <c r="BF507" s="218"/>
      <c r="BG507" s="218"/>
      <c r="BH507" s="218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217"/>
      <c r="BS507" s="217"/>
      <c r="BT507" s="217"/>
      <c r="BU507" s="217"/>
      <c r="BV507" s="217"/>
      <c r="BW507" s="217"/>
      <c r="BX507" s="217"/>
      <c r="BY507" s="217"/>
      <c r="BZ507" s="217"/>
      <c r="CA507" s="217"/>
      <c r="CB507" s="217"/>
      <c r="CC507" s="217"/>
      <c r="CD507" s="217"/>
      <c r="CE507" s="217"/>
      <c r="CF507" s="217"/>
      <c r="CG507" s="217"/>
      <c r="CH507" s="217"/>
      <c r="CI507" s="217"/>
      <c r="CJ507" s="217"/>
      <c r="CK507" s="217"/>
      <c r="CL507" s="217"/>
      <c r="CM507" s="217"/>
      <c r="CN507" s="217"/>
      <c r="CO507" s="217"/>
      <c r="CP507" s="217"/>
      <c r="CQ507" s="217"/>
      <c r="CR507" s="217"/>
      <c r="CS507" s="217"/>
      <c r="CT507" s="217"/>
      <c r="CU507" s="217"/>
      <c r="CV507" s="217"/>
      <c r="CW507" s="217"/>
      <c r="CX507" s="217"/>
      <c r="CY507" s="217"/>
      <c r="CZ507" s="193"/>
      <c r="DA507" s="193"/>
      <c r="DB507" s="193"/>
      <c r="DC507" s="193"/>
      <c r="DD507" s="193"/>
      <c r="DE507" s="193"/>
      <c r="DF507" s="193"/>
      <c r="DG507" s="193"/>
      <c r="DH507" s="193"/>
      <c r="DI507" s="193"/>
      <c r="DJ507" s="193"/>
      <c r="DK507" s="193"/>
      <c r="DL507" s="193"/>
      <c r="DM507" s="193"/>
      <c r="DN507" s="193"/>
      <c r="DO507" s="193"/>
      <c r="DP507" s="193"/>
      <c r="DQ507" s="193"/>
      <c r="DR507" s="193"/>
      <c r="DS507" s="193"/>
      <c r="DT507" s="193"/>
      <c r="DU507" s="193"/>
      <c r="DV507" s="193"/>
      <c r="DW507" s="193"/>
      <c r="DX507" s="193"/>
      <c r="DY507" s="193"/>
    </row>
    <row r="508" customHeight="1" spans="1:129">
      <c r="A508" s="230">
        <v>361</v>
      </c>
      <c r="B508" s="235">
        <v>1063</v>
      </c>
      <c r="C508" s="234">
        <v>1</v>
      </c>
      <c r="D508" s="233">
        <v>520</v>
      </c>
      <c r="E508" s="234" t="s">
        <v>47</v>
      </c>
      <c r="F508" s="232">
        <v>5020</v>
      </c>
      <c r="G508" s="234"/>
      <c r="H508" s="234" t="s">
        <v>15</v>
      </c>
      <c r="I508" s="234">
        <v>75</v>
      </c>
      <c r="J508" s="259" t="s">
        <v>156</v>
      </c>
      <c r="K508" s="234">
        <v>357</v>
      </c>
      <c r="L508" s="234">
        <v>6</v>
      </c>
      <c r="M508" s="234">
        <f t="shared" ref="M508:M514" si="1280">O508*K508*I508</f>
        <v>93712.5</v>
      </c>
      <c r="N508" s="253">
        <f t="shared" ref="N508:N514" si="1281">M508/SUM($M$508:$M$514)</f>
        <v>0.173267326732673</v>
      </c>
      <c r="O508" s="234">
        <v>3.5</v>
      </c>
      <c r="P508" s="234"/>
      <c r="Q508" s="234"/>
      <c r="R508" s="234"/>
      <c r="S508" s="260">
        <f t="shared" ref="S508:S514" si="1282">R508*Q508*P508/1000</f>
        <v>0</v>
      </c>
      <c r="T508" s="260">
        <f t="shared" ref="T508:T514" si="1283">F508*N508*1000/L508/K508*9000/I508</f>
        <v>48728.4022519899</v>
      </c>
      <c r="U508" s="260">
        <f t="shared" ref="U508:U514" si="1284">F508*N508</f>
        <v>869.80198019802</v>
      </c>
      <c r="V508" s="260"/>
      <c r="W508" s="270"/>
      <c r="X508" s="266">
        <v>8150</v>
      </c>
      <c r="Y508" s="260">
        <f t="shared" ref="Y508:Y514" si="1285">T508-X508</f>
        <v>40578.4022519899</v>
      </c>
      <c r="Z508" s="234">
        <f t="shared" ref="Z508:Z514" si="1286">Y508*I508/9000*L508*K508/1000</f>
        <v>724.32448019802</v>
      </c>
      <c r="AA508" s="260">
        <f t="shared" ref="AA508:AA514" si="1287">65*1000/K508*9000/I508</f>
        <v>21848.7394957983</v>
      </c>
      <c r="AB508" s="278">
        <f t="shared" ref="AB508:AB514" si="1288">Q508*R508*P508*N508/K508/L508*9000/I508</f>
        <v>0</v>
      </c>
      <c r="AC508" s="260">
        <f t="shared" ref="AC508:AC514" si="1289">D508/2*O508*60*24/1000</f>
        <v>1310.4</v>
      </c>
      <c r="AD508" s="254">
        <f t="shared" ref="AD508:AD515" si="1290">T508/AC508/0.83/AE508</f>
        <v>44.8022881378903</v>
      </c>
      <c r="AE508" s="279">
        <v>1</v>
      </c>
      <c r="AF508" s="280">
        <f t="shared" ref="AF508:AF514" si="1291">IF(LEN(C508)&gt;0,AC508*I508/9000/1000*K508*L508,"")</f>
        <v>23.39064</v>
      </c>
      <c r="AG508" s="292">
        <v>44140</v>
      </c>
      <c r="AH508" s="294"/>
      <c r="AI508" s="294">
        <f>AD508+AG508</f>
        <v>44184.8022881379</v>
      </c>
      <c r="AJ508" s="295" t="str">
        <f ca="1">IF(NOW()-AG508-AD508&gt;=-2,"跟踪"," ")</f>
        <v> </v>
      </c>
      <c r="AK508" s="295">
        <f>AI508+3</f>
        <v>44187.8022881379</v>
      </c>
      <c r="AL508" s="296">
        <f>SUM(AF508:AF514)</f>
        <v>134.997408</v>
      </c>
      <c r="CZ508" s="193"/>
      <c r="DA508" s="193"/>
      <c r="DB508" s="193"/>
      <c r="DC508" s="193"/>
      <c r="DD508" s="193"/>
      <c r="DE508" s="193"/>
      <c r="DF508" s="193"/>
      <c r="DG508" s="193"/>
      <c r="DH508" s="193"/>
      <c r="DI508" s="193"/>
      <c r="DJ508" s="193"/>
      <c r="DK508" s="193"/>
      <c r="DL508" s="193"/>
      <c r="DM508" s="193"/>
      <c r="DN508" s="193"/>
      <c r="DO508" s="193"/>
      <c r="DP508" s="193"/>
      <c r="DQ508" s="193"/>
      <c r="DR508" s="193"/>
      <c r="DS508" s="193"/>
      <c r="DT508" s="193"/>
      <c r="DU508" s="193"/>
      <c r="DV508" s="193"/>
      <c r="DW508" s="193"/>
      <c r="DX508" s="193"/>
      <c r="DY508" s="193"/>
    </row>
    <row r="509" customHeight="1" spans="1:129">
      <c r="A509" s="230">
        <v>361</v>
      </c>
      <c r="B509" s="235"/>
      <c r="C509" s="234">
        <v>1</v>
      </c>
      <c r="D509" s="233">
        <f t="shared" ref="D509:D514" si="1292">D508</f>
        <v>520</v>
      </c>
      <c r="E509" s="234" t="str">
        <f t="shared" ref="E509:E514" si="1293">E508</f>
        <v>YH-11991</v>
      </c>
      <c r="F509" s="232">
        <f t="shared" ref="F509:F514" si="1294">F508</f>
        <v>5020</v>
      </c>
      <c r="G509" s="234"/>
      <c r="H509" s="234" t="s">
        <v>41</v>
      </c>
      <c r="I509" s="234">
        <v>75</v>
      </c>
      <c r="J509" s="259" t="s">
        <v>156</v>
      </c>
      <c r="K509" s="234">
        <v>357</v>
      </c>
      <c r="L509" s="234">
        <f t="shared" ref="L509:L514" si="1295">L508</f>
        <v>6</v>
      </c>
      <c r="M509" s="234">
        <f t="shared" si="1280"/>
        <v>93712.5</v>
      </c>
      <c r="N509" s="253">
        <f t="shared" si="1281"/>
        <v>0.173267326732673</v>
      </c>
      <c r="O509" s="234">
        <v>3.5</v>
      </c>
      <c r="P509" s="260"/>
      <c r="Q509" s="260"/>
      <c r="R509" s="260"/>
      <c r="S509" s="260">
        <f t="shared" si="1282"/>
        <v>0</v>
      </c>
      <c r="T509" s="260">
        <f t="shared" si="1283"/>
        <v>48728.4022519899</v>
      </c>
      <c r="U509" s="260">
        <f t="shared" si="1284"/>
        <v>869.80198019802</v>
      </c>
      <c r="V509" s="260"/>
      <c r="W509" s="270"/>
      <c r="X509" s="266"/>
      <c r="Y509" s="260">
        <f t="shared" si="1285"/>
        <v>48728.4022519899</v>
      </c>
      <c r="Z509" s="234">
        <f t="shared" si="1286"/>
        <v>869.80198019802</v>
      </c>
      <c r="AA509" s="260">
        <f t="shared" si="1287"/>
        <v>21848.7394957983</v>
      </c>
      <c r="AB509" s="278">
        <f t="shared" si="1288"/>
        <v>0</v>
      </c>
      <c r="AC509" s="260">
        <f t="shared" si="1289"/>
        <v>1310.4</v>
      </c>
      <c r="AD509" s="254">
        <f t="shared" si="1290"/>
        <v>44.8022881378903</v>
      </c>
      <c r="AE509" s="279">
        <v>1</v>
      </c>
      <c r="AF509" s="280">
        <f t="shared" si="1291"/>
        <v>23.39064</v>
      </c>
      <c r="AG509" s="292">
        <f t="shared" ref="AG509:AG514" si="1296">AG508</f>
        <v>44140</v>
      </c>
      <c r="AH509" s="292">
        <f t="shared" ref="AH509:AH514" si="1297">AH508</f>
        <v>0</v>
      </c>
      <c r="AI509" s="292">
        <f t="shared" ref="AI509:AI514" si="1298">AI508</f>
        <v>44184.8022881379</v>
      </c>
      <c r="AJ509" s="292" t="str">
        <f ca="1" t="shared" ref="AJ509:AJ514" si="1299">AJ508</f>
        <v> </v>
      </c>
      <c r="AK509" s="292">
        <f t="shared" ref="AK509:AK514" si="1300">AK508</f>
        <v>44187.8022881379</v>
      </c>
      <c r="AL509" s="296"/>
      <c r="CZ509" s="193"/>
      <c r="DA509" s="193"/>
      <c r="DB509" s="193"/>
      <c r="DC509" s="193"/>
      <c r="DD509" s="193"/>
      <c r="DE509" s="193"/>
      <c r="DF509" s="193"/>
      <c r="DG509" s="193"/>
      <c r="DH509" s="193"/>
      <c r="DI509" s="193"/>
      <c r="DJ509" s="193"/>
      <c r="DK509" s="193"/>
      <c r="DL509" s="193"/>
      <c r="DM509" s="193"/>
      <c r="DN509" s="193"/>
      <c r="DO509" s="193"/>
      <c r="DP509" s="193"/>
      <c r="DQ509" s="193"/>
      <c r="DR509" s="193"/>
      <c r="DS509" s="193"/>
      <c r="DT509" s="193"/>
      <c r="DU509" s="193"/>
      <c r="DV509" s="193"/>
      <c r="DW509" s="193"/>
      <c r="DX509" s="193"/>
      <c r="DY509" s="193"/>
    </row>
    <row r="510" customHeight="1" spans="1:129">
      <c r="A510" s="230">
        <v>361</v>
      </c>
      <c r="B510" s="235"/>
      <c r="C510" s="234">
        <v>1</v>
      </c>
      <c r="D510" s="233">
        <f t="shared" si="1292"/>
        <v>520</v>
      </c>
      <c r="E510" s="234" t="str">
        <f t="shared" si="1293"/>
        <v>YH-11991</v>
      </c>
      <c r="F510" s="232">
        <f t="shared" si="1294"/>
        <v>5020</v>
      </c>
      <c r="G510" s="241" t="s">
        <v>49</v>
      </c>
      <c r="H510" s="234" t="s">
        <v>42</v>
      </c>
      <c r="I510" s="234">
        <v>30</v>
      </c>
      <c r="J510" s="259" t="s">
        <v>58</v>
      </c>
      <c r="K510" s="234">
        <v>476</v>
      </c>
      <c r="L510" s="234">
        <f t="shared" si="1295"/>
        <v>6</v>
      </c>
      <c r="M510" s="234">
        <f t="shared" si="1280"/>
        <v>242760</v>
      </c>
      <c r="N510" s="253">
        <f t="shared" si="1281"/>
        <v>0.448844884488449</v>
      </c>
      <c r="O510" s="234">
        <v>17</v>
      </c>
      <c r="P510" s="234"/>
      <c r="Q510" s="234"/>
      <c r="R510" s="234"/>
      <c r="S510" s="260">
        <f t="shared" si="1282"/>
        <v>0</v>
      </c>
      <c r="T510" s="260">
        <f t="shared" si="1283"/>
        <v>236680.810938237</v>
      </c>
      <c r="U510" s="260">
        <f t="shared" si="1284"/>
        <v>2253.20132013201</v>
      </c>
      <c r="V510" s="260"/>
      <c r="W510" s="270"/>
      <c r="X510" s="266">
        <v>7800</v>
      </c>
      <c r="Y510" s="260">
        <f t="shared" si="1285"/>
        <v>228880.810938237</v>
      </c>
      <c r="Z510" s="234">
        <f t="shared" si="1286"/>
        <v>2178.94532013201</v>
      </c>
      <c r="AA510" s="260">
        <f t="shared" si="1287"/>
        <v>40966.3865546218</v>
      </c>
      <c r="AB510" s="278">
        <f t="shared" si="1288"/>
        <v>0</v>
      </c>
      <c r="AC510" s="260">
        <f t="shared" si="1289"/>
        <v>6364.8</v>
      </c>
      <c r="AD510" s="254">
        <f t="shared" si="1290"/>
        <v>44.8022881378903</v>
      </c>
      <c r="AE510" s="279">
        <v>1</v>
      </c>
      <c r="AF510" s="280">
        <f t="shared" si="1291"/>
        <v>60.592896</v>
      </c>
      <c r="AG510" s="292">
        <f t="shared" si="1296"/>
        <v>44140</v>
      </c>
      <c r="AH510" s="292">
        <f t="shared" si="1297"/>
        <v>0</v>
      </c>
      <c r="AI510" s="292">
        <f t="shared" si="1298"/>
        <v>44184.8022881379</v>
      </c>
      <c r="AJ510" s="292" t="str">
        <f ca="1" t="shared" si="1299"/>
        <v> </v>
      </c>
      <c r="AK510" s="292">
        <f t="shared" si="1300"/>
        <v>44187.8022881379</v>
      </c>
      <c r="AL510" s="296"/>
      <c r="CZ510" s="193"/>
      <c r="DA510" s="193"/>
      <c r="DB510" s="193"/>
      <c r="DC510" s="193"/>
      <c r="DD510" s="193"/>
      <c r="DE510" s="193"/>
      <c r="DF510" s="193"/>
      <c r="DG510" s="193"/>
      <c r="DH510" s="193"/>
      <c r="DI510" s="193"/>
      <c r="DJ510" s="193"/>
      <c r="DK510" s="193"/>
      <c r="DL510" s="193"/>
      <c r="DM510" s="193"/>
      <c r="DN510" s="193"/>
      <c r="DO510" s="193"/>
      <c r="DP510" s="193"/>
      <c r="DQ510" s="193"/>
      <c r="DR510" s="193"/>
      <c r="DS510" s="193"/>
      <c r="DT510" s="193"/>
      <c r="DU510" s="193"/>
      <c r="DV510" s="193"/>
      <c r="DW510" s="193"/>
      <c r="DX510" s="193"/>
      <c r="DY510" s="193"/>
    </row>
    <row r="511" customHeight="1" spans="1:129">
      <c r="A511" s="230">
        <v>361</v>
      </c>
      <c r="B511" s="235"/>
      <c r="C511" s="234">
        <v>1</v>
      </c>
      <c r="D511" s="233">
        <f t="shared" si="1292"/>
        <v>520</v>
      </c>
      <c r="E511" s="234" t="str">
        <f t="shared" si="1293"/>
        <v>YH-11991</v>
      </c>
      <c r="F511" s="232">
        <f t="shared" si="1294"/>
        <v>5020</v>
      </c>
      <c r="G511" s="242"/>
      <c r="H511" s="234" t="s">
        <v>43</v>
      </c>
      <c r="I511" s="234">
        <v>75</v>
      </c>
      <c r="J511" s="259" t="s">
        <v>156</v>
      </c>
      <c r="K511" s="234">
        <v>476</v>
      </c>
      <c r="L511" s="234">
        <f t="shared" si="1295"/>
        <v>6</v>
      </c>
      <c r="M511" s="234">
        <f t="shared" si="1280"/>
        <v>110670</v>
      </c>
      <c r="N511" s="253">
        <f t="shared" si="1281"/>
        <v>0.204620462046205</v>
      </c>
      <c r="O511" s="234">
        <v>3.1</v>
      </c>
      <c r="P511" s="234"/>
      <c r="Q511" s="234"/>
      <c r="R511" s="234"/>
      <c r="S511" s="260">
        <f t="shared" si="1282"/>
        <v>0</v>
      </c>
      <c r="T511" s="260">
        <f t="shared" si="1283"/>
        <v>43159.4419946196</v>
      </c>
      <c r="U511" s="260">
        <f t="shared" si="1284"/>
        <v>1027.19471947195</v>
      </c>
      <c r="V511" s="260"/>
      <c r="W511" s="270"/>
      <c r="X511" s="266">
        <v>7800</v>
      </c>
      <c r="Y511" s="260">
        <f t="shared" si="1285"/>
        <v>35359.4419946196</v>
      </c>
      <c r="Z511" s="234">
        <f t="shared" si="1286"/>
        <v>841.554719471947</v>
      </c>
      <c r="AA511" s="260">
        <f t="shared" si="1287"/>
        <v>16386.5546218487</v>
      </c>
      <c r="AB511" s="278">
        <f t="shared" si="1288"/>
        <v>0</v>
      </c>
      <c r="AC511" s="260">
        <f t="shared" si="1289"/>
        <v>1160.64</v>
      </c>
      <c r="AD511" s="254">
        <f t="shared" si="1290"/>
        <v>44.8022881378903</v>
      </c>
      <c r="AE511" s="279">
        <v>1</v>
      </c>
      <c r="AF511" s="280">
        <f t="shared" si="1291"/>
        <v>27.623232</v>
      </c>
      <c r="AG511" s="292">
        <f t="shared" si="1296"/>
        <v>44140</v>
      </c>
      <c r="AH511" s="292">
        <f t="shared" si="1297"/>
        <v>0</v>
      </c>
      <c r="AI511" s="292">
        <f t="shared" si="1298"/>
        <v>44184.8022881379</v>
      </c>
      <c r="AJ511" s="292" t="str">
        <f ca="1" t="shared" si="1299"/>
        <v> </v>
      </c>
      <c r="AK511" s="292">
        <f t="shared" si="1300"/>
        <v>44187.8022881379</v>
      </c>
      <c r="AL511" s="296"/>
      <c r="CZ511" s="193"/>
      <c r="DA511" s="193"/>
      <c r="DB511" s="193"/>
      <c r="DC511" s="193"/>
      <c r="DD511" s="193"/>
      <c r="DE511" s="193"/>
      <c r="DF511" s="193"/>
      <c r="DG511" s="193"/>
      <c r="DH511" s="193"/>
      <c r="DI511" s="193"/>
      <c r="DJ511" s="193"/>
      <c r="DK511" s="193"/>
      <c r="DL511" s="193"/>
      <c r="DM511" s="193"/>
      <c r="DN511" s="193"/>
      <c r="DO511" s="193"/>
      <c r="DP511" s="193"/>
      <c r="DQ511" s="193"/>
      <c r="DR511" s="193"/>
      <c r="DS511" s="193"/>
      <c r="DT511" s="193"/>
      <c r="DU511" s="193"/>
      <c r="DV511" s="193"/>
      <c r="DW511" s="193"/>
      <c r="DX511" s="193"/>
      <c r="DY511" s="193"/>
    </row>
    <row r="512" customHeight="1" spans="1:129">
      <c r="A512" s="230">
        <v>361</v>
      </c>
      <c r="B512" s="235"/>
      <c r="C512" s="234">
        <v>1</v>
      </c>
      <c r="D512" s="233">
        <f t="shared" si="1292"/>
        <v>520</v>
      </c>
      <c r="E512" s="234" t="str">
        <f t="shared" si="1293"/>
        <v>YH-11991</v>
      </c>
      <c r="F512" s="232">
        <f t="shared" si="1294"/>
        <v>5020</v>
      </c>
      <c r="G512" s="234" t="e">
        <f>[1]问量!$F$289</f>
        <v>#REF!</v>
      </c>
      <c r="H512" s="234" t="s">
        <v>44</v>
      </c>
      <c r="I512" s="234"/>
      <c r="J512" s="252"/>
      <c r="K512" s="234"/>
      <c r="L512" s="234">
        <f t="shared" si="1295"/>
        <v>6</v>
      </c>
      <c r="M512" s="234">
        <f t="shared" si="1280"/>
        <v>0</v>
      </c>
      <c r="N512" s="253">
        <f t="shared" si="1281"/>
        <v>0</v>
      </c>
      <c r="O512" s="234"/>
      <c r="P512" s="234"/>
      <c r="Q512" s="234"/>
      <c r="R512" s="234"/>
      <c r="S512" s="260">
        <f t="shared" si="1282"/>
        <v>0</v>
      </c>
      <c r="T512" s="260" t="e">
        <f t="shared" si="1283"/>
        <v>#DIV/0!</v>
      </c>
      <c r="U512" s="260">
        <f t="shared" si="1284"/>
        <v>0</v>
      </c>
      <c r="V512" s="260"/>
      <c r="W512" s="270"/>
      <c r="X512" s="266"/>
      <c r="Y512" s="260" t="e">
        <f t="shared" si="1285"/>
        <v>#DIV/0!</v>
      </c>
      <c r="Z512" s="234" t="e">
        <f t="shared" si="1286"/>
        <v>#DIV/0!</v>
      </c>
      <c r="AA512" s="260" t="e">
        <f t="shared" si="1287"/>
        <v>#DIV/0!</v>
      </c>
      <c r="AB512" s="278" t="e">
        <f t="shared" si="1288"/>
        <v>#DIV/0!</v>
      </c>
      <c r="AC512" s="260">
        <f t="shared" si="1289"/>
        <v>0</v>
      </c>
      <c r="AD512" s="254" t="e">
        <f t="shared" si="1290"/>
        <v>#DIV/0!</v>
      </c>
      <c r="AE512" s="279">
        <v>1</v>
      </c>
      <c r="AF512" s="280">
        <f t="shared" si="1291"/>
        <v>0</v>
      </c>
      <c r="AG512" s="292">
        <f t="shared" si="1296"/>
        <v>44140</v>
      </c>
      <c r="AH512" s="292">
        <f t="shared" si="1297"/>
        <v>0</v>
      </c>
      <c r="AI512" s="292">
        <f t="shared" si="1298"/>
        <v>44184.8022881379</v>
      </c>
      <c r="AJ512" s="292" t="str">
        <f ca="1" t="shared" si="1299"/>
        <v> </v>
      </c>
      <c r="AK512" s="292">
        <f t="shared" si="1300"/>
        <v>44187.8022881379</v>
      </c>
      <c r="AL512" s="296"/>
      <c r="CZ512" s="193"/>
      <c r="DA512" s="193"/>
      <c r="DB512" s="193"/>
      <c r="DC512" s="193"/>
      <c r="DD512" s="193"/>
      <c r="DE512" s="193"/>
      <c r="DF512" s="193"/>
      <c r="DG512" s="193"/>
      <c r="DH512" s="193"/>
      <c r="DI512" s="193"/>
      <c r="DJ512" s="193"/>
      <c r="DK512" s="193"/>
      <c r="DL512" s="193"/>
      <c r="DM512" s="193"/>
      <c r="DN512" s="193"/>
      <c r="DO512" s="193"/>
      <c r="DP512" s="193"/>
      <c r="DQ512" s="193"/>
      <c r="DR512" s="193"/>
      <c r="DS512" s="193"/>
      <c r="DT512" s="193"/>
      <c r="DU512" s="193"/>
      <c r="DV512" s="193"/>
      <c r="DW512" s="193"/>
      <c r="DX512" s="193"/>
      <c r="DY512" s="193"/>
    </row>
    <row r="513" customHeight="1" spans="1:129">
      <c r="A513" s="230">
        <v>361</v>
      </c>
      <c r="B513" s="235"/>
      <c r="C513" s="234">
        <v>1</v>
      </c>
      <c r="D513" s="233">
        <f t="shared" si="1292"/>
        <v>520</v>
      </c>
      <c r="E513" s="234" t="str">
        <f t="shared" si="1293"/>
        <v>YH-11991</v>
      </c>
      <c r="F513" s="232">
        <f t="shared" si="1294"/>
        <v>5020</v>
      </c>
      <c r="G513" s="234"/>
      <c r="H513" s="234" t="s">
        <v>45</v>
      </c>
      <c r="I513" s="234"/>
      <c r="J513" s="252"/>
      <c r="K513" s="234"/>
      <c r="L513" s="234">
        <f t="shared" si="1295"/>
        <v>6</v>
      </c>
      <c r="M513" s="234">
        <f t="shared" si="1280"/>
        <v>0</v>
      </c>
      <c r="N513" s="253">
        <f t="shared" si="1281"/>
        <v>0</v>
      </c>
      <c r="O513" s="234"/>
      <c r="P513" s="234"/>
      <c r="Q513" s="234"/>
      <c r="R513" s="234"/>
      <c r="S513" s="260">
        <f t="shared" si="1282"/>
        <v>0</v>
      </c>
      <c r="T513" s="260" t="e">
        <f t="shared" si="1283"/>
        <v>#DIV/0!</v>
      </c>
      <c r="U513" s="260">
        <f t="shared" si="1284"/>
        <v>0</v>
      </c>
      <c r="V513" s="343" t="s">
        <v>106</v>
      </c>
      <c r="W513" s="270"/>
      <c r="X513" s="266">
        <v>6500</v>
      </c>
      <c r="Y513" s="260" t="e">
        <f t="shared" si="1285"/>
        <v>#DIV/0!</v>
      </c>
      <c r="Z513" s="234" t="e">
        <f t="shared" si="1286"/>
        <v>#DIV/0!</v>
      </c>
      <c r="AA513" s="260" t="e">
        <f t="shared" si="1287"/>
        <v>#DIV/0!</v>
      </c>
      <c r="AB513" s="278" t="e">
        <f t="shared" si="1288"/>
        <v>#DIV/0!</v>
      </c>
      <c r="AC513" s="260">
        <f t="shared" si="1289"/>
        <v>0</v>
      </c>
      <c r="AD513" s="254" t="e">
        <f t="shared" si="1290"/>
        <v>#DIV/0!</v>
      </c>
      <c r="AE513" s="279">
        <v>1</v>
      </c>
      <c r="AF513" s="280">
        <f t="shared" si="1291"/>
        <v>0</v>
      </c>
      <c r="AG513" s="292">
        <f t="shared" si="1296"/>
        <v>44140</v>
      </c>
      <c r="AH513" s="292">
        <f t="shared" si="1297"/>
        <v>0</v>
      </c>
      <c r="AI513" s="292">
        <f t="shared" si="1298"/>
        <v>44184.8022881379</v>
      </c>
      <c r="AJ513" s="292" t="str">
        <f ca="1" t="shared" si="1299"/>
        <v> </v>
      </c>
      <c r="AK513" s="292">
        <f t="shared" si="1300"/>
        <v>44187.8022881379</v>
      </c>
      <c r="AL513" s="296"/>
      <c r="CZ513" s="193"/>
      <c r="DA513" s="193"/>
      <c r="DB513" s="193"/>
      <c r="DC513" s="193"/>
      <c r="DD513" s="193"/>
      <c r="DE513" s="193"/>
      <c r="DF513" s="193"/>
      <c r="DG513" s="193"/>
      <c r="DH513" s="193"/>
      <c r="DI513" s="193"/>
      <c r="DJ513" s="193"/>
      <c r="DK513" s="193"/>
      <c r="DL513" s="193"/>
      <c r="DM513" s="193"/>
      <c r="DN513" s="193"/>
      <c r="DO513" s="193"/>
      <c r="DP513" s="193"/>
      <c r="DQ513" s="193"/>
      <c r="DR513" s="193"/>
      <c r="DS513" s="193"/>
      <c r="DT513" s="193"/>
      <c r="DU513" s="193"/>
      <c r="DV513" s="193"/>
      <c r="DW513" s="193"/>
      <c r="DX513" s="193"/>
      <c r="DY513" s="193"/>
    </row>
    <row r="514" customHeight="1" spans="1:129">
      <c r="A514" s="230">
        <v>361</v>
      </c>
      <c r="B514" s="235"/>
      <c r="C514" s="234">
        <v>1</v>
      </c>
      <c r="D514" s="233">
        <f t="shared" si="1292"/>
        <v>520</v>
      </c>
      <c r="E514" s="234" t="str">
        <f t="shared" si="1293"/>
        <v>YH-11991</v>
      </c>
      <c r="F514" s="232">
        <f t="shared" si="1294"/>
        <v>5020</v>
      </c>
      <c r="G514" s="234"/>
      <c r="H514" s="234" t="s">
        <v>46</v>
      </c>
      <c r="I514" s="234"/>
      <c r="J514" s="252"/>
      <c r="K514" s="234"/>
      <c r="L514" s="234">
        <f t="shared" si="1295"/>
        <v>6</v>
      </c>
      <c r="M514" s="234">
        <f t="shared" si="1280"/>
        <v>0</v>
      </c>
      <c r="N514" s="253">
        <f t="shared" si="1281"/>
        <v>0</v>
      </c>
      <c r="O514" s="234"/>
      <c r="P514" s="234"/>
      <c r="Q514" s="234"/>
      <c r="R514" s="234"/>
      <c r="S514" s="260">
        <f t="shared" si="1282"/>
        <v>0</v>
      </c>
      <c r="T514" s="260" t="e">
        <f t="shared" si="1283"/>
        <v>#DIV/0!</v>
      </c>
      <c r="U514" s="260">
        <f t="shared" si="1284"/>
        <v>0</v>
      </c>
      <c r="V514" s="260"/>
      <c r="W514" s="270"/>
      <c r="X514" s="266">
        <v>4400</v>
      </c>
      <c r="Y514" s="260" t="e">
        <f t="shared" si="1285"/>
        <v>#DIV/0!</v>
      </c>
      <c r="Z514" s="234" t="e">
        <f t="shared" si="1286"/>
        <v>#DIV/0!</v>
      </c>
      <c r="AA514" s="260" t="e">
        <f t="shared" si="1287"/>
        <v>#DIV/0!</v>
      </c>
      <c r="AB514" s="278" t="e">
        <f t="shared" si="1288"/>
        <v>#DIV/0!</v>
      </c>
      <c r="AC514" s="260">
        <f t="shared" si="1289"/>
        <v>0</v>
      </c>
      <c r="AD514" s="254" t="e">
        <f t="shared" si="1290"/>
        <v>#DIV/0!</v>
      </c>
      <c r="AE514" s="279">
        <v>1</v>
      </c>
      <c r="AF514" s="280">
        <f t="shared" si="1291"/>
        <v>0</v>
      </c>
      <c r="AG514" s="292">
        <f t="shared" si="1296"/>
        <v>44140</v>
      </c>
      <c r="AH514" s="292">
        <f t="shared" si="1297"/>
        <v>0</v>
      </c>
      <c r="AI514" s="292">
        <f t="shared" si="1298"/>
        <v>44184.8022881379</v>
      </c>
      <c r="AJ514" s="292" t="str">
        <f ca="1" t="shared" si="1299"/>
        <v> </v>
      </c>
      <c r="AK514" s="292">
        <f t="shared" si="1300"/>
        <v>44187.8022881379</v>
      </c>
      <c r="AL514" s="296"/>
      <c r="CZ514" s="193"/>
      <c r="DA514" s="193"/>
      <c r="DB514" s="193"/>
      <c r="DC514" s="193"/>
      <c r="DD514" s="193"/>
      <c r="DE514" s="193"/>
      <c r="DF514" s="193"/>
      <c r="DG514" s="193"/>
      <c r="DH514" s="193"/>
      <c r="DI514" s="193"/>
      <c r="DJ514" s="193"/>
      <c r="DK514" s="193"/>
      <c r="DL514" s="193"/>
      <c r="DM514" s="193"/>
      <c r="DN514" s="193"/>
      <c r="DO514" s="193"/>
      <c r="DP514" s="193"/>
      <c r="DQ514" s="193"/>
      <c r="DR514" s="193"/>
      <c r="DS514" s="193"/>
      <c r="DT514" s="193"/>
      <c r="DU514" s="193"/>
      <c r="DV514" s="193"/>
      <c r="DW514" s="193"/>
      <c r="DX514" s="193"/>
      <c r="DY514" s="193"/>
    </row>
    <row r="515" s="192" customFormat="1" customHeight="1" spans="1:129">
      <c r="A515" s="244"/>
      <c r="B515" s="237"/>
      <c r="C515" s="240"/>
      <c r="D515" s="239"/>
      <c r="E515" s="240"/>
      <c r="F515" s="238"/>
      <c r="G515" s="240"/>
      <c r="H515" s="240"/>
      <c r="I515" s="240"/>
      <c r="J515" s="256"/>
      <c r="K515" s="240"/>
      <c r="L515" s="240"/>
      <c r="M515" s="240"/>
      <c r="N515" s="257"/>
      <c r="O515" s="240"/>
      <c r="P515" s="240"/>
      <c r="Q515" s="240"/>
      <c r="R515" s="240"/>
      <c r="S515" s="267"/>
      <c r="T515" s="267"/>
      <c r="U515" s="267"/>
      <c r="V515" s="267"/>
      <c r="W515" s="272"/>
      <c r="X515" s="269"/>
      <c r="Y515" s="267"/>
      <c r="Z515" s="240"/>
      <c r="AA515" s="267"/>
      <c r="AB515" s="281"/>
      <c r="AC515" s="267"/>
      <c r="AD515" s="258"/>
      <c r="AE515" s="282"/>
      <c r="AF515" s="283"/>
      <c r="AG515" s="297"/>
      <c r="AH515" s="297"/>
      <c r="AI515" s="297"/>
      <c r="AJ515" s="297"/>
      <c r="AK515" s="297"/>
      <c r="AL515" s="298"/>
      <c r="AM515" s="301"/>
      <c r="AN515" s="218"/>
      <c r="AO515" s="218"/>
      <c r="AP515" s="218"/>
      <c r="AQ515" s="218"/>
      <c r="AR515" s="218"/>
      <c r="AS515" s="218"/>
      <c r="AT515" s="218"/>
      <c r="AU515" s="218"/>
      <c r="AV515" s="218"/>
      <c r="AW515" s="218"/>
      <c r="AX515" s="218"/>
      <c r="AY515" s="218"/>
      <c r="AZ515" s="218"/>
      <c r="BA515" s="218"/>
      <c r="BB515" s="218"/>
      <c r="BC515" s="218"/>
      <c r="BD515" s="218"/>
      <c r="BE515" s="218"/>
      <c r="BF515" s="218"/>
      <c r="BG515" s="218"/>
      <c r="BH515" s="218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217"/>
      <c r="BS515" s="217"/>
      <c r="BT515" s="217"/>
      <c r="BU515" s="217"/>
      <c r="BV515" s="217"/>
      <c r="BW515" s="217"/>
      <c r="BX515" s="217"/>
      <c r="BY515" s="217"/>
      <c r="BZ515" s="217"/>
      <c r="CA515" s="217"/>
      <c r="CB515" s="217"/>
      <c r="CC515" s="217"/>
      <c r="CD515" s="217"/>
      <c r="CE515" s="217"/>
      <c r="CF515" s="217"/>
      <c r="CG515" s="217"/>
      <c r="CH515" s="217"/>
      <c r="CI515" s="217"/>
      <c r="CJ515" s="217"/>
      <c r="CK515" s="217"/>
      <c r="CL515" s="217"/>
      <c r="CM515" s="217"/>
      <c r="CN515" s="217"/>
      <c r="CO515" s="217"/>
      <c r="CP515" s="217"/>
      <c r="CQ515" s="217"/>
      <c r="CR515" s="217"/>
      <c r="CS515" s="217"/>
      <c r="CT515" s="217"/>
      <c r="CU515" s="217"/>
      <c r="CV515" s="217"/>
      <c r="CW515" s="217"/>
      <c r="CX515" s="217"/>
      <c r="CY515" s="217"/>
      <c r="CZ515" s="306"/>
      <c r="DA515" s="306"/>
      <c r="DB515" s="306"/>
      <c r="DC515" s="306"/>
      <c r="DD515" s="306"/>
      <c r="DE515" s="306"/>
      <c r="DF515" s="306"/>
      <c r="DG515" s="306"/>
      <c r="DH515" s="306"/>
      <c r="DI515" s="306"/>
      <c r="DJ515" s="306"/>
      <c r="DK515" s="306"/>
      <c r="DL515" s="306"/>
      <c r="DM515" s="306"/>
      <c r="DN515" s="306"/>
      <c r="DO515" s="306"/>
      <c r="DP515" s="306"/>
      <c r="DQ515" s="306"/>
      <c r="DR515" s="306"/>
      <c r="DS515" s="306"/>
      <c r="DT515" s="306"/>
      <c r="DU515" s="306"/>
      <c r="DV515" s="306"/>
      <c r="DW515" s="306"/>
      <c r="DX515" s="306"/>
      <c r="DY515" s="306"/>
    </row>
    <row r="516" s="190" customFormat="1" customHeight="1" spans="1:129">
      <c r="A516" s="243">
        <v>359</v>
      </c>
      <c r="B516" s="235">
        <v>1064</v>
      </c>
      <c r="C516" s="234">
        <v>1</v>
      </c>
      <c r="D516" s="233">
        <v>510</v>
      </c>
      <c r="E516" s="234" t="s">
        <v>157</v>
      </c>
      <c r="F516" s="232">
        <v>2020</v>
      </c>
      <c r="G516" s="234"/>
      <c r="H516" s="234" t="s">
        <v>15</v>
      </c>
      <c r="I516" s="234">
        <v>150</v>
      </c>
      <c r="J516" s="252" t="s">
        <v>67</v>
      </c>
      <c r="K516" s="234">
        <v>476</v>
      </c>
      <c r="L516" s="234">
        <v>6</v>
      </c>
      <c r="M516" s="234">
        <f t="shared" ref="M516:M522" si="1301">O516*K516*I516</f>
        <v>285600</v>
      </c>
      <c r="N516" s="253">
        <f t="shared" ref="N516:N522" si="1302">M516/SUM($M$516:$M$522)</f>
        <v>0.260756192959583</v>
      </c>
      <c r="O516" s="234">
        <v>4</v>
      </c>
      <c r="P516" s="234"/>
      <c r="Q516" s="234"/>
      <c r="R516" s="234"/>
      <c r="S516" s="260">
        <f t="shared" ref="S516:S522" si="1303">R516*Q516*P516/1000</f>
        <v>0</v>
      </c>
      <c r="T516" s="260">
        <f t="shared" ref="T516:T529" si="1304">F516*N516*1000/L516/K516*9000/I516</f>
        <v>11065.7039869403</v>
      </c>
      <c r="U516" s="260">
        <f t="shared" ref="U516:U529" si="1305">F516*N516</f>
        <v>526.727509778358</v>
      </c>
      <c r="V516" s="260"/>
      <c r="W516" s="270"/>
      <c r="X516" s="266"/>
      <c r="Y516" s="260">
        <f t="shared" ref="Y516:Y529" si="1306">T516-X516</f>
        <v>11065.7039869403</v>
      </c>
      <c r="Z516" s="234">
        <f t="shared" ref="Z516:Z529" si="1307">Y516*I516/9000*L516*K516/1000</f>
        <v>526.727509778358</v>
      </c>
      <c r="AA516" s="260">
        <f t="shared" ref="AA516:AA522" si="1308">65*1000/K516*9000/I516</f>
        <v>8193.27731092437</v>
      </c>
      <c r="AB516" s="278">
        <f t="shared" ref="AB516:AB529" si="1309">Q516*R516*P516*N516/K516/L516*9000/I516</f>
        <v>0</v>
      </c>
      <c r="AC516" s="260">
        <f t="shared" ref="AC516:AC529" si="1310">D516/2*O516*60*24/1000</f>
        <v>1468.8</v>
      </c>
      <c r="AD516" s="254">
        <f t="shared" ref="AD516:AD522" si="1311">T516/AC516/0.83/AE516</f>
        <v>9.07691549444534</v>
      </c>
      <c r="AE516" s="279">
        <v>1</v>
      </c>
      <c r="AF516" s="280">
        <f t="shared" ref="AF516:AF529" si="1312">IF(LEN(C516)&gt;0,AC516*I516/9000/1000*K516*L516,"")</f>
        <v>69.91488</v>
      </c>
      <c r="AG516" s="292">
        <v>44138</v>
      </c>
      <c r="AH516" s="294"/>
      <c r="AI516" s="294">
        <f>AD516+AG516</f>
        <v>44147.0769154944</v>
      </c>
      <c r="AJ516" s="295" t="str">
        <f ca="1">IF(NOW()-AG516-AD516&gt;=-2,"跟踪"," ")</f>
        <v>跟踪</v>
      </c>
      <c r="AK516" s="295">
        <f>AI516+2</f>
        <v>44149.0769154944</v>
      </c>
      <c r="AL516" s="296">
        <f>SUM(AF516:AF522)</f>
        <v>268.1235648</v>
      </c>
      <c r="AM516" s="300"/>
      <c r="AN516" s="218"/>
      <c r="AO516" s="218"/>
      <c r="AP516" s="218"/>
      <c r="AQ516" s="218"/>
      <c r="AR516" s="218"/>
      <c r="AS516" s="218"/>
      <c r="AT516" s="218"/>
      <c r="AU516" s="218"/>
      <c r="AV516" s="218"/>
      <c r="AW516" s="218"/>
      <c r="AX516" s="218"/>
      <c r="AY516" s="218"/>
      <c r="AZ516" s="218"/>
      <c r="BA516" s="218"/>
      <c r="BB516" s="218"/>
      <c r="BC516" s="218"/>
      <c r="BD516" s="218"/>
      <c r="BE516" s="218"/>
      <c r="BF516" s="218"/>
      <c r="BG516" s="218"/>
      <c r="BH516" s="218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217"/>
      <c r="BS516" s="217"/>
      <c r="BT516" s="217"/>
      <c r="BU516" s="217"/>
      <c r="BV516" s="217"/>
      <c r="BW516" s="217"/>
      <c r="BX516" s="217"/>
      <c r="BY516" s="217"/>
      <c r="BZ516" s="217"/>
      <c r="CA516" s="217"/>
      <c r="CB516" s="217"/>
      <c r="CC516" s="217"/>
      <c r="CD516" s="217"/>
      <c r="CE516" s="217"/>
      <c r="CF516" s="217"/>
      <c r="CG516" s="217"/>
      <c r="CH516" s="217"/>
      <c r="CI516" s="217"/>
      <c r="CJ516" s="217"/>
      <c r="CK516" s="217"/>
      <c r="CL516" s="217"/>
      <c r="CM516" s="217"/>
      <c r="CN516" s="217"/>
      <c r="CO516" s="217"/>
      <c r="CP516" s="217"/>
      <c r="CQ516" s="217"/>
      <c r="CR516" s="217"/>
      <c r="CS516" s="217"/>
      <c r="CT516" s="217"/>
      <c r="CU516" s="217"/>
      <c r="CV516" s="217"/>
      <c r="CW516" s="217"/>
      <c r="CX516" s="217"/>
      <c r="CY516" s="217"/>
      <c r="CZ516" s="193"/>
      <c r="DA516" s="193"/>
      <c r="DB516" s="193"/>
      <c r="DC516" s="193"/>
      <c r="DD516" s="193"/>
      <c r="DE516" s="193"/>
      <c r="DF516" s="193"/>
      <c r="DG516" s="193"/>
      <c r="DH516" s="193"/>
      <c r="DI516" s="193"/>
      <c r="DJ516" s="193"/>
      <c r="DK516" s="193"/>
      <c r="DL516" s="193"/>
      <c r="DM516" s="193"/>
      <c r="DN516" s="193"/>
      <c r="DO516" s="193"/>
      <c r="DP516" s="193"/>
      <c r="DQ516" s="193"/>
      <c r="DR516" s="193"/>
      <c r="DS516" s="193"/>
      <c r="DT516" s="193"/>
      <c r="DU516" s="193"/>
      <c r="DV516" s="193"/>
      <c r="DW516" s="193"/>
      <c r="DX516" s="193"/>
      <c r="DY516" s="193"/>
    </row>
    <row r="517" s="190" customFormat="1" customHeight="1" spans="1:129">
      <c r="A517" s="243">
        <v>359</v>
      </c>
      <c r="B517" s="235"/>
      <c r="C517" s="234">
        <v>1</v>
      </c>
      <c r="D517" s="233">
        <f t="shared" ref="D517:D522" si="1313">D516</f>
        <v>510</v>
      </c>
      <c r="E517" s="234" t="str">
        <f t="shared" ref="E517:E522" si="1314">E516</f>
        <v>YT-L785</v>
      </c>
      <c r="F517" s="232">
        <f t="shared" ref="F517:F522" si="1315">F516</f>
        <v>2020</v>
      </c>
      <c r="G517" s="234"/>
      <c r="H517" s="234" t="s">
        <v>41</v>
      </c>
      <c r="I517" s="234">
        <v>150</v>
      </c>
      <c r="J517" s="252" t="s">
        <v>54</v>
      </c>
      <c r="K517" s="234">
        <v>238</v>
      </c>
      <c r="L517" s="234">
        <f t="shared" ref="L517:L522" si="1316">L516</f>
        <v>6</v>
      </c>
      <c r="M517" s="234">
        <f t="shared" si="1301"/>
        <v>132090</v>
      </c>
      <c r="N517" s="253">
        <f t="shared" si="1302"/>
        <v>0.120599739243807</v>
      </c>
      <c r="O517" s="234">
        <v>3.7</v>
      </c>
      <c r="P517" s="260"/>
      <c r="Q517" s="260"/>
      <c r="R517" s="260"/>
      <c r="S517" s="260">
        <f t="shared" si="1303"/>
        <v>0</v>
      </c>
      <c r="T517" s="260">
        <f t="shared" si="1304"/>
        <v>10235.7761879198</v>
      </c>
      <c r="U517" s="260">
        <f t="shared" si="1305"/>
        <v>243.61147327249</v>
      </c>
      <c r="V517" s="260"/>
      <c r="W517" s="270"/>
      <c r="X517" s="266"/>
      <c r="Y517" s="260">
        <f t="shared" si="1306"/>
        <v>10235.7761879198</v>
      </c>
      <c r="Z517" s="234">
        <f t="shared" si="1307"/>
        <v>243.61147327249</v>
      </c>
      <c r="AA517" s="260">
        <f t="shared" si="1308"/>
        <v>16386.5546218487</v>
      </c>
      <c r="AB517" s="278">
        <f t="shared" si="1309"/>
        <v>0</v>
      </c>
      <c r="AC517" s="260">
        <f t="shared" si="1310"/>
        <v>1358.64</v>
      </c>
      <c r="AD517" s="254">
        <f t="shared" si="1311"/>
        <v>9.07691549444533</v>
      </c>
      <c r="AE517" s="279">
        <v>1</v>
      </c>
      <c r="AF517" s="280">
        <f t="shared" si="1312"/>
        <v>32.335632</v>
      </c>
      <c r="AG517" s="292">
        <f t="shared" ref="AG517:AG522" si="1317">AG516</f>
        <v>44138</v>
      </c>
      <c r="AH517" s="292">
        <f t="shared" ref="AH517:AH522" si="1318">AH516</f>
        <v>0</v>
      </c>
      <c r="AI517" s="292">
        <f t="shared" ref="AI517:AI522" si="1319">AI516</f>
        <v>44147.0769154944</v>
      </c>
      <c r="AJ517" s="292" t="str">
        <f ca="1" t="shared" ref="AJ517:AJ522" si="1320">AJ516</f>
        <v>跟踪</v>
      </c>
      <c r="AK517" s="292">
        <f t="shared" ref="AK517:AK522" si="1321">AK516</f>
        <v>44149.0769154944</v>
      </c>
      <c r="AL517" s="296"/>
      <c r="AM517" s="300"/>
      <c r="AN517" s="218"/>
      <c r="AO517" s="218"/>
      <c r="AP517" s="218"/>
      <c r="AQ517" s="218"/>
      <c r="AR517" s="218"/>
      <c r="AS517" s="218"/>
      <c r="AT517" s="218"/>
      <c r="AU517" s="218"/>
      <c r="AV517" s="218"/>
      <c r="AW517" s="218"/>
      <c r="AX517" s="218"/>
      <c r="AY517" s="218"/>
      <c r="AZ517" s="218"/>
      <c r="BA517" s="218"/>
      <c r="BB517" s="218"/>
      <c r="BC517" s="218"/>
      <c r="BD517" s="218"/>
      <c r="BE517" s="218"/>
      <c r="BF517" s="218"/>
      <c r="BG517" s="218"/>
      <c r="BH517" s="218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217"/>
      <c r="BS517" s="217"/>
      <c r="BT517" s="217"/>
      <c r="BU517" s="217"/>
      <c r="BV517" s="217"/>
      <c r="BW517" s="217"/>
      <c r="BX517" s="217"/>
      <c r="BY517" s="217"/>
      <c r="BZ517" s="217"/>
      <c r="CA517" s="217"/>
      <c r="CB517" s="217"/>
      <c r="CC517" s="217"/>
      <c r="CD517" s="217"/>
      <c r="CE517" s="217"/>
      <c r="CF517" s="217"/>
      <c r="CG517" s="217"/>
      <c r="CH517" s="217"/>
      <c r="CI517" s="217"/>
      <c r="CJ517" s="217"/>
      <c r="CK517" s="217"/>
      <c r="CL517" s="217"/>
      <c r="CM517" s="217"/>
      <c r="CN517" s="217"/>
      <c r="CO517" s="217"/>
      <c r="CP517" s="217"/>
      <c r="CQ517" s="217"/>
      <c r="CR517" s="217"/>
      <c r="CS517" s="217"/>
      <c r="CT517" s="217"/>
      <c r="CU517" s="217"/>
      <c r="CV517" s="217"/>
      <c r="CW517" s="217"/>
      <c r="CX517" s="217"/>
      <c r="CY517" s="217"/>
      <c r="CZ517" s="193"/>
      <c r="DA517" s="193"/>
      <c r="DB517" s="193"/>
      <c r="DC517" s="193"/>
      <c r="DD517" s="193"/>
      <c r="DE517" s="193"/>
      <c r="DF517" s="193"/>
      <c r="DG517" s="193"/>
      <c r="DH517" s="193"/>
      <c r="DI517" s="193"/>
      <c r="DJ517" s="193"/>
      <c r="DK517" s="193"/>
      <c r="DL517" s="193"/>
      <c r="DM517" s="193"/>
      <c r="DN517" s="193"/>
      <c r="DO517" s="193"/>
      <c r="DP517" s="193"/>
      <c r="DQ517" s="193"/>
      <c r="DR517" s="193"/>
      <c r="DS517" s="193"/>
      <c r="DT517" s="193"/>
      <c r="DU517" s="193"/>
      <c r="DV517" s="193"/>
      <c r="DW517" s="193"/>
      <c r="DX517" s="193"/>
      <c r="DY517" s="193"/>
    </row>
    <row r="518" s="190" customFormat="1" customHeight="1" spans="1:129">
      <c r="A518" s="243">
        <v>359</v>
      </c>
      <c r="B518" s="235"/>
      <c r="C518" s="234">
        <v>1</v>
      </c>
      <c r="D518" s="233">
        <f t="shared" si="1313"/>
        <v>510</v>
      </c>
      <c r="E518" s="234" t="str">
        <f t="shared" si="1314"/>
        <v>YT-L785</v>
      </c>
      <c r="F518" s="232">
        <f t="shared" si="1315"/>
        <v>2020</v>
      </c>
      <c r="G518" s="241" t="s">
        <v>49</v>
      </c>
      <c r="H518" s="234" t="s">
        <v>42</v>
      </c>
      <c r="I518" s="234">
        <v>150</v>
      </c>
      <c r="J518" s="252" t="s">
        <v>54</v>
      </c>
      <c r="K518" s="234">
        <v>238</v>
      </c>
      <c r="L518" s="234">
        <f t="shared" si="1316"/>
        <v>6</v>
      </c>
      <c r="M518" s="234">
        <f t="shared" si="1301"/>
        <v>132090</v>
      </c>
      <c r="N518" s="253">
        <f t="shared" si="1302"/>
        <v>0.120599739243807</v>
      </c>
      <c r="O518" s="234">
        <v>3.7</v>
      </c>
      <c r="P518" s="234"/>
      <c r="Q518" s="234"/>
      <c r="R518" s="234"/>
      <c r="S518" s="260">
        <f t="shared" si="1303"/>
        <v>0</v>
      </c>
      <c r="T518" s="260">
        <f t="shared" si="1304"/>
        <v>10235.7761879198</v>
      </c>
      <c r="U518" s="260">
        <f t="shared" si="1305"/>
        <v>243.61147327249</v>
      </c>
      <c r="V518" s="260"/>
      <c r="W518" s="270"/>
      <c r="X518" s="266"/>
      <c r="Y518" s="260">
        <f t="shared" si="1306"/>
        <v>10235.7761879198</v>
      </c>
      <c r="Z518" s="234">
        <f t="shared" si="1307"/>
        <v>243.61147327249</v>
      </c>
      <c r="AA518" s="260">
        <f t="shared" si="1308"/>
        <v>16386.5546218487</v>
      </c>
      <c r="AB518" s="278">
        <f t="shared" si="1309"/>
        <v>0</v>
      </c>
      <c r="AC518" s="260">
        <f t="shared" si="1310"/>
        <v>1358.64</v>
      </c>
      <c r="AD518" s="254">
        <f t="shared" si="1311"/>
        <v>9.07691549444533</v>
      </c>
      <c r="AE518" s="279">
        <v>1</v>
      </c>
      <c r="AF518" s="280">
        <f t="shared" si="1312"/>
        <v>32.335632</v>
      </c>
      <c r="AG518" s="292">
        <f t="shared" si="1317"/>
        <v>44138</v>
      </c>
      <c r="AH518" s="292">
        <f t="shared" si="1318"/>
        <v>0</v>
      </c>
      <c r="AI518" s="292">
        <f t="shared" si="1319"/>
        <v>44147.0769154944</v>
      </c>
      <c r="AJ518" s="292" t="str">
        <f ca="1" t="shared" si="1320"/>
        <v>跟踪</v>
      </c>
      <c r="AK518" s="292">
        <f t="shared" si="1321"/>
        <v>44149.0769154944</v>
      </c>
      <c r="AL518" s="296"/>
      <c r="AM518" s="300"/>
      <c r="AN518" s="218"/>
      <c r="AO518" s="218"/>
      <c r="AP518" s="218"/>
      <c r="AQ518" s="218"/>
      <c r="AR518" s="218"/>
      <c r="AS518" s="218"/>
      <c r="AT518" s="218"/>
      <c r="AU518" s="218"/>
      <c r="AV518" s="218"/>
      <c r="AW518" s="218"/>
      <c r="AX518" s="218"/>
      <c r="AY518" s="218"/>
      <c r="AZ518" s="218"/>
      <c r="BA518" s="218"/>
      <c r="BB518" s="218"/>
      <c r="BC518" s="218"/>
      <c r="BD518" s="218"/>
      <c r="BE518" s="218"/>
      <c r="BF518" s="218"/>
      <c r="BG518" s="218"/>
      <c r="BH518" s="218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217"/>
      <c r="BS518" s="217"/>
      <c r="BT518" s="217"/>
      <c r="BU518" s="217"/>
      <c r="BV518" s="217"/>
      <c r="BW518" s="217"/>
      <c r="BX518" s="217"/>
      <c r="BY518" s="217"/>
      <c r="BZ518" s="217"/>
      <c r="CA518" s="217"/>
      <c r="CB518" s="217"/>
      <c r="CC518" s="217"/>
      <c r="CD518" s="217"/>
      <c r="CE518" s="217"/>
      <c r="CF518" s="217"/>
      <c r="CG518" s="217"/>
      <c r="CH518" s="217"/>
      <c r="CI518" s="217"/>
      <c r="CJ518" s="217"/>
      <c r="CK518" s="217"/>
      <c r="CL518" s="217"/>
      <c r="CM518" s="217"/>
      <c r="CN518" s="217"/>
      <c r="CO518" s="217"/>
      <c r="CP518" s="217"/>
      <c r="CQ518" s="217"/>
      <c r="CR518" s="217"/>
      <c r="CS518" s="217"/>
      <c r="CT518" s="217"/>
      <c r="CU518" s="217"/>
      <c r="CV518" s="217"/>
      <c r="CW518" s="217"/>
      <c r="CX518" s="217"/>
      <c r="CY518" s="217"/>
      <c r="CZ518" s="193"/>
      <c r="DA518" s="193"/>
      <c r="DB518" s="193"/>
      <c r="DC518" s="193"/>
      <c r="DD518" s="193"/>
      <c r="DE518" s="193"/>
      <c r="DF518" s="193"/>
      <c r="DG518" s="193"/>
      <c r="DH518" s="193"/>
      <c r="DI518" s="193"/>
      <c r="DJ518" s="193"/>
      <c r="DK518" s="193"/>
      <c r="DL518" s="193"/>
      <c r="DM518" s="193"/>
      <c r="DN518" s="193"/>
      <c r="DO518" s="193"/>
      <c r="DP518" s="193"/>
      <c r="DQ518" s="193"/>
      <c r="DR518" s="193"/>
      <c r="DS518" s="193"/>
      <c r="DT518" s="193"/>
      <c r="DU518" s="193"/>
      <c r="DV518" s="193"/>
      <c r="DW518" s="193"/>
      <c r="DX518" s="193"/>
      <c r="DY518" s="193"/>
    </row>
    <row r="519" s="190" customFormat="1" customHeight="1" spans="1:129">
      <c r="A519" s="243">
        <v>359</v>
      </c>
      <c r="B519" s="235"/>
      <c r="C519" s="234">
        <v>1</v>
      </c>
      <c r="D519" s="233">
        <f t="shared" si="1313"/>
        <v>510</v>
      </c>
      <c r="E519" s="234" t="str">
        <f t="shared" si="1314"/>
        <v>YT-L785</v>
      </c>
      <c r="F519" s="232">
        <f t="shared" si="1315"/>
        <v>2020</v>
      </c>
      <c r="G519" s="242"/>
      <c r="H519" s="234" t="s">
        <v>43</v>
      </c>
      <c r="I519" s="234">
        <v>30</v>
      </c>
      <c r="J519" s="252" t="s">
        <v>57</v>
      </c>
      <c r="K519" s="234">
        <v>476</v>
      </c>
      <c r="L519" s="234">
        <f t="shared" si="1316"/>
        <v>6</v>
      </c>
      <c r="M519" s="234">
        <f t="shared" si="1301"/>
        <v>245616</v>
      </c>
      <c r="N519" s="253">
        <f t="shared" si="1302"/>
        <v>0.224250325945241</v>
      </c>
      <c r="O519" s="234">
        <v>17.2</v>
      </c>
      <c r="P519" s="234"/>
      <c r="Q519" s="234"/>
      <c r="R519" s="234"/>
      <c r="S519" s="260">
        <f t="shared" si="1303"/>
        <v>0</v>
      </c>
      <c r="T519" s="260">
        <f t="shared" si="1304"/>
        <v>47582.5271438432</v>
      </c>
      <c r="U519" s="260">
        <f t="shared" si="1305"/>
        <v>452.985658409387</v>
      </c>
      <c r="V519" s="260"/>
      <c r="W519" s="270"/>
      <c r="X519" s="266"/>
      <c r="Y519" s="260">
        <f t="shared" si="1306"/>
        <v>47582.5271438432</v>
      </c>
      <c r="Z519" s="234">
        <f t="shared" si="1307"/>
        <v>452.985658409387</v>
      </c>
      <c r="AA519" s="260">
        <f t="shared" si="1308"/>
        <v>40966.3865546218</v>
      </c>
      <c r="AB519" s="278">
        <f t="shared" si="1309"/>
        <v>0</v>
      </c>
      <c r="AC519" s="260">
        <f t="shared" si="1310"/>
        <v>6315.84</v>
      </c>
      <c r="AD519" s="254">
        <f t="shared" si="1311"/>
        <v>9.07691549444532</v>
      </c>
      <c r="AE519" s="279">
        <v>1</v>
      </c>
      <c r="AF519" s="280">
        <f t="shared" si="1312"/>
        <v>60.1267968</v>
      </c>
      <c r="AG519" s="292">
        <f t="shared" si="1317"/>
        <v>44138</v>
      </c>
      <c r="AH519" s="292">
        <f t="shared" si="1318"/>
        <v>0</v>
      </c>
      <c r="AI519" s="292">
        <f t="shared" si="1319"/>
        <v>44147.0769154944</v>
      </c>
      <c r="AJ519" s="292" t="str">
        <f ca="1" t="shared" si="1320"/>
        <v>跟踪</v>
      </c>
      <c r="AK519" s="292">
        <f t="shared" si="1321"/>
        <v>44149.0769154944</v>
      </c>
      <c r="AL519" s="296"/>
      <c r="AM519" s="300"/>
      <c r="AN519" s="218"/>
      <c r="AO519" s="218"/>
      <c r="AP519" s="218"/>
      <c r="AQ519" s="218"/>
      <c r="AR519" s="218"/>
      <c r="AS519" s="218"/>
      <c r="AT519" s="218"/>
      <c r="AU519" s="218"/>
      <c r="AV519" s="218"/>
      <c r="AW519" s="218"/>
      <c r="AX519" s="218"/>
      <c r="AY519" s="218"/>
      <c r="AZ519" s="218"/>
      <c r="BA519" s="218"/>
      <c r="BB519" s="218"/>
      <c r="BC519" s="218"/>
      <c r="BD519" s="218"/>
      <c r="BE519" s="218"/>
      <c r="BF519" s="218"/>
      <c r="BG519" s="218"/>
      <c r="BH519" s="218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217"/>
      <c r="BS519" s="217"/>
      <c r="BT519" s="217"/>
      <c r="BU519" s="217"/>
      <c r="BV519" s="217"/>
      <c r="BW519" s="217"/>
      <c r="BX519" s="217"/>
      <c r="BY519" s="217"/>
      <c r="BZ519" s="217"/>
      <c r="CA519" s="217"/>
      <c r="CB519" s="217"/>
      <c r="CC519" s="217"/>
      <c r="CD519" s="217"/>
      <c r="CE519" s="217"/>
      <c r="CF519" s="217"/>
      <c r="CG519" s="217"/>
      <c r="CH519" s="217"/>
      <c r="CI519" s="217"/>
      <c r="CJ519" s="217"/>
      <c r="CK519" s="217"/>
      <c r="CL519" s="217"/>
      <c r="CM519" s="217"/>
      <c r="CN519" s="217"/>
      <c r="CO519" s="217"/>
      <c r="CP519" s="217"/>
      <c r="CQ519" s="217"/>
      <c r="CR519" s="217"/>
      <c r="CS519" s="217"/>
      <c r="CT519" s="217"/>
      <c r="CU519" s="217"/>
      <c r="CV519" s="217"/>
      <c r="CW519" s="217"/>
      <c r="CX519" s="217"/>
      <c r="CY519" s="217"/>
      <c r="CZ519" s="193"/>
      <c r="DA519" s="193"/>
      <c r="DB519" s="193"/>
      <c r="DC519" s="193"/>
      <c r="DD519" s="193"/>
      <c r="DE519" s="193"/>
      <c r="DF519" s="193"/>
      <c r="DG519" s="193"/>
      <c r="DH519" s="193"/>
      <c r="DI519" s="193"/>
      <c r="DJ519" s="193"/>
      <c r="DK519" s="193"/>
      <c r="DL519" s="193"/>
      <c r="DM519" s="193"/>
      <c r="DN519" s="193"/>
      <c r="DO519" s="193"/>
      <c r="DP519" s="193"/>
      <c r="DQ519" s="193"/>
      <c r="DR519" s="193"/>
      <c r="DS519" s="193"/>
      <c r="DT519" s="193"/>
      <c r="DU519" s="193"/>
      <c r="DV519" s="193"/>
      <c r="DW519" s="193"/>
      <c r="DX519" s="193"/>
      <c r="DY519" s="193"/>
    </row>
    <row r="520" s="190" customFormat="1" customHeight="1" spans="1:129">
      <c r="A520" s="243">
        <v>359</v>
      </c>
      <c r="B520" s="235"/>
      <c r="C520" s="234">
        <v>1</v>
      </c>
      <c r="D520" s="233">
        <f t="shared" si="1313"/>
        <v>510</v>
      </c>
      <c r="E520" s="234" t="str">
        <f t="shared" si="1314"/>
        <v>YT-L785</v>
      </c>
      <c r="F520" s="232">
        <f t="shared" si="1315"/>
        <v>2020</v>
      </c>
      <c r="G520" s="234" t="e">
        <f>[1]问量!$F$287</f>
        <v>#REF!</v>
      </c>
      <c r="H520" s="234" t="s">
        <v>44</v>
      </c>
      <c r="I520" s="234">
        <v>100</v>
      </c>
      <c r="J520" s="252" t="s">
        <v>52</v>
      </c>
      <c r="K520" s="234">
        <v>476</v>
      </c>
      <c r="L520" s="234">
        <f t="shared" si="1316"/>
        <v>6</v>
      </c>
      <c r="M520" s="234">
        <f t="shared" si="1301"/>
        <v>171360</v>
      </c>
      <c r="N520" s="253">
        <f t="shared" si="1302"/>
        <v>0.15645371577575</v>
      </c>
      <c r="O520" s="234">
        <v>3.6</v>
      </c>
      <c r="P520" s="234"/>
      <c r="Q520" s="234"/>
      <c r="R520" s="234"/>
      <c r="S520" s="260">
        <f t="shared" si="1303"/>
        <v>0</v>
      </c>
      <c r="T520" s="260">
        <f t="shared" si="1304"/>
        <v>9959.13358824627</v>
      </c>
      <c r="U520" s="260">
        <f t="shared" si="1305"/>
        <v>316.036505867015</v>
      </c>
      <c r="V520" s="260"/>
      <c r="W520" s="270"/>
      <c r="X520" s="266"/>
      <c r="Y520" s="260">
        <f t="shared" si="1306"/>
        <v>9959.13358824627</v>
      </c>
      <c r="Z520" s="234">
        <f t="shared" si="1307"/>
        <v>316.036505867015</v>
      </c>
      <c r="AA520" s="260">
        <f t="shared" si="1308"/>
        <v>12289.9159663866</v>
      </c>
      <c r="AB520" s="278">
        <f t="shared" si="1309"/>
        <v>0</v>
      </c>
      <c r="AC520" s="260">
        <f t="shared" si="1310"/>
        <v>1321.92</v>
      </c>
      <c r="AD520" s="254">
        <f t="shared" si="1311"/>
        <v>9.07691549444535</v>
      </c>
      <c r="AE520" s="279">
        <v>1</v>
      </c>
      <c r="AF520" s="280">
        <f t="shared" si="1312"/>
        <v>41.948928</v>
      </c>
      <c r="AG520" s="292">
        <f t="shared" si="1317"/>
        <v>44138</v>
      </c>
      <c r="AH520" s="292">
        <f t="shared" si="1318"/>
        <v>0</v>
      </c>
      <c r="AI520" s="292">
        <f t="shared" si="1319"/>
        <v>44147.0769154944</v>
      </c>
      <c r="AJ520" s="292" t="str">
        <f ca="1" t="shared" si="1320"/>
        <v>跟踪</v>
      </c>
      <c r="AK520" s="292">
        <f t="shared" si="1321"/>
        <v>44149.0769154944</v>
      </c>
      <c r="AL520" s="296"/>
      <c r="AM520" s="300"/>
      <c r="AN520" s="218"/>
      <c r="AO520" s="218"/>
      <c r="AP520" s="218"/>
      <c r="AQ520" s="218"/>
      <c r="AR520" s="218"/>
      <c r="AS520" s="218"/>
      <c r="AT520" s="218"/>
      <c r="AU520" s="218"/>
      <c r="AV520" s="218"/>
      <c r="AW520" s="218"/>
      <c r="AX520" s="218"/>
      <c r="AY520" s="218"/>
      <c r="AZ520" s="218"/>
      <c r="BA520" s="218"/>
      <c r="BB520" s="218"/>
      <c r="BC520" s="218"/>
      <c r="BD520" s="218"/>
      <c r="BE520" s="218"/>
      <c r="BF520" s="218"/>
      <c r="BG520" s="218"/>
      <c r="BH520" s="218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217"/>
      <c r="BS520" s="217"/>
      <c r="BT520" s="217"/>
      <c r="BU520" s="217"/>
      <c r="BV520" s="217"/>
      <c r="BW520" s="217"/>
      <c r="BX520" s="217"/>
      <c r="BY520" s="217"/>
      <c r="BZ520" s="217"/>
      <c r="CA520" s="217"/>
      <c r="CB520" s="217"/>
      <c r="CC520" s="217"/>
      <c r="CD520" s="217"/>
      <c r="CE520" s="217"/>
      <c r="CF520" s="217"/>
      <c r="CG520" s="217"/>
      <c r="CH520" s="217"/>
      <c r="CI520" s="217"/>
      <c r="CJ520" s="217"/>
      <c r="CK520" s="217"/>
      <c r="CL520" s="217"/>
      <c r="CM520" s="217"/>
      <c r="CN520" s="217"/>
      <c r="CO520" s="217"/>
      <c r="CP520" s="217"/>
      <c r="CQ520" s="217"/>
      <c r="CR520" s="217"/>
      <c r="CS520" s="217"/>
      <c r="CT520" s="217"/>
      <c r="CU520" s="217"/>
      <c r="CV520" s="217"/>
      <c r="CW520" s="217"/>
      <c r="CX520" s="217"/>
      <c r="CY520" s="217"/>
      <c r="CZ520" s="193"/>
      <c r="DA520" s="193"/>
      <c r="DB520" s="193"/>
      <c r="DC520" s="193"/>
      <c r="DD520" s="193"/>
      <c r="DE520" s="193"/>
      <c r="DF520" s="193"/>
      <c r="DG520" s="193"/>
      <c r="DH520" s="193"/>
      <c r="DI520" s="193"/>
      <c r="DJ520" s="193"/>
      <c r="DK520" s="193"/>
      <c r="DL520" s="193"/>
      <c r="DM520" s="193"/>
      <c r="DN520" s="193"/>
      <c r="DO520" s="193"/>
      <c r="DP520" s="193"/>
      <c r="DQ520" s="193"/>
      <c r="DR520" s="193"/>
      <c r="DS520" s="193"/>
      <c r="DT520" s="193"/>
      <c r="DU520" s="193"/>
      <c r="DV520" s="193"/>
      <c r="DW520" s="193"/>
      <c r="DX520" s="193"/>
      <c r="DY520" s="193"/>
    </row>
    <row r="521" s="190" customFormat="1" customHeight="1" spans="1:129">
      <c r="A521" s="243">
        <v>359</v>
      </c>
      <c r="B521" s="235"/>
      <c r="C521" s="234">
        <v>1</v>
      </c>
      <c r="D521" s="233">
        <f t="shared" si="1313"/>
        <v>510</v>
      </c>
      <c r="E521" s="234" t="str">
        <f t="shared" si="1314"/>
        <v>YT-L785</v>
      </c>
      <c r="F521" s="232">
        <f t="shared" si="1315"/>
        <v>2020</v>
      </c>
      <c r="G521" s="234"/>
      <c r="H521" s="234" t="s">
        <v>45</v>
      </c>
      <c r="I521" s="234">
        <v>75</v>
      </c>
      <c r="J521" s="252" t="s">
        <v>56</v>
      </c>
      <c r="K521" s="234">
        <v>476</v>
      </c>
      <c r="L521" s="234">
        <f t="shared" si="1316"/>
        <v>6</v>
      </c>
      <c r="M521" s="234">
        <f t="shared" si="1301"/>
        <v>128520</v>
      </c>
      <c r="N521" s="253">
        <f t="shared" si="1302"/>
        <v>0.117340286831812</v>
      </c>
      <c r="O521" s="234">
        <v>3.6</v>
      </c>
      <c r="P521" s="234"/>
      <c r="Q521" s="234"/>
      <c r="R521" s="234"/>
      <c r="S521" s="260">
        <f t="shared" si="1303"/>
        <v>0</v>
      </c>
      <c r="T521" s="260">
        <f t="shared" si="1304"/>
        <v>9959.13358824623</v>
      </c>
      <c r="U521" s="260">
        <f t="shared" si="1305"/>
        <v>237.02737940026</v>
      </c>
      <c r="V521" s="260" t="s">
        <v>153</v>
      </c>
      <c r="W521" s="270"/>
      <c r="X521" s="266"/>
      <c r="Y521" s="260">
        <f t="shared" si="1306"/>
        <v>9959.13358824623</v>
      </c>
      <c r="Z521" s="234">
        <f t="shared" si="1307"/>
        <v>237.02737940026</v>
      </c>
      <c r="AA521" s="260">
        <f t="shared" si="1308"/>
        <v>16386.5546218487</v>
      </c>
      <c r="AB521" s="278">
        <f t="shared" si="1309"/>
        <v>0</v>
      </c>
      <c r="AC521" s="260">
        <f t="shared" si="1310"/>
        <v>1321.92</v>
      </c>
      <c r="AD521" s="254">
        <f t="shared" si="1311"/>
        <v>9.07691549444531</v>
      </c>
      <c r="AE521" s="279">
        <v>1</v>
      </c>
      <c r="AF521" s="280">
        <f t="shared" si="1312"/>
        <v>31.461696</v>
      </c>
      <c r="AG521" s="292">
        <f t="shared" si="1317"/>
        <v>44138</v>
      </c>
      <c r="AH521" s="292">
        <f t="shared" si="1318"/>
        <v>0</v>
      </c>
      <c r="AI521" s="292">
        <f t="shared" si="1319"/>
        <v>44147.0769154944</v>
      </c>
      <c r="AJ521" s="292" t="str">
        <f ca="1" t="shared" si="1320"/>
        <v>跟踪</v>
      </c>
      <c r="AK521" s="292">
        <f t="shared" si="1321"/>
        <v>44149.0769154944</v>
      </c>
      <c r="AL521" s="296"/>
      <c r="AM521" s="300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218"/>
      <c r="BD521" s="218"/>
      <c r="BE521" s="218"/>
      <c r="BF521" s="218"/>
      <c r="BG521" s="218"/>
      <c r="BH521" s="218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217"/>
      <c r="BV521" s="217"/>
      <c r="BW521" s="217"/>
      <c r="BX521" s="217"/>
      <c r="BY521" s="217"/>
      <c r="BZ521" s="217"/>
      <c r="CA521" s="217"/>
      <c r="CB521" s="217"/>
      <c r="CC521" s="217"/>
      <c r="CD521" s="217"/>
      <c r="CE521" s="217"/>
      <c r="CF521" s="217"/>
      <c r="CG521" s="217"/>
      <c r="CH521" s="217"/>
      <c r="CI521" s="217"/>
      <c r="CJ521" s="217"/>
      <c r="CK521" s="217"/>
      <c r="CL521" s="217"/>
      <c r="CM521" s="217"/>
      <c r="CN521" s="217"/>
      <c r="CO521" s="217"/>
      <c r="CP521" s="217"/>
      <c r="CQ521" s="217"/>
      <c r="CR521" s="217"/>
      <c r="CS521" s="217"/>
      <c r="CT521" s="217"/>
      <c r="CU521" s="217"/>
      <c r="CV521" s="217"/>
      <c r="CW521" s="217"/>
      <c r="CX521" s="217"/>
      <c r="CY521" s="217"/>
      <c r="CZ521" s="193"/>
      <c r="DA521" s="193"/>
      <c r="DB521" s="193"/>
      <c r="DC521" s="193"/>
      <c r="DD521" s="193"/>
      <c r="DE521" s="193"/>
      <c r="DF521" s="193"/>
      <c r="DG521" s="193"/>
      <c r="DH521" s="193"/>
      <c r="DI521" s="193"/>
      <c r="DJ521" s="193"/>
      <c r="DK521" s="193"/>
      <c r="DL521" s="193"/>
      <c r="DM521" s="193"/>
      <c r="DN521" s="193"/>
      <c r="DO521" s="193"/>
      <c r="DP521" s="193"/>
      <c r="DQ521" s="193"/>
      <c r="DR521" s="193"/>
      <c r="DS521" s="193"/>
      <c r="DT521" s="193"/>
      <c r="DU521" s="193"/>
      <c r="DV521" s="193"/>
      <c r="DW521" s="193"/>
      <c r="DX521" s="193"/>
      <c r="DY521" s="193"/>
    </row>
    <row r="522" s="190" customFormat="1" customHeight="1" spans="1:129">
      <c r="A522" s="243">
        <v>359</v>
      </c>
      <c r="B522" s="235"/>
      <c r="C522" s="234">
        <v>1</v>
      </c>
      <c r="D522" s="233">
        <f t="shared" si="1313"/>
        <v>510</v>
      </c>
      <c r="E522" s="234" t="str">
        <f t="shared" si="1314"/>
        <v>YT-L785</v>
      </c>
      <c r="F522" s="232">
        <f t="shared" si="1315"/>
        <v>2020</v>
      </c>
      <c r="G522" s="234"/>
      <c r="H522" s="234" t="s">
        <v>46</v>
      </c>
      <c r="I522" s="234"/>
      <c r="J522" s="252"/>
      <c r="K522" s="234"/>
      <c r="L522" s="234">
        <f t="shared" si="1316"/>
        <v>6</v>
      </c>
      <c r="M522" s="234">
        <f t="shared" si="1301"/>
        <v>0</v>
      </c>
      <c r="N522" s="253">
        <f t="shared" si="1302"/>
        <v>0</v>
      </c>
      <c r="O522" s="234"/>
      <c r="P522" s="234"/>
      <c r="Q522" s="234"/>
      <c r="R522" s="234"/>
      <c r="S522" s="260">
        <f t="shared" si="1303"/>
        <v>0</v>
      </c>
      <c r="T522" s="260" t="e">
        <f t="shared" si="1304"/>
        <v>#DIV/0!</v>
      </c>
      <c r="U522" s="260">
        <f t="shared" si="1305"/>
        <v>0</v>
      </c>
      <c r="V522" s="260"/>
      <c r="W522" s="270"/>
      <c r="X522" s="266"/>
      <c r="Y522" s="260" t="e">
        <f t="shared" si="1306"/>
        <v>#DIV/0!</v>
      </c>
      <c r="Z522" s="234" t="e">
        <f t="shared" si="1307"/>
        <v>#DIV/0!</v>
      </c>
      <c r="AA522" s="260" t="e">
        <f t="shared" si="1308"/>
        <v>#DIV/0!</v>
      </c>
      <c r="AB522" s="278" t="e">
        <f t="shared" si="1309"/>
        <v>#DIV/0!</v>
      </c>
      <c r="AC522" s="260">
        <f t="shared" si="1310"/>
        <v>0</v>
      </c>
      <c r="AD522" s="254" t="e">
        <f t="shared" si="1311"/>
        <v>#DIV/0!</v>
      </c>
      <c r="AE522" s="279">
        <v>1</v>
      </c>
      <c r="AF522" s="280">
        <f t="shared" si="1312"/>
        <v>0</v>
      </c>
      <c r="AG522" s="292">
        <f t="shared" si="1317"/>
        <v>44138</v>
      </c>
      <c r="AH522" s="292">
        <f t="shared" si="1318"/>
        <v>0</v>
      </c>
      <c r="AI522" s="292">
        <f t="shared" si="1319"/>
        <v>44147.0769154944</v>
      </c>
      <c r="AJ522" s="292" t="str">
        <f ca="1" t="shared" si="1320"/>
        <v>跟踪</v>
      </c>
      <c r="AK522" s="292">
        <f t="shared" si="1321"/>
        <v>44149.0769154944</v>
      </c>
      <c r="AL522" s="296"/>
      <c r="AM522" s="300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218"/>
      <c r="BD522" s="218"/>
      <c r="BE522" s="218"/>
      <c r="BF522" s="218"/>
      <c r="BG522" s="218"/>
      <c r="BH522" s="218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217"/>
      <c r="BV522" s="217"/>
      <c r="BW522" s="217"/>
      <c r="BX522" s="217"/>
      <c r="BY522" s="217"/>
      <c r="BZ522" s="217"/>
      <c r="CA522" s="217"/>
      <c r="CB522" s="217"/>
      <c r="CC522" s="217"/>
      <c r="CD522" s="217"/>
      <c r="CE522" s="217"/>
      <c r="CF522" s="217"/>
      <c r="CG522" s="217"/>
      <c r="CH522" s="217"/>
      <c r="CI522" s="217"/>
      <c r="CJ522" s="217"/>
      <c r="CK522" s="217"/>
      <c r="CL522" s="217"/>
      <c r="CM522" s="217"/>
      <c r="CN522" s="217"/>
      <c r="CO522" s="217"/>
      <c r="CP522" s="217"/>
      <c r="CQ522" s="217"/>
      <c r="CR522" s="217"/>
      <c r="CS522" s="217"/>
      <c r="CT522" s="217"/>
      <c r="CU522" s="217"/>
      <c r="CV522" s="217"/>
      <c r="CW522" s="217"/>
      <c r="CX522" s="217"/>
      <c r="CY522" s="217"/>
      <c r="CZ522" s="193"/>
      <c r="DA522" s="193"/>
      <c r="DB522" s="193"/>
      <c r="DC522" s="193"/>
      <c r="DD522" s="193"/>
      <c r="DE522" s="193"/>
      <c r="DF522" s="193"/>
      <c r="DG522" s="193"/>
      <c r="DH522" s="193"/>
      <c r="DI522" s="193"/>
      <c r="DJ522" s="193"/>
      <c r="DK522" s="193"/>
      <c r="DL522" s="193"/>
      <c r="DM522" s="193"/>
      <c r="DN522" s="193"/>
      <c r="DO522" s="193"/>
      <c r="DP522" s="193"/>
      <c r="DQ522" s="193"/>
      <c r="DR522" s="193"/>
      <c r="DS522" s="193"/>
      <c r="DT522" s="193"/>
      <c r="DU522" s="193"/>
      <c r="DV522" s="193"/>
      <c r="DW522" s="193"/>
      <c r="DX522" s="193"/>
      <c r="DY522" s="193"/>
    </row>
    <row r="523" s="191" customFormat="1" customHeight="1" spans="1:129">
      <c r="A523" s="244"/>
      <c r="B523" s="237"/>
      <c r="C523" s="240"/>
      <c r="D523" s="239"/>
      <c r="E523" s="240"/>
      <c r="F523" s="238"/>
      <c r="G523" s="240"/>
      <c r="H523" s="240"/>
      <c r="I523" s="240"/>
      <c r="J523" s="256"/>
      <c r="K523" s="240"/>
      <c r="L523" s="240"/>
      <c r="M523" s="240"/>
      <c r="N523" s="257"/>
      <c r="O523" s="240"/>
      <c r="P523" s="240"/>
      <c r="Q523" s="240"/>
      <c r="R523" s="240"/>
      <c r="S523" s="267"/>
      <c r="T523" s="267"/>
      <c r="U523" s="267"/>
      <c r="V523" s="267"/>
      <c r="W523" s="272"/>
      <c r="X523" s="269"/>
      <c r="Y523" s="267"/>
      <c r="Z523" s="240"/>
      <c r="AA523" s="267"/>
      <c r="AB523" s="281"/>
      <c r="AC523" s="267"/>
      <c r="AD523" s="258"/>
      <c r="AE523" s="282"/>
      <c r="AF523" s="283"/>
      <c r="AG523" s="297"/>
      <c r="AH523" s="297"/>
      <c r="AI523" s="297"/>
      <c r="AJ523" s="297"/>
      <c r="AK523" s="297"/>
      <c r="AL523" s="298"/>
      <c r="AM523" s="301"/>
      <c r="AN523" s="218"/>
      <c r="AO523" s="218"/>
      <c r="AP523" s="218"/>
      <c r="AQ523" s="218"/>
      <c r="AR523" s="218"/>
      <c r="AS523" s="218"/>
      <c r="AT523" s="218"/>
      <c r="AU523" s="218"/>
      <c r="AV523" s="218"/>
      <c r="AW523" s="218"/>
      <c r="AX523" s="218"/>
      <c r="AY523" s="218"/>
      <c r="AZ523" s="218"/>
      <c r="BA523" s="218"/>
      <c r="BB523" s="218"/>
      <c r="BC523" s="218"/>
      <c r="BD523" s="218"/>
      <c r="BE523" s="218"/>
      <c r="BF523" s="218"/>
      <c r="BG523" s="218"/>
      <c r="BH523" s="218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217"/>
      <c r="BS523" s="217"/>
      <c r="BT523" s="217"/>
      <c r="BU523" s="217"/>
      <c r="BV523" s="217"/>
      <c r="BW523" s="217"/>
      <c r="BX523" s="217"/>
      <c r="BY523" s="217"/>
      <c r="BZ523" s="217"/>
      <c r="CA523" s="217"/>
      <c r="CB523" s="217"/>
      <c r="CC523" s="217"/>
      <c r="CD523" s="217"/>
      <c r="CE523" s="217"/>
      <c r="CF523" s="217"/>
      <c r="CG523" s="217"/>
      <c r="CH523" s="217"/>
      <c r="CI523" s="217"/>
      <c r="CJ523" s="217"/>
      <c r="CK523" s="217"/>
      <c r="CL523" s="217"/>
      <c r="CM523" s="217"/>
      <c r="CN523" s="217"/>
      <c r="CO523" s="217"/>
      <c r="CP523" s="217"/>
      <c r="CQ523" s="217"/>
      <c r="CR523" s="217"/>
      <c r="CS523" s="217"/>
      <c r="CT523" s="217"/>
      <c r="CU523" s="217"/>
      <c r="CV523" s="217"/>
      <c r="CW523" s="217"/>
      <c r="CX523" s="217"/>
      <c r="CY523" s="217"/>
      <c r="CZ523" s="193"/>
      <c r="DA523" s="193"/>
      <c r="DB523" s="193"/>
      <c r="DC523" s="193"/>
      <c r="DD523" s="193"/>
      <c r="DE523" s="193"/>
      <c r="DF523" s="193"/>
      <c r="DG523" s="193"/>
      <c r="DH523" s="193"/>
      <c r="DI523" s="193"/>
      <c r="DJ523" s="193"/>
      <c r="DK523" s="193"/>
      <c r="DL523" s="193"/>
      <c r="DM523" s="193"/>
      <c r="DN523" s="193"/>
      <c r="DO523" s="193"/>
      <c r="DP523" s="193"/>
      <c r="DQ523" s="193"/>
      <c r="DR523" s="193"/>
      <c r="DS523" s="193"/>
      <c r="DT523" s="193"/>
      <c r="DU523" s="193"/>
      <c r="DV523" s="193"/>
      <c r="DW523" s="193"/>
      <c r="DX523" s="193"/>
      <c r="DY523" s="193"/>
    </row>
    <row r="524" s="193" customFormat="1" customHeight="1" spans="1:103">
      <c r="A524" s="341">
        <v>326</v>
      </c>
      <c r="B524" s="235">
        <v>1065</v>
      </c>
      <c r="C524" s="234">
        <v>1</v>
      </c>
      <c r="D524" s="233">
        <v>580</v>
      </c>
      <c r="E524" s="234" t="s">
        <v>79</v>
      </c>
      <c r="F524" s="232">
        <v>1020</v>
      </c>
      <c r="G524" s="234"/>
      <c r="H524" s="234" t="s">
        <v>15</v>
      </c>
      <c r="I524" s="234">
        <v>150</v>
      </c>
      <c r="J524" s="259" t="s">
        <v>101</v>
      </c>
      <c r="K524" s="234">
        <v>379</v>
      </c>
      <c r="L524" s="234">
        <v>6</v>
      </c>
      <c r="M524" s="234">
        <f t="shared" ref="M524:M537" si="1322">O524*K524*I524</f>
        <v>210345</v>
      </c>
      <c r="N524" s="253">
        <f t="shared" ref="N524:N530" si="1323">M524/SUM($M$524:$M$530)</f>
        <v>0.151638251090365</v>
      </c>
      <c r="O524" s="234">
        <v>3.7</v>
      </c>
      <c r="P524" s="234"/>
      <c r="Q524" s="234"/>
      <c r="R524" s="234"/>
      <c r="S524" s="260">
        <f t="shared" ref="S524:S530" si="1324">R524*Q524*P524/1000</f>
        <v>0</v>
      </c>
      <c r="T524" s="260">
        <f t="shared" ref="T524:T530" si="1325">F524*N524*1000/L524/K524*9000/I524</f>
        <v>4081.02944886998</v>
      </c>
      <c r="U524" s="260">
        <f t="shared" ref="U524:U530" si="1326">F524*N524</f>
        <v>154.671016112172</v>
      </c>
      <c r="V524" s="260"/>
      <c r="W524" s="270"/>
      <c r="X524" s="266">
        <v>4200</v>
      </c>
      <c r="Y524" s="260">
        <f t="shared" ref="Y524:Y530" si="1327">T524-X524</f>
        <v>-118.970551130016</v>
      </c>
      <c r="Z524" s="234">
        <f t="shared" ref="Z524:Z530" si="1328">Y524*I524/9000*L524*K524/1000</f>
        <v>-4.5089838878276</v>
      </c>
      <c r="AA524" s="260">
        <f t="shared" ref="AA524:AA530" si="1329">65*1000/K524*9000/I524</f>
        <v>10290.2374670185</v>
      </c>
      <c r="AB524" s="278">
        <f t="shared" ref="AB524:AB530" si="1330">Q524*R524*P524*N524/K524/L524*9000/I524</f>
        <v>0</v>
      </c>
      <c r="AC524" s="260">
        <f t="shared" ref="AC524:AC530" si="1331">D524/2*O524*60*24/1000</f>
        <v>1545.12</v>
      </c>
      <c r="AD524" s="254">
        <f t="shared" ref="AD524:AD530" si="1332">T524/AC524/0.83/AE524</f>
        <v>3.18221429432391</v>
      </c>
      <c r="AE524" s="279">
        <v>1</v>
      </c>
      <c r="AF524" s="280">
        <f t="shared" ref="AF524:AF530" si="1333">IF(LEN(C524)&gt;0,AC524*I524/9000/1000*K524*L524,"")</f>
        <v>58.560048</v>
      </c>
      <c r="AG524" s="292">
        <v>44153</v>
      </c>
      <c r="AH524" s="294"/>
      <c r="AI524" s="294">
        <f>AD524+AG524</f>
        <v>44156.1822142943</v>
      </c>
      <c r="AJ524" s="295" t="str">
        <f ca="1">IF(NOW()-AG524-AD524&gt;=-2,"跟踪"," ")</f>
        <v>跟踪</v>
      </c>
      <c r="AK524" s="295">
        <v>43684</v>
      </c>
      <c r="AL524" s="296">
        <f>SUM(AF524:AF530)</f>
        <v>386.18256</v>
      </c>
      <c r="AM524" s="217"/>
      <c r="AN524" s="218"/>
      <c r="AO524" s="218"/>
      <c r="AP524" s="218"/>
      <c r="AQ524" s="218"/>
      <c r="AR524" s="218"/>
      <c r="AS524" s="218"/>
      <c r="AT524" s="218"/>
      <c r="AU524" s="218"/>
      <c r="AV524" s="218"/>
      <c r="AW524" s="218"/>
      <c r="AX524" s="218"/>
      <c r="AY524" s="218"/>
      <c r="AZ524" s="218"/>
      <c r="BA524" s="218"/>
      <c r="BB524" s="218"/>
      <c r="BC524" s="218"/>
      <c r="BD524" s="218"/>
      <c r="BE524" s="218"/>
      <c r="BF524" s="218"/>
      <c r="BG524" s="218"/>
      <c r="BH524" s="218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217"/>
      <c r="BS524" s="217"/>
      <c r="BT524" s="217"/>
      <c r="BU524" s="217"/>
      <c r="BV524" s="217"/>
      <c r="BW524" s="217"/>
      <c r="BX524" s="217"/>
      <c r="BY524" s="217"/>
      <c r="BZ524" s="217"/>
      <c r="CA524" s="217"/>
      <c r="CB524" s="217"/>
      <c r="CC524" s="217"/>
      <c r="CD524" s="217"/>
      <c r="CE524" s="217"/>
      <c r="CF524" s="217"/>
      <c r="CG524" s="217"/>
      <c r="CH524" s="217"/>
      <c r="CI524" s="217"/>
      <c r="CJ524" s="217"/>
      <c r="CK524" s="217"/>
      <c r="CL524" s="217"/>
      <c r="CM524" s="217"/>
      <c r="CN524" s="217"/>
      <c r="CO524" s="217"/>
      <c r="CP524" s="217"/>
      <c r="CQ524" s="217"/>
      <c r="CR524" s="217"/>
      <c r="CS524" s="217"/>
      <c r="CT524" s="217"/>
      <c r="CU524" s="217"/>
      <c r="CV524" s="217"/>
      <c r="CW524" s="217"/>
      <c r="CX524" s="217"/>
      <c r="CY524" s="217"/>
    </row>
    <row r="525" s="193" customFormat="1" customHeight="1" spans="1:103">
      <c r="A525" s="341">
        <v>326</v>
      </c>
      <c r="B525" s="235"/>
      <c r="C525" s="234">
        <v>1</v>
      </c>
      <c r="D525" s="233">
        <f t="shared" ref="D525:D530" si="1334">D524</f>
        <v>580</v>
      </c>
      <c r="E525" s="234" t="str">
        <f t="shared" ref="E525:E530" si="1335">E524</f>
        <v>YT-A991MS</v>
      </c>
      <c r="F525" s="232">
        <f t="shared" ref="F525:F530" si="1336">F524</f>
        <v>1020</v>
      </c>
      <c r="G525" s="234"/>
      <c r="H525" s="234" t="s">
        <v>41</v>
      </c>
      <c r="I525" s="234">
        <v>150</v>
      </c>
      <c r="J525" s="259" t="s">
        <v>101</v>
      </c>
      <c r="K525" s="234">
        <v>379</v>
      </c>
      <c r="L525" s="234">
        <v>6</v>
      </c>
      <c r="M525" s="234">
        <f t="shared" si="1322"/>
        <v>210345</v>
      </c>
      <c r="N525" s="253">
        <f t="shared" si="1323"/>
        <v>0.151638251090365</v>
      </c>
      <c r="O525" s="234">
        <v>3.7</v>
      </c>
      <c r="P525" s="234"/>
      <c r="Q525" s="234"/>
      <c r="R525" s="234"/>
      <c r="S525" s="260">
        <f t="shared" si="1324"/>
        <v>0</v>
      </c>
      <c r="T525" s="260">
        <f t="shared" si="1325"/>
        <v>4081.02944886998</v>
      </c>
      <c r="U525" s="260">
        <f t="shared" si="1326"/>
        <v>154.671016112172</v>
      </c>
      <c r="V525" s="260"/>
      <c r="W525" s="270"/>
      <c r="X525" s="266">
        <v>4200</v>
      </c>
      <c r="Y525" s="260">
        <f t="shared" si="1327"/>
        <v>-118.970551130016</v>
      </c>
      <c r="Z525" s="234">
        <f t="shared" si="1328"/>
        <v>-4.5089838878276</v>
      </c>
      <c r="AA525" s="260">
        <f t="shared" si="1329"/>
        <v>10290.2374670185</v>
      </c>
      <c r="AB525" s="278">
        <f t="shared" si="1330"/>
        <v>0</v>
      </c>
      <c r="AC525" s="260">
        <f t="shared" si="1331"/>
        <v>1545.12</v>
      </c>
      <c r="AD525" s="254">
        <f t="shared" si="1332"/>
        <v>3.18221429432391</v>
      </c>
      <c r="AE525" s="279">
        <v>1</v>
      </c>
      <c r="AF525" s="280">
        <f t="shared" si="1333"/>
        <v>58.560048</v>
      </c>
      <c r="AG525" s="292">
        <f t="shared" ref="AG525:AG530" si="1337">AG524</f>
        <v>44153</v>
      </c>
      <c r="AH525" s="292">
        <f t="shared" ref="AH525:AH530" si="1338">AH524</f>
        <v>0</v>
      </c>
      <c r="AI525" s="292">
        <f t="shared" ref="AI525:AI530" si="1339">AI524</f>
        <v>44156.1822142943</v>
      </c>
      <c r="AJ525" s="292" t="str">
        <f ca="1" t="shared" ref="AJ525:AJ530" si="1340">AJ524</f>
        <v>跟踪</v>
      </c>
      <c r="AK525" s="292">
        <f t="shared" ref="AK525:AK530" si="1341">AK524</f>
        <v>43684</v>
      </c>
      <c r="AL525" s="296"/>
      <c r="AM525" s="217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218"/>
      <c r="BD525" s="218"/>
      <c r="BE525" s="218"/>
      <c r="BF525" s="218"/>
      <c r="BG525" s="218"/>
      <c r="BH525" s="218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217"/>
      <c r="BV525" s="217"/>
      <c r="BW525" s="217"/>
      <c r="BX525" s="217"/>
      <c r="BY525" s="217"/>
      <c r="BZ525" s="217"/>
      <c r="CA525" s="217"/>
      <c r="CB525" s="217"/>
      <c r="CC525" s="217"/>
      <c r="CD525" s="217"/>
      <c r="CE525" s="217"/>
      <c r="CF525" s="217"/>
      <c r="CG525" s="217"/>
      <c r="CH525" s="217"/>
      <c r="CI525" s="217"/>
      <c r="CJ525" s="217"/>
      <c r="CK525" s="217"/>
      <c r="CL525" s="217"/>
      <c r="CM525" s="217"/>
      <c r="CN525" s="217"/>
      <c r="CO525" s="217"/>
      <c r="CP525" s="217"/>
      <c r="CQ525" s="217"/>
      <c r="CR525" s="217"/>
      <c r="CS525" s="217"/>
      <c r="CT525" s="217"/>
      <c r="CU525" s="217"/>
      <c r="CV525" s="217"/>
      <c r="CW525" s="217"/>
      <c r="CX525" s="217"/>
      <c r="CY525" s="217"/>
    </row>
    <row r="526" s="193" customFormat="1" customHeight="1" spans="1:103">
      <c r="A526" s="341">
        <v>326</v>
      </c>
      <c r="B526" s="235"/>
      <c r="C526" s="234">
        <v>1</v>
      </c>
      <c r="D526" s="233">
        <f t="shared" si="1334"/>
        <v>580</v>
      </c>
      <c r="E526" s="234" t="str">
        <f t="shared" si="1335"/>
        <v>YT-A991MS</v>
      </c>
      <c r="F526" s="232">
        <f t="shared" si="1336"/>
        <v>1020</v>
      </c>
      <c r="G526" s="241" t="s">
        <v>49</v>
      </c>
      <c r="H526" s="234" t="s">
        <v>42</v>
      </c>
      <c r="I526" s="234">
        <v>30</v>
      </c>
      <c r="J526" s="259" t="s">
        <v>50</v>
      </c>
      <c r="K526" s="234">
        <v>506</v>
      </c>
      <c r="L526" s="234">
        <v>6</v>
      </c>
      <c r="M526" s="234">
        <f t="shared" si="1322"/>
        <v>296010</v>
      </c>
      <c r="N526" s="253">
        <f t="shared" si="1323"/>
        <v>0.213394369750928</v>
      </c>
      <c r="O526" s="234">
        <v>19.5</v>
      </c>
      <c r="P526" s="234"/>
      <c r="Q526" s="234"/>
      <c r="R526" s="234"/>
      <c r="S526" s="260">
        <f t="shared" si="1324"/>
        <v>0</v>
      </c>
      <c r="T526" s="260">
        <f t="shared" si="1325"/>
        <v>21508.1281764769</v>
      </c>
      <c r="U526" s="260">
        <f t="shared" si="1326"/>
        <v>217.662257145947</v>
      </c>
      <c r="V526" s="260"/>
      <c r="W526" s="270"/>
      <c r="X526" s="266">
        <v>22000</v>
      </c>
      <c r="Y526" s="260">
        <f t="shared" si="1327"/>
        <v>-491.871823523052</v>
      </c>
      <c r="Z526" s="234">
        <f t="shared" si="1328"/>
        <v>-4.97774285405328</v>
      </c>
      <c r="AA526" s="260">
        <f t="shared" si="1329"/>
        <v>38537.5494071146</v>
      </c>
      <c r="AB526" s="278">
        <f t="shared" si="1330"/>
        <v>0</v>
      </c>
      <c r="AC526" s="260">
        <f t="shared" si="1331"/>
        <v>8143.2</v>
      </c>
      <c r="AD526" s="254">
        <f t="shared" si="1332"/>
        <v>3.18221429432391</v>
      </c>
      <c r="AE526" s="279">
        <v>1</v>
      </c>
      <c r="AF526" s="280">
        <f t="shared" si="1333"/>
        <v>82.409184</v>
      </c>
      <c r="AG526" s="292">
        <f t="shared" si="1337"/>
        <v>44153</v>
      </c>
      <c r="AH526" s="292">
        <f t="shared" si="1338"/>
        <v>0</v>
      </c>
      <c r="AI526" s="292">
        <f t="shared" si="1339"/>
        <v>44156.1822142943</v>
      </c>
      <c r="AJ526" s="292" t="str">
        <f ca="1" t="shared" si="1340"/>
        <v>跟踪</v>
      </c>
      <c r="AK526" s="292">
        <f t="shared" si="1341"/>
        <v>43684</v>
      </c>
      <c r="AL526" s="296"/>
      <c r="AM526" s="217"/>
      <c r="AN526" s="218"/>
      <c r="AO526" s="218"/>
      <c r="AP526" s="218"/>
      <c r="AQ526" s="218"/>
      <c r="AR526" s="218"/>
      <c r="AS526" s="218"/>
      <c r="AT526" s="218"/>
      <c r="AU526" s="218"/>
      <c r="AV526" s="218"/>
      <c r="AW526" s="218"/>
      <c r="AX526" s="218"/>
      <c r="AY526" s="218"/>
      <c r="AZ526" s="218"/>
      <c r="BA526" s="218"/>
      <c r="BB526" s="218"/>
      <c r="BC526" s="218"/>
      <c r="BD526" s="218"/>
      <c r="BE526" s="218"/>
      <c r="BF526" s="218"/>
      <c r="BG526" s="218"/>
      <c r="BH526" s="218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217"/>
      <c r="BS526" s="217"/>
      <c r="BT526" s="217"/>
      <c r="BU526" s="217"/>
      <c r="BV526" s="217"/>
      <c r="BW526" s="217"/>
      <c r="BX526" s="217"/>
      <c r="BY526" s="217"/>
      <c r="BZ526" s="217"/>
      <c r="CA526" s="217"/>
      <c r="CB526" s="217"/>
      <c r="CC526" s="217"/>
      <c r="CD526" s="217"/>
      <c r="CE526" s="217"/>
      <c r="CF526" s="217"/>
      <c r="CG526" s="217"/>
      <c r="CH526" s="217"/>
      <c r="CI526" s="217"/>
      <c r="CJ526" s="217"/>
      <c r="CK526" s="217"/>
      <c r="CL526" s="217"/>
      <c r="CM526" s="217"/>
      <c r="CN526" s="217"/>
      <c r="CO526" s="217"/>
      <c r="CP526" s="217"/>
      <c r="CQ526" s="217"/>
      <c r="CR526" s="217"/>
      <c r="CS526" s="217"/>
      <c r="CT526" s="217"/>
      <c r="CU526" s="217"/>
      <c r="CV526" s="217"/>
      <c r="CW526" s="217"/>
      <c r="CX526" s="217"/>
      <c r="CY526" s="217"/>
    </row>
    <row r="527" s="193" customFormat="1" customHeight="1" spans="1:103">
      <c r="A527" s="341">
        <v>326</v>
      </c>
      <c r="B527" s="235"/>
      <c r="C527" s="234">
        <v>1</v>
      </c>
      <c r="D527" s="233">
        <f t="shared" si="1334"/>
        <v>580</v>
      </c>
      <c r="E527" s="234" t="str">
        <f t="shared" si="1335"/>
        <v>YT-A991MS</v>
      </c>
      <c r="F527" s="232">
        <f t="shared" si="1336"/>
        <v>1020</v>
      </c>
      <c r="G527" s="242"/>
      <c r="H527" s="234" t="s">
        <v>43</v>
      </c>
      <c r="I527" s="234">
        <v>30</v>
      </c>
      <c r="J527" s="259" t="s">
        <v>62</v>
      </c>
      <c r="K527" s="234">
        <v>506</v>
      </c>
      <c r="L527" s="234">
        <v>6</v>
      </c>
      <c r="M527" s="234">
        <f t="shared" si="1322"/>
        <v>296010</v>
      </c>
      <c r="N527" s="253">
        <f t="shared" si="1323"/>
        <v>0.213394369750928</v>
      </c>
      <c r="O527" s="234">
        <v>19.5</v>
      </c>
      <c r="P527" s="234"/>
      <c r="Q527" s="234"/>
      <c r="R527" s="234"/>
      <c r="S527" s="260">
        <f t="shared" si="1324"/>
        <v>0</v>
      </c>
      <c r="T527" s="260">
        <f t="shared" si="1325"/>
        <v>21508.1281764769</v>
      </c>
      <c r="U527" s="260">
        <f t="shared" si="1326"/>
        <v>217.662257145947</v>
      </c>
      <c r="V527" s="260"/>
      <c r="W527" s="270"/>
      <c r="X527" s="266">
        <v>22000</v>
      </c>
      <c r="Y527" s="260">
        <f t="shared" si="1327"/>
        <v>-491.871823523052</v>
      </c>
      <c r="Z527" s="234">
        <f t="shared" si="1328"/>
        <v>-4.97774285405328</v>
      </c>
      <c r="AA527" s="260">
        <f t="shared" si="1329"/>
        <v>38537.5494071146</v>
      </c>
      <c r="AB527" s="278">
        <f t="shared" si="1330"/>
        <v>0</v>
      </c>
      <c r="AC527" s="260">
        <f t="shared" si="1331"/>
        <v>8143.2</v>
      </c>
      <c r="AD527" s="254">
        <f t="shared" si="1332"/>
        <v>3.18221429432391</v>
      </c>
      <c r="AE527" s="279">
        <v>1</v>
      </c>
      <c r="AF527" s="280">
        <f t="shared" si="1333"/>
        <v>82.409184</v>
      </c>
      <c r="AG527" s="292">
        <f t="shared" si="1337"/>
        <v>44153</v>
      </c>
      <c r="AH527" s="292">
        <f t="shared" si="1338"/>
        <v>0</v>
      </c>
      <c r="AI527" s="292">
        <f t="shared" si="1339"/>
        <v>44156.1822142943</v>
      </c>
      <c r="AJ527" s="292" t="str">
        <f ca="1" t="shared" si="1340"/>
        <v>跟踪</v>
      </c>
      <c r="AK527" s="292">
        <f t="shared" si="1341"/>
        <v>43684</v>
      </c>
      <c r="AL527" s="296"/>
      <c r="AM527" s="217"/>
      <c r="AN527" s="218"/>
      <c r="AO527" s="218"/>
      <c r="AP527" s="218"/>
      <c r="AQ527" s="218"/>
      <c r="AR527" s="218"/>
      <c r="AS527" s="218"/>
      <c r="AT527" s="218"/>
      <c r="AU527" s="218"/>
      <c r="AV527" s="218"/>
      <c r="AW527" s="218"/>
      <c r="AX527" s="218"/>
      <c r="AY527" s="218"/>
      <c r="AZ527" s="218"/>
      <c r="BA527" s="218"/>
      <c r="BB527" s="218"/>
      <c r="BC527" s="218"/>
      <c r="BD527" s="218"/>
      <c r="BE527" s="218"/>
      <c r="BF527" s="218"/>
      <c r="BG527" s="218"/>
      <c r="BH527" s="218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217"/>
      <c r="BS527" s="217"/>
      <c r="BT527" s="217"/>
      <c r="BU527" s="217"/>
      <c r="BV527" s="217"/>
      <c r="BW527" s="217"/>
      <c r="BX527" s="217"/>
      <c r="BY527" s="217"/>
      <c r="BZ527" s="217"/>
      <c r="CA527" s="217"/>
      <c r="CB527" s="217"/>
      <c r="CC527" s="217"/>
      <c r="CD527" s="217"/>
      <c r="CE527" s="217"/>
      <c r="CF527" s="217"/>
      <c r="CG527" s="217"/>
      <c r="CH527" s="217"/>
      <c r="CI527" s="217"/>
      <c r="CJ527" s="217"/>
      <c r="CK527" s="217"/>
      <c r="CL527" s="217"/>
      <c r="CM527" s="217"/>
      <c r="CN527" s="217"/>
      <c r="CO527" s="217"/>
      <c r="CP527" s="217"/>
      <c r="CQ527" s="217"/>
      <c r="CR527" s="217"/>
      <c r="CS527" s="217"/>
      <c r="CT527" s="217"/>
      <c r="CU527" s="217"/>
      <c r="CV527" s="217"/>
      <c r="CW527" s="217"/>
      <c r="CX527" s="217"/>
      <c r="CY527" s="217"/>
    </row>
    <row r="528" s="193" customFormat="1" customHeight="1" spans="1:103">
      <c r="A528" s="341">
        <v>326</v>
      </c>
      <c r="B528" s="235"/>
      <c r="C528" s="234">
        <v>1</v>
      </c>
      <c r="D528" s="233">
        <f t="shared" si="1334"/>
        <v>580</v>
      </c>
      <c r="E528" s="234" t="str">
        <f t="shared" si="1335"/>
        <v>YT-A991MS</v>
      </c>
      <c r="F528" s="232">
        <f t="shared" si="1336"/>
        <v>1020</v>
      </c>
      <c r="G528" s="234" t="e">
        <f>[1]问量!$F$254</f>
        <v>#REF!</v>
      </c>
      <c r="H528" s="234" t="s">
        <v>44</v>
      </c>
      <c r="I528" s="234">
        <v>100</v>
      </c>
      <c r="J528" s="252" t="s">
        <v>116</v>
      </c>
      <c r="K528" s="234">
        <v>506</v>
      </c>
      <c r="L528" s="234">
        <v>6</v>
      </c>
      <c r="M528" s="234">
        <f t="shared" si="1322"/>
        <v>187220</v>
      </c>
      <c r="N528" s="253">
        <f t="shared" si="1323"/>
        <v>0.134967379158707</v>
      </c>
      <c r="O528" s="234">
        <v>3.7</v>
      </c>
      <c r="P528" s="234"/>
      <c r="Q528" s="234"/>
      <c r="R528" s="234"/>
      <c r="S528" s="260">
        <f t="shared" si="1324"/>
        <v>0</v>
      </c>
      <c r="T528" s="260">
        <f t="shared" si="1325"/>
        <v>4081.02944886999</v>
      </c>
      <c r="U528" s="260">
        <f t="shared" si="1326"/>
        <v>137.666726741881</v>
      </c>
      <c r="V528" s="260"/>
      <c r="W528" s="270"/>
      <c r="X528" s="266">
        <v>4200</v>
      </c>
      <c r="Y528" s="260">
        <f t="shared" si="1327"/>
        <v>-118.970551130014</v>
      </c>
      <c r="Z528" s="234">
        <f t="shared" si="1328"/>
        <v>-4.01327325811915</v>
      </c>
      <c r="AA528" s="260">
        <f t="shared" si="1329"/>
        <v>11561.2648221344</v>
      </c>
      <c r="AB528" s="278">
        <f t="shared" si="1330"/>
        <v>0</v>
      </c>
      <c r="AC528" s="260">
        <f t="shared" si="1331"/>
        <v>1545.12</v>
      </c>
      <c r="AD528" s="254">
        <f t="shared" si="1332"/>
        <v>3.18221429432391</v>
      </c>
      <c r="AE528" s="279">
        <v>1</v>
      </c>
      <c r="AF528" s="280">
        <f t="shared" si="1333"/>
        <v>52.122048</v>
      </c>
      <c r="AG528" s="292">
        <f t="shared" si="1337"/>
        <v>44153</v>
      </c>
      <c r="AH528" s="292">
        <f t="shared" si="1338"/>
        <v>0</v>
      </c>
      <c r="AI528" s="292">
        <f t="shared" si="1339"/>
        <v>44156.1822142943</v>
      </c>
      <c r="AJ528" s="292" t="str">
        <f ca="1" t="shared" si="1340"/>
        <v>跟踪</v>
      </c>
      <c r="AK528" s="292">
        <f t="shared" si="1341"/>
        <v>43684</v>
      </c>
      <c r="AL528" s="296"/>
      <c r="AM528" s="217"/>
      <c r="AN528" s="218"/>
      <c r="AO528" s="218"/>
      <c r="AP528" s="218"/>
      <c r="AQ528" s="218"/>
      <c r="AR528" s="218"/>
      <c r="AS528" s="218"/>
      <c r="AT528" s="218"/>
      <c r="AU528" s="218"/>
      <c r="AV528" s="218"/>
      <c r="AW528" s="218"/>
      <c r="AX528" s="218"/>
      <c r="AY528" s="218"/>
      <c r="AZ528" s="218"/>
      <c r="BA528" s="218"/>
      <c r="BB528" s="218"/>
      <c r="BC528" s="218"/>
      <c r="BD528" s="218"/>
      <c r="BE528" s="218"/>
      <c r="BF528" s="218"/>
      <c r="BG528" s="218"/>
      <c r="BH528" s="218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217"/>
      <c r="BS528" s="217"/>
      <c r="BT528" s="217"/>
      <c r="BU528" s="217"/>
      <c r="BV528" s="217"/>
      <c r="BW528" s="217"/>
      <c r="BX528" s="217"/>
      <c r="BY528" s="217"/>
      <c r="BZ528" s="217"/>
      <c r="CA528" s="217"/>
      <c r="CB528" s="217"/>
      <c r="CC528" s="217"/>
      <c r="CD528" s="217"/>
      <c r="CE528" s="217"/>
      <c r="CF528" s="217"/>
      <c r="CG528" s="217"/>
      <c r="CH528" s="217"/>
      <c r="CI528" s="217"/>
      <c r="CJ528" s="217"/>
      <c r="CK528" s="217"/>
      <c r="CL528" s="217"/>
      <c r="CM528" s="217"/>
      <c r="CN528" s="217"/>
      <c r="CO528" s="217"/>
      <c r="CP528" s="217"/>
      <c r="CQ528" s="217"/>
      <c r="CR528" s="217"/>
      <c r="CS528" s="217"/>
      <c r="CT528" s="217"/>
      <c r="CU528" s="217"/>
      <c r="CV528" s="217"/>
      <c r="CW528" s="217"/>
      <c r="CX528" s="217"/>
      <c r="CY528" s="217"/>
    </row>
    <row r="529" s="193" customFormat="1" customHeight="1" spans="1:103">
      <c r="A529" s="341">
        <v>326</v>
      </c>
      <c r="B529" s="235"/>
      <c r="C529" s="234">
        <v>1</v>
      </c>
      <c r="D529" s="233">
        <f t="shared" si="1334"/>
        <v>580</v>
      </c>
      <c r="E529" s="234" t="str">
        <f t="shared" si="1335"/>
        <v>YT-A991MS</v>
      </c>
      <c r="F529" s="232">
        <f t="shared" si="1336"/>
        <v>1020</v>
      </c>
      <c r="G529" s="234"/>
      <c r="H529" s="234" t="s">
        <v>45</v>
      </c>
      <c r="I529" s="234">
        <v>100</v>
      </c>
      <c r="J529" s="252" t="s">
        <v>116</v>
      </c>
      <c r="K529" s="234">
        <v>506</v>
      </c>
      <c r="L529" s="234">
        <v>6</v>
      </c>
      <c r="M529" s="234">
        <f t="shared" si="1322"/>
        <v>187220</v>
      </c>
      <c r="N529" s="253">
        <f t="shared" si="1323"/>
        <v>0.134967379158707</v>
      </c>
      <c r="O529" s="234">
        <v>3.7</v>
      </c>
      <c r="P529" s="234"/>
      <c r="Q529" s="234"/>
      <c r="R529" s="234"/>
      <c r="S529" s="260">
        <f t="shared" si="1324"/>
        <v>0</v>
      </c>
      <c r="T529" s="260">
        <f t="shared" si="1325"/>
        <v>4081.02944886999</v>
      </c>
      <c r="U529" s="260">
        <f t="shared" si="1326"/>
        <v>137.666726741881</v>
      </c>
      <c r="V529" s="260"/>
      <c r="W529" s="270"/>
      <c r="X529" s="266">
        <v>4200</v>
      </c>
      <c r="Y529" s="260">
        <f t="shared" si="1327"/>
        <v>-118.970551130014</v>
      </c>
      <c r="Z529" s="234">
        <f t="shared" si="1328"/>
        <v>-4.01327325811915</v>
      </c>
      <c r="AA529" s="260">
        <f t="shared" si="1329"/>
        <v>11561.2648221344</v>
      </c>
      <c r="AB529" s="278">
        <f t="shared" si="1330"/>
        <v>0</v>
      </c>
      <c r="AC529" s="260">
        <f t="shared" si="1331"/>
        <v>1545.12</v>
      </c>
      <c r="AD529" s="254">
        <f t="shared" si="1332"/>
        <v>3.18221429432391</v>
      </c>
      <c r="AE529" s="279">
        <v>1</v>
      </c>
      <c r="AF529" s="280">
        <f t="shared" si="1333"/>
        <v>52.122048</v>
      </c>
      <c r="AG529" s="292">
        <f t="shared" si="1337"/>
        <v>44153</v>
      </c>
      <c r="AH529" s="292">
        <f t="shared" si="1338"/>
        <v>0</v>
      </c>
      <c r="AI529" s="292">
        <f t="shared" si="1339"/>
        <v>44156.1822142943</v>
      </c>
      <c r="AJ529" s="292" t="str">
        <f ca="1" t="shared" si="1340"/>
        <v>跟踪</v>
      </c>
      <c r="AK529" s="292">
        <f t="shared" si="1341"/>
        <v>43684</v>
      </c>
      <c r="AL529" s="296"/>
      <c r="AM529" s="217"/>
      <c r="AN529" s="218"/>
      <c r="AO529" s="218"/>
      <c r="AP529" s="218"/>
      <c r="AQ529" s="218"/>
      <c r="AR529" s="218"/>
      <c r="AS529" s="218"/>
      <c r="AT529" s="218"/>
      <c r="AU529" s="218"/>
      <c r="AV529" s="218"/>
      <c r="AW529" s="218"/>
      <c r="AX529" s="218"/>
      <c r="AY529" s="218"/>
      <c r="AZ529" s="218"/>
      <c r="BA529" s="218"/>
      <c r="BB529" s="218"/>
      <c r="BC529" s="218"/>
      <c r="BD529" s="218"/>
      <c r="BE529" s="218"/>
      <c r="BF529" s="218"/>
      <c r="BG529" s="218"/>
      <c r="BH529" s="218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217"/>
      <c r="BS529" s="217"/>
      <c r="BT529" s="217"/>
      <c r="BU529" s="217"/>
      <c r="BV529" s="217"/>
      <c r="BW529" s="217"/>
      <c r="BX529" s="217"/>
      <c r="BY529" s="217"/>
      <c r="BZ529" s="217"/>
      <c r="CA529" s="217"/>
      <c r="CB529" s="217"/>
      <c r="CC529" s="217"/>
      <c r="CD529" s="217"/>
      <c r="CE529" s="217"/>
      <c r="CF529" s="217"/>
      <c r="CG529" s="217"/>
      <c r="CH529" s="217"/>
      <c r="CI529" s="217"/>
      <c r="CJ529" s="217"/>
      <c r="CK529" s="217"/>
      <c r="CL529" s="217"/>
      <c r="CM529" s="217"/>
      <c r="CN529" s="217"/>
      <c r="CO529" s="217"/>
      <c r="CP529" s="217"/>
      <c r="CQ529" s="217"/>
      <c r="CR529" s="217"/>
      <c r="CS529" s="217"/>
      <c r="CT529" s="217"/>
      <c r="CU529" s="217"/>
      <c r="CV529" s="217"/>
      <c r="CW529" s="217"/>
      <c r="CX529" s="217"/>
      <c r="CY529" s="217"/>
    </row>
    <row r="530" s="193" customFormat="1" customHeight="1" spans="1:103">
      <c r="A530" s="341">
        <v>326</v>
      </c>
      <c r="B530" s="235"/>
      <c r="C530" s="234">
        <v>1</v>
      </c>
      <c r="D530" s="233">
        <f t="shared" si="1334"/>
        <v>580</v>
      </c>
      <c r="E530" s="234" t="str">
        <f t="shared" si="1335"/>
        <v>YT-A991MS</v>
      </c>
      <c r="F530" s="232">
        <f t="shared" si="1336"/>
        <v>1020</v>
      </c>
      <c r="G530" s="234"/>
      <c r="H530" s="234" t="s">
        <v>46</v>
      </c>
      <c r="I530" s="234"/>
      <c r="J530" s="252"/>
      <c r="K530" s="234"/>
      <c r="L530" s="234">
        <v>6</v>
      </c>
      <c r="M530" s="234">
        <f t="shared" si="1322"/>
        <v>0</v>
      </c>
      <c r="N530" s="253">
        <f t="shared" si="1323"/>
        <v>0</v>
      </c>
      <c r="O530" s="234"/>
      <c r="P530" s="234"/>
      <c r="Q530" s="234"/>
      <c r="R530" s="234"/>
      <c r="S530" s="260">
        <f t="shared" si="1324"/>
        <v>0</v>
      </c>
      <c r="T530" s="260" t="e">
        <f t="shared" si="1325"/>
        <v>#DIV/0!</v>
      </c>
      <c r="U530" s="260">
        <f t="shared" si="1326"/>
        <v>0</v>
      </c>
      <c r="V530" s="260"/>
      <c r="W530" s="270"/>
      <c r="X530" s="266"/>
      <c r="Y530" s="260" t="e">
        <f t="shared" si="1327"/>
        <v>#DIV/0!</v>
      </c>
      <c r="Z530" s="234" t="e">
        <f t="shared" si="1328"/>
        <v>#DIV/0!</v>
      </c>
      <c r="AA530" s="260" t="e">
        <f t="shared" si="1329"/>
        <v>#DIV/0!</v>
      </c>
      <c r="AB530" s="278" t="e">
        <f t="shared" si="1330"/>
        <v>#DIV/0!</v>
      </c>
      <c r="AC530" s="260">
        <f t="shared" si="1331"/>
        <v>0</v>
      </c>
      <c r="AD530" s="254" t="e">
        <f t="shared" si="1332"/>
        <v>#DIV/0!</v>
      </c>
      <c r="AE530" s="279">
        <v>1</v>
      </c>
      <c r="AF530" s="280">
        <f t="shared" si="1333"/>
        <v>0</v>
      </c>
      <c r="AG530" s="292">
        <f t="shared" si="1337"/>
        <v>44153</v>
      </c>
      <c r="AH530" s="292">
        <f t="shared" si="1338"/>
        <v>0</v>
      </c>
      <c r="AI530" s="292">
        <f t="shared" si="1339"/>
        <v>44156.1822142943</v>
      </c>
      <c r="AJ530" s="292" t="str">
        <f ca="1" t="shared" si="1340"/>
        <v>跟踪</v>
      </c>
      <c r="AK530" s="292">
        <f t="shared" si="1341"/>
        <v>43684</v>
      </c>
      <c r="AL530" s="296"/>
      <c r="AM530" s="217"/>
      <c r="AN530" s="218"/>
      <c r="AO530" s="218"/>
      <c r="AP530" s="218"/>
      <c r="AQ530" s="218"/>
      <c r="AR530" s="218"/>
      <c r="AS530" s="218"/>
      <c r="AT530" s="218"/>
      <c r="AU530" s="218"/>
      <c r="AV530" s="218"/>
      <c r="AW530" s="218"/>
      <c r="AX530" s="218"/>
      <c r="AY530" s="218"/>
      <c r="AZ530" s="218"/>
      <c r="BA530" s="218"/>
      <c r="BB530" s="218"/>
      <c r="BC530" s="218"/>
      <c r="BD530" s="218"/>
      <c r="BE530" s="218"/>
      <c r="BF530" s="218"/>
      <c r="BG530" s="218"/>
      <c r="BH530" s="218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217"/>
      <c r="BS530" s="217"/>
      <c r="BT530" s="217"/>
      <c r="BU530" s="217"/>
      <c r="BV530" s="217"/>
      <c r="BW530" s="217"/>
      <c r="BX530" s="217"/>
      <c r="BY530" s="217"/>
      <c r="BZ530" s="217"/>
      <c r="CA530" s="217"/>
      <c r="CB530" s="217"/>
      <c r="CC530" s="217"/>
      <c r="CD530" s="217"/>
      <c r="CE530" s="217"/>
      <c r="CF530" s="217"/>
      <c r="CG530" s="217"/>
      <c r="CH530" s="217"/>
      <c r="CI530" s="217"/>
      <c r="CJ530" s="217"/>
      <c r="CK530" s="217"/>
      <c r="CL530" s="217"/>
      <c r="CM530" s="217"/>
      <c r="CN530" s="217"/>
      <c r="CO530" s="217"/>
      <c r="CP530" s="217"/>
      <c r="CQ530" s="217"/>
      <c r="CR530" s="217"/>
      <c r="CS530" s="217"/>
      <c r="CT530" s="217"/>
      <c r="CU530" s="217"/>
      <c r="CV530" s="217"/>
      <c r="CW530" s="217"/>
      <c r="CX530" s="217"/>
      <c r="CY530" s="217"/>
    </row>
    <row r="531" s="191" customFormat="1" customHeight="1" spans="1:129">
      <c r="A531" s="244"/>
      <c r="B531" s="237"/>
      <c r="C531" s="240"/>
      <c r="D531" s="239"/>
      <c r="E531" s="240"/>
      <c r="F531" s="238"/>
      <c r="G531" s="240"/>
      <c r="H531" s="240"/>
      <c r="I531" s="240"/>
      <c r="J531" s="256"/>
      <c r="K531" s="240"/>
      <c r="L531" s="240"/>
      <c r="M531" s="240"/>
      <c r="N531" s="257"/>
      <c r="O531" s="240"/>
      <c r="P531" s="240"/>
      <c r="Q531" s="240"/>
      <c r="R531" s="240"/>
      <c r="S531" s="267"/>
      <c r="T531" s="267"/>
      <c r="U531" s="267"/>
      <c r="V531" s="267"/>
      <c r="W531" s="272"/>
      <c r="X531" s="269"/>
      <c r="Y531" s="267"/>
      <c r="Z531" s="240"/>
      <c r="AA531" s="267"/>
      <c r="AB531" s="281"/>
      <c r="AC531" s="267"/>
      <c r="AD531" s="258"/>
      <c r="AE531" s="282"/>
      <c r="AF531" s="283"/>
      <c r="AG531" s="297"/>
      <c r="AH531" s="297"/>
      <c r="AI531" s="297"/>
      <c r="AJ531" s="297"/>
      <c r="AK531" s="297"/>
      <c r="AL531" s="298"/>
      <c r="AM531" s="301"/>
      <c r="AN531" s="218"/>
      <c r="AO531" s="218"/>
      <c r="AP531" s="218"/>
      <c r="AQ531" s="218"/>
      <c r="AR531" s="218"/>
      <c r="AS531" s="218"/>
      <c r="AT531" s="218"/>
      <c r="AU531" s="218"/>
      <c r="AV531" s="218"/>
      <c r="AW531" s="218"/>
      <c r="AX531" s="218"/>
      <c r="AY531" s="218"/>
      <c r="AZ531" s="218"/>
      <c r="BA531" s="218"/>
      <c r="BB531" s="218"/>
      <c r="BC531" s="218"/>
      <c r="BD531" s="218"/>
      <c r="BE531" s="218"/>
      <c r="BF531" s="218"/>
      <c r="BG531" s="218"/>
      <c r="BH531" s="218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217"/>
      <c r="BS531" s="217"/>
      <c r="BT531" s="217"/>
      <c r="BU531" s="217"/>
      <c r="BV531" s="217"/>
      <c r="BW531" s="217"/>
      <c r="BX531" s="217"/>
      <c r="BY531" s="217"/>
      <c r="BZ531" s="217"/>
      <c r="CA531" s="217"/>
      <c r="CB531" s="217"/>
      <c r="CC531" s="217"/>
      <c r="CD531" s="217"/>
      <c r="CE531" s="217"/>
      <c r="CF531" s="217"/>
      <c r="CG531" s="217"/>
      <c r="CH531" s="217"/>
      <c r="CI531" s="217"/>
      <c r="CJ531" s="217"/>
      <c r="CK531" s="217"/>
      <c r="CL531" s="217"/>
      <c r="CM531" s="217"/>
      <c r="CN531" s="217"/>
      <c r="CO531" s="217"/>
      <c r="CP531" s="217"/>
      <c r="CQ531" s="217"/>
      <c r="CR531" s="217"/>
      <c r="CS531" s="217"/>
      <c r="CT531" s="217"/>
      <c r="CU531" s="217"/>
      <c r="CV531" s="217"/>
      <c r="CW531" s="217"/>
      <c r="CX531" s="217"/>
      <c r="CY531" s="217"/>
      <c r="CZ531" s="193"/>
      <c r="DA531" s="193"/>
      <c r="DB531" s="193"/>
      <c r="DC531" s="193"/>
      <c r="DD531" s="193"/>
      <c r="DE531" s="193"/>
      <c r="DF531" s="193"/>
      <c r="DG531" s="193"/>
      <c r="DH531" s="193"/>
      <c r="DI531" s="193"/>
      <c r="DJ531" s="193"/>
      <c r="DK531" s="193"/>
      <c r="DL531" s="193"/>
      <c r="DM531" s="193"/>
      <c r="DN531" s="193"/>
      <c r="DO531" s="193"/>
      <c r="DP531" s="193"/>
      <c r="DQ531" s="193"/>
      <c r="DR531" s="193"/>
      <c r="DS531" s="193"/>
      <c r="DT531" s="193"/>
      <c r="DU531" s="193"/>
      <c r="DV531" s="193"/>
      <c r="DW531" s="193"/>
      <c r="DX531" s="193"/>
      <c r="DY531" s="193"/>
    </row>
    <row r="532" s="190" customFormat="1" customHeight="1" spans="1:129">
      <c r="A532" s="243">
        <v>358</v>
      </c>
      <c r="B532" s="235">
        <v>1066</v>
      </c>
      <c r="C532" s="234">
        <v>1</v>
      </c>
      <c r="D532" s="233">
        <v>530</v>
      </c>
      <c r="E532" s="234" t="s">
        <v>90</v>
      </c>
      <c r="F532" s="232">
        <v>5020</v>
      </c>
      <c r="G532" s="234"/>
      <c r="H532" s="234" t="s">
        <v>15</v>
      </c>
      <c r="I532" s="234">
        <v>200</v>
      </c>
      <c r="J532" s="252" t="s">
        <v>60</v>
      </c>
      <c r="K532" s="234">
        <v>238</v>
      </c>
      <c r="L532" s="234">
        <v>6</v>
      </c>
      <c r="M532" s="234">
        <f t="shared" ref="M532:M538" si="1342">O532*K532*I532</f>
        <v>257040</v>
      </c>
      <c r="N532" s="253">
        <f t="shared" ref="N532:N538" si="1343">M532/SUM($M$532:$M$538)</f>
        <v>0.22231370934541</v>
      </c>
      <c r="O532" s="234">
        <v>5.4</v>
      </c>
      <c r="P532" s="234"/>
      <c r="Q532" s="234"/>
      <c r="R532" s="234"/>
      <c r="S532" s="260">
        <f t="shared" ref="S532:S538" si="1344">R532*Q532*P532/1000</f>
        <v>0</v>
      </c>
      <c r="T532" s="260">
        <f t="shared" ref="T532:T538" si="1345">F532*N532*1000/L532/K532*9000/I532</f>
        <v>35168.5342724987</v>
      </c>
      <c r="U532" s="260">
        <f t="shared" ref="U532:U538" si="1346">F532*N532</f>
        <v>1116.01482091396</v>
      </c>
      <c r="V532" s="260"/>
      <c r="W532" s="270"/>
      <c r="X532" s="266">
        <v>17600</v>
      </c>
      <c r="Y532" s="260">
        <f t="shared" ref="Y532:Y538" si="1347">T532-X532</f>
        <v>17568.5342724987</v>
      </c>
      <c r="Z532" s="234">
        <f t="shared" ref="Z532:Z538" si="1348">Y532*I532/9000*L532*K532/1000</f>
        <v>557.508154247291</v>
      </c>
      <c r="AA532" s="260">
        <f t="shared" ref="AA532:AA542" si="1349">65*1000/K532*9000/I532</f>
        <v>12289.9159663866</v>
      </c>
      <c r="AB532" s="278">
        <f t="shared" ref="AB532:AB538" si="1350">Q532*R532*P532*N532/K532/L532*9000/I532</f>
        <v>0</v>
      </c>
      <c r="AC532" s="260">
        <f t="shared" ref="AC532:AC538" si="1351">D532/2*O532*60*24/1000</f>
        <v>2060.64</v>
      </c>
      <c r="AD532" s="254">
        <f t="shared" ref="AD532:AD538" si="1352">T532/AC532/0.83/AE532</f>
        <v>20.5624116969267</v>
      </c>
      <c r="AE532" s="279">
        <v>1</v>
      </c>
      <c r="AF532" s="280">
        <f t="shared" ref="AF532:AF538" si="1353">IF(LEN(C532)&gt;0,AC532*I532/9000/1000*K532*L532,"")</f>
        <v>65.390976</v>
      </c>
      <c r="AG532" s="292">
        <v>44148</v>
      </c>
      <c r="AH532" s="294"/>
      <c r="AI532" s="294">
        <f>AD532+AG532</f>
        <v>44168.5624116969</v>
      </c>
      <c r="AJ532" s="295" t="str">
        <f ca="1">IF(NOW()-AG532-AD532&gt;=-2,"跟踪"," ")</f>
        <v>跟踪</v>
      </c>
      <c r="AK532" s="295">
        <f>AI532+2</f>
        <v>44170.5624116969</v>
      </c>
      <c r="AL532" s="296">
        <f>SUM(AF532:AF538)</f>
        <v>294.1382976</v>
      </c>
      <c r="AM532" s="300"/>
      <c r="AN532" s="218"/>
      <c r="AO532" s="218"/>
      <c r="AP532" s="218"/>
      <c r="AQ532" s="218"/>
      <c r="AR532" s="218"/>
      <c r="AS532" s="218"/>
      <c r="AT532" s="218"/>
      <c r="AU532" s="218"/>
      <c r="AV532" s="218"/>
      <c r="AW532" s="218"/>
      <c r="AX532" s="218"/>
      <c r="AY532" s="218"/>
      <c r="AZ532" s="218"/>
      <c r="BA532" s="218"/>
      <c r="BB532" s="218"/>
      <c r="BC532" s="218"/>
      <c r="BD532" s="218"/>
      <c r="BE532" s="218"/>
      <c r="BF532" s="218"/>
      <c r="BG532" s="218"/>
      <c r="BH532" s="218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217"/>
      <c r="BS532" s="217"/>
      <c r="BT532" s="217"/>
      <c r="BU532" s="217"/>
      <c r="BV532" s="217"/>
      <c r="BW532" s="217"/>
      <c r="BX532" s="217"/>
      <c r="BY532" s="217"/>
      <c r="BZ532" s="217"/>
      <c r="CA532" s="217"/>
      <c r="CB532" s="217"/>
      <c r="CC532" s="217"/>
      <c r="CD532" s="217"/>
      <c r="CE532" s="217"/>
      <c r="CF532" s="217"/>
      <c r="CG532" s="217"/>
      <c r="CH532" s="217"/>
      <c r="CI532" s="217"/>
      <c r="CJ532" s="217"/>
      <c r="CK532" s="217"/>
      <c r="CL532" s="217"/>
      <c r="CM532" s="217"/>
      <c r="CN532" s="217"/>
      <c r="CO532" s="217"/>
      <c r="CP532" s="217"/>
      <c r="CQ532" s="217"/>
      <c r="CR532" s="217"/>
      <c r="CS532" s="217"/>
      <c r="CT532" s="217"/>
      <c r="CU532" s="217"/>
      <c r="CV532" s="217"/>
      <c r="CW532" s="217"/>
      <c r="CX532" s="217"/>
      <c r="CY532" s="217"/>
      <c r="CZ532" s="193"/>
      <c r="DA532" s="193"/>
      <c r="DB532" s="193"/>
      <c r="DC532" s="193"/>
      <c r="DD532" s="193"/>
      <c r="DE532" s="193"/>
      <c r="DF532" s="193"/>
      <c r="DG532" s="193"/>
      <c r="DH532" s="193"/>
      <c r="DI532" s="193"/>
      <c r="DJ532" s="193"/>
      <c r="DK532" s="193"/>
      <c r="DL532" s="193"/>
      <c r="DM532" s="193"/>
      <c r="DN532" s="193"/>
      <c r="DO532" s="193"/>
      <c r="DP532" s="193"/>
      <c r="DQ532" s="193"/>
      <c r="DR532" s="193"/>
      <c r="DS532" s="193"/>
      <c r="DT532" s="193"/>
      <c r="DU532" s="193"/>
      <c r="DV532" s="193"/>
      <c r="DW532" s="193"/>
      <c r="DX532" s="193"/>
      <c r="DY532" s="193"/>
    </row>
    <row r="533" s="190" customFormat="1" customHeight="1" spans="1:129">
      <c r="A533" s="243">
        <v>358</v>
      </c>
      <c r="B533" s="235"/>
      <c r="C533" s="234">
        <v>1</v>
      </c>
      <c r="D533" s="233">
        <f t="shared" ref="D533:D538" si="1354">D532</f>
        <v>530</v>
      </c>
      <c r="E533" s="234" t="str">
        <f t="shared" ref="E533:E538" si="1355">E532</f>
        <v>YT-H004MS</v>
      </c>
      <c r="F533" s="232">
        <f>F532</f>
        <v>5020</v>
      </c>
      <c r="G533" s="234"/>
      <c r="H533" s="234" t="s">
        <v>41</v>
      </c>
      <c r="I533" s="234">
        <v>200</v>
      </c>
      <c r="J533" s="252" t="s">
        <v>60</v>
      </c>
      <c r="K533" s="234">
        <v>238</v>
      </c>
      <c r="L533" s="234">
        <f t="shared" ref="L533:L538" si="1356">L532</f>
        <v>6</v>
      </c>
      <c r="M533" s="234">
        <f t="shared" si="1342"/>
        <v>352240</v>
      </c>
      <c r="N533" s="253">
        <f t="shared" si="1343"/>
        <v>0.30465212021408</v>
      </c>
      <c r="O533" s="234">
        <v>7.4</v>
      </c>
      <c r="P533" s="234"/>
      <c r="Q533" s="234"/>
      <c r="R533" s="234"/>
      <c r="S533" s="260">
        <f t="shared" si="1344"/>
        <v>0</v>
      </c>
      <c r="T533" s="260">
        <f t="shared" si="1345"/>
        <v>48193.917336387</v>
      </c>
      <c r="U533" s="260">
        <f t="shared" si="1346"/>
        <v>1529.35364347468</v>
      </c>
      <c r="V533" s="260"/>
      <c r="W533" s="270"/>
      <c r="X533" s="266">
        <v>24000</v>
      </c>
      <c r="Y533" s="260">
        <f t="shared" si="1347"/>
        <v>24193.917336387</v>
      </c>
      <c r="Z533" s="234">
        <f t="shared" si="1348"/>
        <v>767.753643474682</v>
      </c>
      <c r="AA533" s="260">
        <f t="shared" si="1349"/>
        <v>12289.9159663866</v>
      </c>
      <c r="AB533" s="278">
        <f t="shared" si="1350"/>
        <v>0</v>
      </c>
      <c r="AC533" s="260">
        <f t="shared" si="1351"/>
        <v>2823.84</v>
      </c>
      <c r="AD533" s="254">
        <f t="shared" si="1352"/>
        <v>20.5624116969267</v>
      </c>
      <c r="AE533" s="279">
        <v>1</v>
      </c>
      <c r="AF533" s="280">
        <f t="shared" si="1353"/>
        <v>89.609856</v>
      </c>
      <c r="AG533" s="292">
        <f t="shared" ref="AG533:AG538" si="1357">AG532</f>
        <v>44148</v>
      </c>
      <c r="AH533" s="292">
        <f t="shared" ref="AH533:AH538" si="1358">AH532</f>
        <v>0</v>
      </c>
      <c r="AI533" s="292">
        <f t="shared" ref="AI533:AI538" si="1359">AI532</f>
        <v>44168.5624116969</v>
      </c>
      <c r="AJ533" s="292" t="str">
        <f ca="1" t="shared" ref="AJ533:AJ538" si="1360">AJ532</f>
        <v>跟踪</v>
      </c>
      <c r="AK533" s="292">
        <f t="shared" ref="AK533:AK538" si="1361">AK532</f>
        <v>44170.5624116969</v>
      </c>
      <c r="AL533" s="296"/>
      <c r="AM533" s="300"/>
      <c r="AN533" s="218"/>
      <c r="AO533" s="218"/>
      <c r="AP533" s="218"/>
      <c r="AQ533" s="218"/>
      <c r="AR533" s="218"/>
      <c r="AS533" s="218"/>
      <c r="AT533" s="218"/>
      <c r="AU533" s="218"/>
      <c r="AV533" s="218"/>
      <c r="AW533" s="218"/>
      <c r="AX533" s="218"/>
      <c r="AY533" s="218"/>
      <c r="AZ533" s="218"/>
      <c r="BA533" s="218"/>
      <c r="BB533" s="218"/>
      <c r="BC533" s="218"/>
      <c r="BD533" s="218"/>
      <c r="BE533" s="218"/>
      <c r="BF533" s="218"/>
      <c r="BG533" s="218"/>
      <c r="BH533" s="218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217"/>
      <c r="BS533" s="217"/>
      <c r="BT533" s="217"/>
      <c r="BU533" s="217"/>
      <c r="BV533" s="217"/>
      <c r="BW533" s="217"/>
      <c r="BX533" s="217"/>
      <c r="BY533" s="217"/>
      <c r="BZ533" s="217"/>
      <c r="CA533" s="217"/>
      <c r="CB533" s="217"/>
      <c r="CC533" s="217"/>
      <c r="CD533" s="217"/>
      <c r="CE533" s="217"/>
      <c r="CF533" s="217"/>
      <c r="CG533" s="217"/>
      <c r="CH533" s="217"/>
      <c r="CI533" s="217"/>
      <c r="CJ533" s="217"/>
      <c r="CK533" s="217"/>
      <c r="CL533" s="217"/>
      <c r="CM533" s="217"/>
      <c r="CN533" s="217"/>
      <c r="CO533" s="217"/>
      <c r="CP533" s="217"/>
      <c r="CQ533" s="217"/>
      <c r="CR533" s="217"/>
      <c r="CS533" s="217"/>
      <c r="CT533" s="217"/>
      <c r="CU533" s="217"/>
      <c r="CV533" s="217"/>
      <c r="CW533" s="217"/>
      <c r="CX533" s="217"/>
      <c r="CY533" s="217"/>
      <c r="CZ533" s="193"/>
      <c r="DA533" s="193"/>
      <c r="DB533" s="193"/>
      <c r="DC533" s="193"/>
      <c r="DD533" s="193"/>
      <c r="DE533" s="193"/>
      <c r="DF533" s="193"/>
      <c r="DG533" s="193"/>
      <c r="DH533" s="193"/>
      <c r="DI533" s="193"/>
      <c r="DJ533" s="193"/>
      <c r="DK533" s="193"/>
      <c r="DL533" s="193"/>
      <c r="DM533" s="193"/>
      <c r="DN533" s="193"/>
      <c r="DO533" s="193"/>
      <c r="DP533" s="193"/>
      <c r="DQ533" s="193"/>
      <c r="DR533" s="193"/>
      <c r="DS533" s="193"/>
      <c r="DT533" s="193"/>
      <c r="DU533" s="193"/>
      <c r="DV533" s="193"/>
      <c r="DW533" s="193"/>
      <c r="DX533" s="193"/>
      <c r="DY533" s="193"/>
    </row>
    <row r="534" s="190" customFormat="1" customHeight="1" spans="1:129">
      <c r="A534" s="243">
        <v>358</v>
      </c>
      <c r="B534" s="235"/>
      <c r="C534" s="234">
        <v>1</v>
      </c>
      <c r="D534" s="233">
        <f t="shared" si="1354"/>
        <v>530</v>
      </c>
      <c r="E534" s="234" t="str">
        <f t="shared" si="1355"/>
        <v>YT-H004MS</v>
      </c>
      <c r="F534" s="232">
        <f>F533</f>
        <v>5020</v>
      </c>
      <c r="G534" s="241" t="s">
        <v>49</v>
      </c>
      <c r="H534" s="234" t="s">
        <v>42</v>
      </c>
      <c r="I534" s="234">
        <v>60</v>
      </c>
      <c r="J534" s="252" t="s">
        <v>68</v>
      </c>
      <c r="K534" s="234">
        <v>238</v>
      </c>
      <c r="L534" s="234">
        <f t="shared" si="1356"/>
        <v>6</v>
      </c>
      <c r="M534" s="234">
        <f t="shared" si="1342"/>
        <v>247044</v>
      </c>
      <c r="N534" s="253">
        <f t="shared" si="1343"/>
        <v>0.213668176204199</v>
      </c>
      <c r="O534" s="234">
        <v>17.3</v>
      </c>
      <c r="P534" s="234"/>
      <c r="Q534" s="234"/>
      <c r="R534" s="234"/>
      <c r="S534" s="260">
        <f t="shared" si="1344"/>
        <v>0</v>
      </c>
      <c r="T534" s="260">
        <f t="shared" si="1345"/>
        <v>112669.563502634</v>
      </c>
      <c r="U534" s="260">
        <f t="shared" si="1346"/>
        <v>1072.61424454508</v>
      </c>
      <c r="V534" s="260"/>
      <c r="W534" s="270"/>
      <c r="X534" s="266"/>
      <c r="Y534" s="260">
        <f t="shared" si="1347"/>
        <v>112669.563502634</v>
      </c>
      <c r="Z534" s="234">
        <f t="shared" si="1348"/>
        <v>1072.61424454508</v>
      </c>
      <c r="AA534" s="260">
        <f t="shared" si="1349"/>
        <v>40966.3865546218</v>
      </c>
      <c r="AB534" s="278">
        <f t="shared" si="1350"/>
        <v>0</v>
      </c>
      <c r="AC534" s="260">
        <f t="shared" si="1351"/>
        <v>6601.68</v>
      </c>
      <c r="AD534" s="254">
        <f t="shared" si="1352"/>
        <v>20.5624116969266</v>
      </c>
      <c r="AE534" s="279">
        <v>1</v>
      </c>
      <c r="AF534" s="280">
        <f t="shared" si="1353"/>
        <v>62.8479936</v>
      </c>
      <c r="AG534" s="292">
        <f t="shared" si="1357"/>
        <v>44148</v>
      </c>
      <c r="AH534" s="292">
        <f t="shared" si="1358"/>
        <v>0</v>
      </c>
      <c r="AI534" s="292">
        <f t="shared" si="1359"/>
        <v>44168.5624116969</v>
      </c>
      <c r="AJ534" s="292" t="str">
        <f ca="1" t="shared" si="1360"/>
        <v>跟踪</v>
      </c>
      <c r="AK534" s="292">
        <f t="shared" si="1361"/>
        <v>44170.5624116969</v>
      </c>
      <c r="AL534" s="296"/>
      <c r="AM534" s="300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218"/>
      <c r="BD534" s="218"/>
      <c r="BE534" s="218"/>
      <c r="BF534" s="218"/>
      <c r="BG534" s="218"/>
      <c r="BH534" s="218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217"/>
      <c r="BV534" s="217"/>
      <c r="BW534" s="217"/>
      <c r="BX534" s="217"/>
      <c r="BY534" s="217"/>
      <c r="BZ534" s="217"/>
      <c r="CA534" s="217"/>
      <c r="CB534" s="217"/>
      <c r="CC534" s="217"/>
      <c r="CD534" s="217"/>
      <c r="CE534" s="217"/>
      <c r="CF534" s="217"/>
      <c r="CG534" s="217"/>
      <c r="CH534" s="217"/>
      <c r="CI534" s="217"/>
      <c r="CJ534" s="217"/>
      <c r="CK534" s="217"/>
      <c r="CL534" s="217"/>
      <c r="CM534" s="217"/>
      <c r="CN534" s="217"/>
      <c r="CO534" s="217"/>
      <c r="CP534" s="217"/>
      <c r="CQ534" s="217"/>
      <c r="CR534" s="217"/>
      <c r="CS534" s="217"/>
      <c r="CT534" s="217"/>
      <c r="CU534" s="217"/>
      <c r="CV534" s="217"/>
      <c r="CW534" s="217"/>
      <c r="CX534" s="217"/>
      <c r="CY534" s="217"/>
      <c r="CZ534" s="193"/>
      <c r="DA534" s="193"/>
      <c r="DB534" s="193"/>
      <c r="DC534" s="193"/>
      <c r="DD534" s="193"/>
      <c r="DE534" s="193"/>
      <c r="DF534" s="193"/>
      <c r="DG534" s="193"/>
      <c r="DH534" s="193"/>
      <c r="DI534" s="193"/>
      <c r="DJ534" s="193"/>
      <c r="DK534" s="193"/>
      <c r="DL534" s="193"/>
      <c r="DM534" s="193"/>
      <c r="DN534" s="193"/>
      <c r="DO534" s="193"/>
      <c r="DP534" s="193"/>
      <c r="DQ534" s="193"/>
      <c r="DR534" s="193"/>
      <c r="DS534" s="193"/>
      <c r="DT534" s="193"/>
      <c r="DU534" s="193"/>
      <c r="DV534" s="193"/>
      <c r="DW534" s="193"/>
      <c r="DX534" s="193"/>
      <c r="DY534" s="193"/>
    </row>
    <row r="535" s="190" customFormat="1" customHeight="1" spans="1:129">
      <c r="A535" s="243">
        <v>358</v>
      </c>
      <c r="B535" s="235"/>
      <c r="C535" s="234">
        <v>1</v>
      </c>
      <c r="D535" s="233">
        <f t="shared" si="1354"/>
        <v>530</v>
      </c>
      <c r="E535" s="234" t="str">
        <f t="shared" si="1355"/>
        <v>YT-H004MS</v>
      </c>
      <c r="F535" s="232">
        <f>F534</f>
        <v>5020</v>
      </c>
      <c r="G535" s="242"/>
      <c r="H535" s="234" t="s">
        <v>43</v>
      </c>
      <c r="I535" s="234">
        <v>75</v>
      </c>
      <c r="J535" s="252" t="s">
        <v>69</v>
      </c>
      <c r="K535" s="234">
        <v>476</v>
      </c>
      <c r="L535" s="234">
        <f t="shared" si="1356"/>
        <v>6</v>
      </c>
      <c r="M535" s="234">
        <f t="shared" si="1342"/>
        <v>149940</v>
      </c>
      <c r="N535" s="253">
        <f t="shared" si="1343"/>
        <v>0.129682997118156</v>
      </c>
      <c r="O535" s="234">
        <v>4.2</v>
      </c>
      <c r="P535" s="234"/>
      <c r="Q535" s="234"/>
      <c r="R535" s="234"/>
      <c r="S535" s="260">
        <f t="shared" si="1344"/>
        <v>0</v>
      </c>
      <c r="T535" s="260">
        <f t="shared" si="1345"/>
        <v>27353.3044341657</v>
      </c>
      <c r="U535" s="260">
        <f t="shared" si="1346"/>
        <v>651.008645533143</v>
      </c>
      <c r="V535" s="260"/>
      <c r="W535" s="270"/>
      <c r="X535" s="266"/>
      <c r="Y535" s="260">
        <f t="shared" si="1347"/>
        <v>27353.3044341657</v>
      </c>
      <c r="Z535" s="234">
        <f t="shared" si="1348"/>
        <v>651.008645533143</v>
      </c>
      <c r="AA535" s="260">
        <f t="shared" si="1349"/>
        <v>16386.5546218487</v>
      </c>
      <c r="AB535" s="278">
        <f t="shared" si="1350"/>
        <v>0</v>
      </c>
      <c r="AC535" s="260">
        <f t="shared" si="1351"/>
        <v>1602.72</v>
      </c>
      <c r="AD535" s="254">
        <f t="shared" si="1352"/>
        <v>20.5624116969267</v>
      </c>
      <c r="AE535" s="279">
        <v>1</v>
      </c>
      <c r="AF535" s="280">
        <f t="shared" si="1353"/>
        <v>38.144736</v>
      </c>
      <c r="AG535" s="292">
        <f t="shared" si="1357"/>
        <v>44148</v>
      </c>
      <c r="AH535" s="292">
        <f t="shared" si="1358"/>
        <v>0</v>
      </c>
      <c r="AI535" s="292">
        <f t="shared" si="1359"/>
        <v>44168.5624116969</v>
      </c>
      <c r="AJ535" s="292" t="str">
        <f ca="1" t="shared" si="1360"/>
        <v>跟踪</v>
      </c>
      <c r="AK535" s="292">
        <f t="shared" si="1361"/>
        <v>44170.5624116969</v>
      </c>
      <c r="AL535" s="296"/>
      <c r="AM535" s="300"/>
      <c r="AN535" s="218"/>
      <c r="AO535" s="218"/>
      <c r="AP535" s="218"/>
      <c r="AQ535" s="218"/>
      <c r="AR535" s="218"/>
      <c r="AS535" s="218"/>
      <c r="AT535" s="218"/>
      <c r="AU535" s="218"/>
      <c r="AV535" s="218"/>
      <c r="AW535" s="218"/>
      <c r="AX535" s="218"/>
      <c r="AY535" s="218"/>
      <c r="AZ535" s="218"/>
      <c r="BA535" s="218"/>
      <c r="BB535" s="218"/>
      <c r="BC535" s="218"/>
      <c r="BD535" s="218"/>
      <c r="BE535" s="218"/>
      <c r="BF535" s="218"/>
      <c r="BG535" s="218"/>
      <c r="BH535" s="218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217"/>
      <c r="BS535" s="217"/>
      <c r="BT535" s="217"/>
      <c r="BU535" s="217"/>
      <c r="BV535" s="217"/>
      <c r="BW535" s="217"/>
      <c r="BX535" s="217"/>
      <c r="BY535" s="217"/>
      <c r="BZ535" s="217"/>
      <c r="CA535" s="217"/>
      <c r="CB535" s="217"/>
      <c r="CC535" s="217"/>
      <c r="CD535" s="217"/>
      <c r="CE535" s="217"/>
      <c r="CF535" s="217"/>
      <c r="CG535" s="217"/>
      <c r="CH535" s="217"/>
      <c r="CI535" s="217"/>
      <c r="CJ535" s="217"/>
      <c r="CK535" s="217"/>
      <c r="CL535" s="217"/>
      <c r="CM535" s="217"/>
      <c r="CN535" s="217"/>
      <c r="CO535" s="217"/>
      <c r="CP535" s="217"/>
      <c r="CQ535" s="217"/>
      <c r="CR535" s="217"/>
      <c r="CS535" s="217"/>
      <c r="CT535" s="217"/>
      <c r="CU535" s="217"/>
      <c r="CV535" s="217"/>
      <c r="CW535" s="217"/>
      <c r="CX535" s="217"/>
      <c r="CY535" s="217"/>
      <c r="CZ535" s="193"/>
      <c r="DA535" s="193"/>
      <c r="DB535" s="193"/>
      <c r="DC535" s="193"/>
      <c r="DD535" s="193"/>
      <c r="DE535" s="193"/>
      <c r="DF535" s="193"/>
      <c r="DG535" s="193"/>
      <c r="DH535" s="193"/>
      <c r="DI535" s="193"/>
      <c r="DJ535" s="193"/>
      <c r="DK535" s="193"/>
      <c r="DL535" s="193"/>
      <c r="DM535" s="193"/>
      <c r="DN535" s="193"/>
      <c r="DO535" s="193"/>
      <c r="DP535" s="193"/>
      <c r="DQ535" s="193"/>
      <c r="DR535" s="193"/>
      <c r="DS535" s="193"/>
      <c r="DT535" s="193"/>
      <c r="DU535" s="193"/>
      <c r="DV535" s="193"/>
      <c r="DW535" s="193"/>
      <c r="DX535" s="193"/>
      <c r="DY535" s="193"/>
    </row>
    <row r="536" s="190" customFormat="1" customHeight="1" spans="1:129">
      <c r="A536" s="243">
        <v>358</v>
      </c>
      <c r="B536" s="235"/>
      <c r="C536" s="234">
        <v>1</v>
      </c>
      <c r="D536" s="233">
        <f t="shared" si="1354"/>
        <v>530</v>
      </c>
      <c r="E536" s="234" t="str">
        <f t="shared" si="1355"/>
        <v>YT-H004MS</v>
      </c>
      <c r="F536" s="232">
        <f>F535</f>
        <v>5020</v>
      </c>
      <c r="G536" s="234" t="e">
        <f>[1]问量!$F$286</f>
        <v>#REF!</v>
      </c>
      <c r="H536" s="234" t="s">
        <v>44</v>
      </c>
      <c r="I536" s="234">
        <v>75</v>
      </c>
      <c r="J536" s="252" t="s">
        <v>69</v>
      </c>
      <c r="K536" s="234">
        <v>476</v>
      </c>
      <c r="L536" s="234">
        <f t="shared" si="1356"/>
        <v>6</v>
      </c>
      <c r="M536" s="234">
        <f t="shared" si="1342"/>
        <v>149940</v>
      </c>
      <c r="N536" s="253">
        <f t="shared" si="1343"/>
        <v>0.129682997118156</v>
      </c>
      <c r="O536" s="234">
        <v>4.2</v>
      </c>
      <c r="P536" s="234"/>
      <c r="Q536" s="234"/>
      <c r="R536" s="234"/>
      <c r="S536" s="260">
        <f t="shared" si="1344"/>
        <v>0</v>
      </c>
      <c r="T536" s="260">
        <f t="shared" si="1345"/>
        <v>27353.3044341657</v>
      </c>
      <c r="U536" s="260">
        <f t="shared" si="1346"/>
        <v>651.008645533143</v>
      </c>
      <c r="V536" s="260"/>
      <c r="W536" s="270"/>
      <c r="X536" s="266"/>
      <c r="Y536" s="260">
        <f t="shared" si="1347"/>
        <v>27353.3044341657</v>
      </c>
      <c r="Z536" s="234">
        <f t="shared" si="1348"/>
        <v>651.008645533143</v>
      </c>
      <c r="AA536" s="260">
        <f t="shared" si="1349"/>
        <v>16386.5546218487</v>
      </c>
      <c r="AB536" s="278">
        <f t="shared" si="1350"/>
        <v>0</v>
      </c>
      <c r="AC536" s="260">
        <f t="shared" si="1351"/>
        <v>1602.72</v>
      </c>
      <c r="AD536" s="254">
        <f t="shared" si="1352"/>
        <v>20.5624116969267</v>
      </c>
      <c r="AE536" s="279">
        <v>1</v>
      </c>
      <c r="AF536" s="280">
        <f t="shared" si="1353"/>
        <v>38.144736</v>
      </c>
      <c r="AG536" s="292">
        <f t="shared" si="1357"/>
        <v>44148</v>
      </c>
      <c r="AH536" s="292">
        <f t="shared" si="1358"/>
        <v>0</v>
      </c>
      <c r="AI536" s="292">
        <f t="shared" si="1359"/>
        <v>44168.5624116969</v>
      </c>
      <c r="AJ536" s="292" t="str">
        <f ca="1" t="shared" si="1360"/>
        <v>跟踪</v>
      </c>
      <c r="AK536" s="292">
        <f t="shared" si="1361"/>
        <v>44170.5624116969</v>
      </c>
      <c r="AL536" s="296"/>
      <c r="AM536" s="300"/>
      <c r="AN536" s="218"/>
      <c r="AO536" s="218"/>
      <c r="AP536" s="218"/>
      <c r="AQ536" s="218"/>
      <c r="AR536" s="218"/>
      <c r="AS536" s="218"/>
      <c r="AT536" s="218"/>
      <c r="AU536" s="218"/>
      <c r="AV536" s="218"/>
      <c r="AW536" s="218"/>
      <c r="AX536" s="218"/>
      <c r="AY536" s="218"/>
      <c r="AZ536" s="218"/>
      <c r="BA536" s="218"/>
      <c r="BB536" s="218"/>
      <c r="BC536" s="218"/>
      <c r="BD536" s="218"/>
      <c r="BE536" s="218"/>
      <c r="BF536" s="218"/>
      <c r="BG536" s="218"/>
      <c r="BH536" s="218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217"/>
      <c r="BS536" s="217"/>
      <c r="BT536" s="217"/>
      <c r="BU536" s="217"/>
      <c r="BV536" s="217"/>
      <c r="BW536" s="217"/>
      <c r="BX536" s="217"/>
      <c r="BY536" s="217"/>
      <c r="BZ536" s="217"/>
      <c r="CA536" s="217"/>
      <c r="CB536" s="217"/>
      <c r="CC536" s="217"/>
      <c r="CD536" s="217"/>
      <c r="CE536" s="217"/>
      <c r="CF536" s="217"/>
      <c r="CG536" s="217"/>
      <c r="CH536" s="217"/>
      <c r="CI536" s="217"/>
      <c r="CJ536" s="217"/>
      <c r="CK536" s="217"/>
      <c r="CL536" s="217"/>
      <c r="CM536" s="217"/>
      <c r="CN536" s="217"/>
      <c r="CO536" s="217"/>
      <c r="CP536" s="217"/>
      <c r="CQ536" s="217"/>
      <c r="CR536" s="217"/>
      <c r="CS536" s="217"/>
      <c r="CT536" s="217"/>
      <c r="CU536" s="217"/>
      <c r="CV536" s="217"/>
      <c r="CW536" s="217"/>
      <c r="CX536" s="217"/>
      <c r="CY536" s="217"/>
      <c r="CZ536" s="193"/>
      <c r="DA536" s="193"/>
      <c r="DB536" s="193"/>
      <c r="DC536" s="193"/>
      <c r="DD536" s="193"/>
      <c r="DE536" s="193"/>
      <c r="DF536" s="193"/>
      <c r="DG536" s="193"/>
      <c r="DH536" s="193"/>
      <c r="DI536" s="193"/>
      <c r="DJ536" s="193"/>
      <c r="DK536" s="193"/>
      <c r="DL536" s="193"/>
      <c r="DM536" s="193"/>
      <c r="DN536" s="193"/>
      <c r="DO536" s="193"/>
      <c r="DP536" s="193"/>
      <c r="DQ536" s="193"/>
      <c r="DR536" s="193"/>
      <c r="DS536" s="193"/>
      <c r="DT536" s="193"/>
      <c r="DU536" s="193"/>
      <c r="DV536" s="193"/>
      <c r="DW536" s="193"/>
      <c r="DX536" s="193"/>
      <c r="DY536" s="193"/>
    </row>
    <row r="537" s="190" customFormat="1" customHeight="1" spans="1:129">
      <c r="A537" s="243">
        <v>358</v>
      </c>
      <c r="B537" s="235"/>
      <c r="C537" s="234">
        <v>1</v>
      </c>
      <c r="D537" s="233">
        <f t="shared" si="1354"/>
        <v>530</v>
      </c>
      <c r="E537" s="234" t="str">
        <f t="shared" si="1355"/>
        <v>YT-H004MS</v>
      </c>
      <c r="F537" s="232">
        <f>F536</f>
        <v>5020</v>
      </c>
      <c r="G537" s="234"/>
      <c r="H537" s="234" t="s">
        <v>45</v>
      </c>
      <c r="I537" s="234"/>
      <c r="J537" s="252"/>
      <c r="K537" s="234"/>
      <c r="L537" s="234">
        <f t="shared" si="1356"/>
        <v>6</v>
      </c>
      <c r="M537" s="234">
        <f t="shared" si="1342"/>
        <v>0</v>
      </c>
      <c r="N537" s="253">
        <f t="shared" si="1343"/>
        <v>0</v>
      </c>
      <c r="O537" s="234"/>
      <c r="P537" s="234"/>
      <c r="Q537" s="234"/>
      <c r="R537" s="234"/>
      <c r="S537" s="260">
        <f t="shared" si="1344"/>
        <v>0</v>
      </c>
      <c r="T537" s="260" t="e">
        <f t="shared" si="1345"/>
        <v>#DIV/0!</v>
      </c>
      <c r="U537" s="260">
        <f t="shared" si="1346"/>
        <v>0</v>
      </c>
      <c r="V537" s="260"/>
      <c r="W537" s="270"/>
      <c r="X537" s="266"/>
      <c r="Y537" s="260" t="e">
        <f t="shared" si="1347"/>
        <v>#DIV/0!</v>
      </c>
      <c r="Z537" s="234" t="e">
        <f t="shared" si="1348"/>
        <v>#DIV/0!</v>
      </c>
      <c r="AA537" s="260" t="e">
        <f t="shared" si="1349"/>
        <v>#DIV/0!</v>
      </c>
      <c r="AB537" s="278" t="e">
        <f t="shared" si="1350"/>
        <v>#DIV/0!</v>
      </c>
      <c r="AC537" s="260">
        <f t="shared" si="1351"/>
        <v>0</v>
      </c>
      <c r="AD537" s="254" t="e">
        <f t="shared" si="1352"/>
        <v>#DIV/0!</v>
      </c>
      <c r="AE537" s="279">
        <v>1</v>
      </c>
      <c r="AF537" s="280">
        <f t="shared" si="1353"/>
        <v>0</v>
      </c>
      <c r="AG537" s="292">
        <f t="shared" si="1357"/>
        <v>44148</v>
      </c>
      <c r="AH537" s="292">
        <f t="shared" si="1358"/>
        <v>0</v>
      </c>
      <c r="AI537" s="292">
        <f t="shared" si="1359"/>
        <v>44168.5624116969</v>
      </c>
      <c r="AJ537" s="292" t="str">
        <f ca="1" t="shared" si="1360"/>
        <v>跟踪</v>
      </c>
      <c r="AK537" s="292">
        <f t="shared" si="1361"/>
        <v>44170.5624116969</v>
      </c>
      <c r="AL537" s="296"/>
      <c r="AM537" s="300"/>
      <c r="AN537" s="218"/>
      <c r="AO537" s="218"/>
      <c r="AP537" s="218"/>
      <c r="AQ537" s="218"/>
      <c r="AR537" s="218"/>
      <c r="AS537" s="218"/>
      <c r="AT537" s="218"/>
      <c r="AU537" s="218"/>
      <c r="AV537" s="218"/>
      <c r="AW537" s="218"/>
      <c r="AX537" s="218"/>
      <c r="AY537" s="218"/>
      <c r="AZ537" s="218"/>
      <c r="BA537" s="218"/>
      <c r="BB537" s="218"/>
      <c r="BC537" s="218"/>
      <c r="BD537" s="218"/>
      <c r="BE537" s="218"/>
      <c r="BF537" s="218"/>
      <c r="BG537" s="218"/>
      <c r="BH537" s="218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217"/>
      <c r="BS537" s="217"/>
      <c r="BT537" s="217"/>
      <c r="BU537" s="217"/>
      <c r="BV537" s="217"/>
      <c r="BW537" s="217"/>
      <c r="BX537" s="217"/>
      <c r="BY537" s="217"/>
      <c r="BZ537" s="217"/>
      <c r="CA537" s="217"/>
      <c r="CB537" s="217"/>
      <c r="CC537" s="217"/>
      <c r="CD537" s="217"/>
      <c r="CE537" s="217"/>
      <c r="CF537" s="217"/>
      <c r="CG537" s="217"/>
      <c r="CH537" s="217"/>
      <c r="CI537" s="217"/>
      <c r="CJ537" s="217"/>
      <c r="CK537" s="217"/>
      <c r="CL537" s="217"/>
      <c r="CM537" s="217"/>
      <c r="CN537" s="217"/>
      <c r="CO537" s="217"/>
      <c r="CP537" s="217"/>
      <c r="CQ537" s="217"/>
      <c r="CR537" s="217"/>
      <c r="CS537" s="217"/>
      <c r="CT537" s="217"/>
      <c r="CU537" s="217"/>
      <c r="CV537" s="217"/>
      <c r="CW537" s="217"/>
      <c r="CX537" s="217"/>
      <c r="CY537" s="217"/>
      <c r="CZ537" s="193"/>
      <c r="DA537" s="193"/>
      <c r="DB537" s="193"/>
      <c r="DC537" s="193"/>
      <c r="DD537" s="193"/>
      <c r="DE537" s="193"/>
      <c r="DF537" s="193"/>
      <c r="DG537" s="193"/>
      <c r="DH537" s="193"/>
      <c r="DI537" s="193"/>
      <c r="DJ537" s="193"/>
      <c r="DK537" s="193"/>
      <c r="DL537" s="193"/>
      <c r="DM537" s="193"/>
      <c r="DN537" s="193"/>
      <c r="DO537" s="193"/>
      <c r="DP537" s="193"/>
      <c r="DQ537" s="193"/>
      <c r="DR537" s="193"/>
      <c r="DS537" s="193"/>
      <c r="DT537" s="193"/>
      <c r="DU537" s="193"/>
      <c r="DV537" s="193"/>
      <c r="DW537" s="193"/>
      <c r="DX537" s="193"/>
      <c r="DY537" s="193"/>
    </row>
    <row r="538" s="190" customFormat="1" customHeight="1" spans="1:129">
      <c r="A538" s="243">
        <v>358</v>
      </c>
      <c r="B538" s="235"/>
      <c r="C538" s="234">
        <v>1</v>
      </c>
      <c r="D538" s="233">
        <f t="shared" si="1354"/>
        <v>530</v>
      </c>
      <c r="E538" s="234" t="str">
        <f t="shared" si="1355"/>
        <v>YT-H004MS</v>
      </c>
      <c r="F538" s="232">
        <f>F532</f>
        <v>5020</v>
      </c>
      <c r="G538" s="234"/>
      <c r="H538" s="234" t="s">
        <v>46</v>
      </c>
      <c r="I538" s="234"/>
      <c r="J538" s="252"/>
      <c r="K538" s="234"/>
      <c r="L538" s="234">
        <f t="shared" si="1356"/>
        <v>6</v>
      </c>
      <c r="M538" s="234">
        <f t="shared" si="1342"/>
        <v>0</v>
      </c>
      <c r="N538" s="253">
        <f t="shared" si="1343"/>
        <v>0</v>
      </c>
      <c r="O538" s="234"/>
      <c r="P538" s="234"/>
      <c r="Q538" s="234"/>
      <c r="R538" s="234"/>
      <c r="S538" s="260">
        <f t="shared" si="1344"/>
        <v>0</v>
      </c>
      <c r="T538" s="260" t="e">
        <f t="shared" si="1345"/>
        <v>#DIV/0!</v>
      </c>
      <c r="U538" s="260">
        <f t="shared" si="1346"/>
        <v>0</v>
      </c>
      <c r="V538" s="260"/>
      <c r="W538" s="270"/>
      <c r="X538" s="266"/>
      <c r="Y538" s="260" t="e">
        <f t="shared" si="1347"/>
        <v>#DIV/0!</v>
      </c>
      <c r="Z538" s="234" t="e">
        <f t="shared" si="1348"/>
        <v>#DIV/0!</v>
      </c>
      <c r="AA538" s="260" t="e">
        <f t="shared" si="1349"/>
        <v>#DIV/0!</v>
      </c>
      <c r="AB538" s="278" t="e">
        <f t="shared" si="1350"/>
        <v>#DIV/0!</v>
      </c>
      <c r="AC538" s="260">
        <f t="shared" si="1351"/>
        <v>0</v>
      </c>
      <c r="AD538" s="254" t="e">
        <f t="shared" si="1352"/>
        <v>#DIV/0!</v>
      </c>
      <c r="AE538" s="279">
        <v>1</v>
      </c>
      <c r="AF538" s="280">
        <f t="shared" si="1353"/>
        <v>0</v>
      </c>
      <c r="AG538" s="292">
        <f t="shared" si="1357"/>
        <v>44148</v>
      </c>
      <c r="AH538" s="292">
        <f t="shared" si="1358"/>
        <v>0</v>
      </c>
      <c r="AI538" s="292">
        <f t="shared" si="1359"/>
        <v>44168.5624116969</v>
      </c>
      <c r="AJ538" s="292" t="str">
        <f ca="1" t="shared" si="1360"/>
        <v>跟踪</v>
      </c>
      <c r="AK538" s="292">
        <f t="shared" si="1361"/>
        <v>44170.5624116969</v>
      </c>
      <c r="AL538" s="296"/>
      <c r="AM538" s="300"/>
      <c r="AN538" s="218"/>
      <c r="AO538" s="218"/>
      <c r="AP538" s="218"/>
      <c r="AQ538" s="218"/>
      <c r="AR538" s="218"/>
      <c r="AS538" s="218"/>
      <c r="AT538" s="218"/>
      <c r="AU538" s="218"/>
      <c r="AV538" s="218"/>
      <c r="AW538" s="218"/>
      <c r="AX538" s="218"/>
      <c r="AY538" s="218"/>
      <c r="AZ538" s="218"/>
      <c r="BA538" s="218"/>
      <c r="BB538" s="218"/>
      <c r="BC538" s="218"/>
      <c r="BD538" s="218"/>
      <c r="BE538" s="218"/>
      <c r="BF538" s="218"/>
      <c r="BG538" s="218"/>
      <c r="BH538" s="218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217"/>
      <c r="BS538" s="217"/>
      <c r="BT538" s="217"/>
      <c r="BU538" s="217"/>
      <c r="BV538" s="217"/>
      <c r="BW538" s="217"/>
      <c r="BX538" s="217"/>
      <c r="BY538" s="217"/>
      <c r="BZ538" s="217"/>
      <c r="CA538" s="217"/>
      <c r="CB538" s="217"/>
      <c r="CC538" s="217"/>
      <c r="CD538" s="217"/>
      <c r="CE538" s="217"/>
      <c r="CF538" s="217"/>
      <c r="CG538" s="217"/>
      <c r="CH538" s="217"/>
      <c r="CI538" s="217"/>
      <c r="CJ538" s="217"/>
      <c r="CK538" s="217"/>
      <c r="CL538" s="217"/>
      <c r="CM538" s="217"/>
      <c r="CN538" s="217"/>
      <c r="CO538" s="217"/>
      <c r="CP538" s="217"/>
      <c r="CQ538" s="217"/>
      <c r="CR538" s="217"/>
      <c r="CS538" s="217"/>
      <c r="CT538" s="217"/>
      <c r="CU538" s="217"/>
      <c r="CV538" s="217"/>
      <c r="CW538" s="217"/>
      <c r="CX538" s="217"/>
      <c r="CY538" s="217"/>
      <c r="CZ538" s="193"/>
      <c r="DA538" s="193"/>
      <c r="DB538" s="193"/>
      <c r="DC538" s="193"/>
      <c r="DD538" s="193"/>
      <c r="DE538" s="193"/>
      <c r="DF538" s="193"/>
      <c r="DG538" s="193"/>
      <c r="DH538" s="193"/>
      <c r="DI538" s="193"/>
      <c r="DJ538" s="193"/>
      <c r="DK538" s="193"/>
      <c r="DL538" s="193"/>
      <c r="DM538" s="193"/>
      <c r="DN538" s="193"/>
      <c r="DO538" s="193"/>
      <c r="DP538" s="193"/>
      <c r="DQ538" s="193"/>
      <c r="DR538" s="193"/>
      <c r="DS538" s="193"/>
      <c r="DT538" s="193"/>
      <c r="DU538" s="193"/>
      <c r="DV538" s="193"/>
      <c r="DW538" s="193"/>
      <c r="DX538" s="193"/>
      <c r="DY538" s="193"/>
    </row>
    <row r="539" s="191" customFormat="1" customHeight="1" spans="1:129">
      <c r="A539" s="244"/>
      <c r="B539" s="237"/>
      <c r="C539" s="240"/>
      <c r="D539" s="239"/>
      <c r="E539" s="240"/>
      <c r="F539" s="238"/>
      <c r="G539" s="240"/>
      <c r="H539" s="240"/>
      <c r="I539" s="240"/>
      <c r="J539" s="256"/>
      <c r="K539" s="240"/>
      <c r="L539" s="240"/>
      <c r="M539" s="240"/>
      <c r="N539" s="257"/>
      <c r="O539" s="240"/>
      <c r="P539" s="240"/>
      <c r="Q539" s="240"/>
      <c r="R539" s="240"/>
      <c r="S539" s="267"/>
      <c r="T539" s="267"/>
      <c r="U539" s="267"/>
      <c r="V539" s="267"/>
      <c r="W539" s="272"/>
      <c r="X539" s="269"/>
      <c r="Y539" s="267"/>
      <c r="Z539" s="240"/>
      <c r="AA539" s="267"/>
      <c r="AB539" s="281"/>
      <c r="AC539" s="267"/>
      <c r="AD539" s="258"/>
      <c r="AE539" s="282"/>
      <c r="AF539" s="283"/>
      <c r="AG539" s="297"/>
      <c r="AH539" s="297"/>
      <c r="AI539" s="297"/>
      <c r="AJ539" s="297"/>
      <c r="AK539" s="297"/>
      <c r="AL539" s="298"/>
      <c r="AM539" s="301"/>
      <c r="AN539" s="218"/>
      <c r="AO539" s="218"/>
      <c r="AP539" s="218"/>
      <c r="AQ539" s="218"/>
      <c r="AR539" s="218"/>
      <c r="AS539" s="218"/>
      <c r="AT539" s="218"/>
      <c r="AU539" s="218"/>
      <c r="AV539" s="218"/>
      <c r="AW539" s="218"/>
      <c r="AX539" s="218"/>
      <c r="AY539" s="218"/>
      <c r="AZ539" s="218"/>
      <c r="BA539" s="218"/>
      <c r="BB539" s="218"/>
      <c r="BC539" s="218"/>
      <c r="BD539" s="218"/>
      <c r="BE539" s="218"/>
      <c r="BF539" s="218"/>
      <c r="BG539" s="218"/>
      <c r="BH539" s="218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217"/>
      <c r="BS539" s="217"/>
      <c r="BT539" s="217"/>
      <c r="BU539" s="217"/>
      <c r="BV539" s="217"/>
      <c r="BW539" s="217"/>
      <c r="BX539" s="217"/>
      <c r="BY539" s="217"/>
      <c r="BZ539" s="217"/>
      <c r="CA539" s="217"/>
      <c r="CB539" s="217"/>
      <c r="CC539" s="217"/>
      <c r="CD539" s="217"/>
      <c r="CE539" s="217"/>
      <c r="CF539" s="217"/>
      <c r="CG539" s="217"/>
      <c r="CH539" s="217"/>
      <c r="CI539" s="217"/>
      <c r="CJ539" s="217"/>
      <c r="CK539" s="217"/>
      <c r="CL539" s="217"/>
      <c r="CM539" s="217"/>
      <c r="CN539" s="217"/>
      <c r="CO539" s="217"/>
      <c r="CP539" s="217"/>
      <c r="CQ539" s="217"/>
      <c r="CR539" s="217"/>
      <c r="CS539" s="217"/>
      <c r="CT539" s="217"/>
      <c r="CU539" s="217"/>
      <c r="CV539" s="217"/>
      <c r="CW539" s="217"/>
      <c r="CX539" s="217"/>
      <c r="CY539" s="217"/>
      <c r="CZ539" s="193"/>
      <c r="DA539" s="193"/>
      <c r="DB539" s="193"/>
      <c r="DC539" s="193"/>
      <c r="DD539" s="193"/>
      <c r="DE539" s="193"/>
      <c r="DF539" s="193"/>
      <c r="DG539" s="193"/>
      <c r="DH539" s="193"/>
      <c r="DI539" s="193"/>
      <c r="DJ539" s="193"/>
      <c r="DK539" s="193"/>
      <c r="DL539" s="193"/>
      <c r="DM539" s="193"/>
      <c r="DN539" s="193"/>
      <c r="DO539" s="193"/>
      <c r="DP539" s="193"/>
      <c r="DQ539" s="193"/>
      <c r="DR539" s="193"/>
      <c r="DS539" s="193"/>
      <c r="DT539" s="193"/>
      <c r="DU539" s="193"/>
      <c r="DV539" s="193"/>
      <c r="DW539" s="193"/>
      <c r="DX539" s="193"/>
      <c r="DY539" s="193"/>
    </row>
    <row r="540" customHeight="1" spans="1:129">
      <c r="A540" s="230">
        <v>357</v>
      </c>
      <c r="B540" s="235">
        <v>1067</v>
      </c>
      <c r="C540" s="234">
        <v>1</v>
      </c>
      <c r="D540" s="233">
        <v>550</v>
      </c>
      <c r="E540" s="234" t="s">
        <v>158</v>
      </c>
      <c r="F540" s="232">
        <v>5020</v>
      </c>
      <c r="G540" s="234"/>
      <c r="H540" s="234" t="s">
        <v>15</v>
      </c>
      <c r="I540" s="234">
        <v>75</v>
      </c>
      <c r="J540" s="259" t="s">
        <v>112</v>
      </c>
      <c r="K540" s="234">
        <v>357</v>
      </c>
      <c r="L540" s="234">
        <v>6</v>
      </c>
      <c r="M540" s="234">
        <f t="shared" ref="M540:M546" si="1362">O540*K540*I540</f>
        <v>99067.5</v>
      </c>
      <c r="N540" s="253">
        <f>M540/SUM($M$540:$M$546)</f>
        <v>0.142605090958923</v>
      </c>
      <c r="O540" s="234">
        <v>3.7</v>
      </c>
      <c r="P540" s="234"/>
      <c r="Q540" s="234"/>
      <c r="R540" s="234"/>
      <c r="S540" s="260">
        <f t="shared" ref="S540:S546" si="1363">R540*Q540*P540/1000</f>
        <v>0</v>
      </c>
      <c r="T540" s="260">
        <f t="shared" ref="T540:T546" si="1364">F540*N540*1000/L540/K540*9000/I540</f>
        <v>40105.1852444702</v>
      </c>
      <c r="U540" s="260">
        <f t="shared" ref="U540:U546" si="1365">F540*N540</f>
        <v>715.877556613793</v>
      </c>
      <c r="V540" s="260"/>
      <c r="W540" s="270"/>
      <c r="X540" s="266"/>
      <c r="Y540" s="260">
        <f t="shared" ref="Y540:Y546" si="1366">T540-X540</f>
        <v>40105.1852444702</v>
      </c>
      <c r="Z540" s="234">
        <f t="shared" ref="Z540:Z546" si="1367">Y540*I540/9000*L540*K540/1000</f>
        <v>715.877556613793</v>
      </c>
      <c r="AA540" s="260">
        <f t="shared" ref="AA540:AA546" si="1368">65*1000/K540*9000/I540</f>
        <v>21848.7394957983</v>
      </c>
      <c r="AB540" s="278">
        <f t="shared" ref="AB540:AB546" si="1369">Q540*R540*P540*N540/K540/L540*9000/I540</f>
        <v>0</v>
      </c>
      <c r="AC540" s="260">
        <f t="shared" ref="AC540:AC546" si="1370">D540/2*O540*60*24/1000</f>
        <v>1465.2</v>
      </c>
      <c r="AD540" s="254">
        <f t="shared" ref="AD540:AD546" si="1371">T540/AC540/0.83/AE540</f>
        <v>32.9780919291171</v>
      </c>
      <c r="AE540" s="279">
        <v>1</v>
      </c>
      <c r="AF540" s="280">
        <f t="shared" ref="AF540:AF546" si="1372">IF(LEN(C540)&gt;0,AC540*I540/9000/1000*K540*L540,"")</f>
        <v>26.15382</v>
      </c>
      <c r="AG540" s="292">
        <v>44124</v>
      </c>
      <c r="AH540" s="294"/>
      <c r="AI540" s="294">
        <f>AD540+AG540</f>
        <v>44156.9780919291</v>
      </c>
      <c r="AJ540" s="295" t="str">
        <f ca="1">IF(NOW()-AG540-AD540&gt;=-2,"跟踪"," ")</f>
        <v>跟踪</v>
      </c>
      <c r="AK540" s="295">
        <f>AI540+3</f>
        <v>44159.9780919291</v>
      </c>
      <c r="AL540" s="296">
        <f>SUM(AF540:AF546)</f>
        <v>183.4003248</v>
      </c>
      <c r="CZ540" s="193"/>
      <c r="DA540" s="193"/>
      <c r="DB540" s="193"/>
      <c r="DC540" s="193"/>
      <c r="DD540" s="193"/>
      <c r="DE540" s="193"/>
      <c r="DF540" s="193"/>
      <c r="DG540" s="193"/>
      <c r="DH540" s="193"/>
      <c r="DI540" s="193"/>
      <c r="DJ540" s="193"/>
      <c r="DK540" s="193"/>
      <c r="DL540" s="193"/>
      <c r="DM540" s="193"/>
      <c r="DN540" s="193"/>
      <c r="DO540" s="193"/>
      <c r="DP540" s="193"/>
      <c r="DQ540" s="193"/>
      <c r="DR540" s="193"/>
      <c r="DS540" s="193"/>
      <c r="DT540" s="193"/>
      <c r="DU540" s="193"/>
      <c r="DV540" s="193"/>
      <c r="DW540" s="193"/>
      <c r="DX540" s="193"/>
      <c r="DY540" s="193"/>
    </row>
    <row r="541" customHeight="1" spans="1:129">
      <c r="A541" s="230">
        <v>357</v>
      </c>
      <c r="B541" s="235"/>
      <c r="C541" s="234">
        <v>1</v>
      </c>
      <c r="D541" s="233">
        <f t="shared" ref="D541:D546" si="1373">D540</f>
        <v>550</v>
      </c>
      <c r="E541" s="234" t="str">
        <f t="shared" ref="E541:E546" si="1374">E540</f>
        <v>YT-4991MS</v>
      </c>
      <c r="F541" s="232">
        <f t="shared" ref="F541:F546" si="1375">F540</f>
        <v>5020</v>
      </c>
      <c r="G541" s="234"/>
      <c r="H541" s="234" t="s">
        <v>41</v>
      </c>
      <c r="I541" s="234">
        <v>75</v>
      </c>
      <c r="J541" s="259" t="s">
        <v>112</v>
      </c>
      <c r="K541" s="234">
        <v>357</v>
      </c>
      <c r="L541" s="234">
        <v>6</v>
      </c>
      <c r="M541" s="234">
        <f t="shared" si="1362"/>
        <v>99067.5</v>
      </c>
      <c r="N541" s="253">
        <f t="shared" ref="N541:N546" si="1376">M541/SUM($M$540:$M$546)</f>
        <v>0.142605090958923</v>
      </c>
      <c r="O541" s="234">
        <v>3.7</v>
      </c>
      <c r="P541" s="260"/>
      <c r="Q541" s="260"/>
      <c r="R541" s="260"/>
      <c r="S541" s="260">
        <f t="shared" si="1363"/>
        <v>0</v>
      </c>
      <c r="T541" s="260">
        <f t="shared" si="1364"/>
        <v>40105.1852444702</v>
      </c>
      <c r="U541" s="260">
        <f t="shared" si="1365"/>
        <v>715.877556613793</v>
      </c>
      <c r="V541" s="260"/>
      <c r="W541" s="270"/>
      <c r="X541" s="266"/>
      <c r="Y541" s="260">
        <f t="shared" si="1366"/>
        <v>40105.1852444702</v>
      </c>
      <c r="Z541" s="234">
        <f t="shared" si="1367"/>
        <v>715.877556613793</v>
      </c>
      <c r="AA541" s="260">
        <f t="shared" si="1368"/>
        <v>21848.7394957983</v>
      </c>
      <c r="AB541" s="278">
        <f t="shared" si="1369"/>
        <v>0</v>
      </c>
      <c r="AC541" s="260">
        <f t="shared" si="1370"/>
        <v>1465.2</v>
      </c>
      <c r="AD541" s="254">
        <f t="shared" si="1371"/>
        <v>32.9780919291171</v>
      </c>
      <c r="AE541" s="279">
        <v>1</v>
      </c>
      <c r="AF541" s="280">
        <f t="shared" si="1372"/>
        <v>26.15382</v>
      </c>
      <c r="AG541" s="292">
        <f t="shared" ref="AG541:AG546" si="1377">AG540</f>
        <v>44124</v>
      </c>
      <c r="AH541" s="292">
        <f t="shared" ref="AH541:AH546" si="1378">AH540</f>
        <v>0</v>
      </c>
      <c r="AI541" s="292">
        <f t="shared" ref="AI541:AI546" si="1379">AI540</f>
        <v>44156.9780919291</v>
      </c>
      <c r="AJ541" s="292" t="str">
        <f ca="1" t="shared" ref="AJ541:AJ546" si="1380">AJ540</f>
        <v>跟踪</v>
      </c>
      <c r="AK541" s="292">
        <f t="shared" ref="AK541:AK546" si="1381">AK540</f>
        <v>44159.9780919291</v>
      </c>
      <c r="AL541" s="296"/>
      <c r="CZ541" s="193"/>
      <c r="DA541" s="193"/>
      <c r="DB541" s="193"/>
      <c r="DC541" s="193"/>
      <c r="DD541" s="193"/>
      <c r="DE541" s="193"/>
      <c r="DF541" s="193"/>
      <c r="DG541" s="193"/>
      <c r="DH541" s="193"/>
      <c r="DI541" s="193"/>
      <c r="DJ541" s="193"/>
      <c r="DK541" s="193"/>
      <c r="DL541" s="193"/>
      <c r="DM541" s="193"/>
      <c r="DN541" s="193"/>
      <c r="DO541" s="193"/>
      <c r="DP541" s="193"/>
      <c r="DQ541" s="193"/>
      <c r="DR541" s="193"/>
      <c r="DS541" s="193"/>
      <c r="DT541" s="193"/>
      <c r="DU541" s="193"/>
      <c r="DV541" s="193"/>
      <c r="DW541" s="193"/>
      <c r="DX541" s="193"/>
      <c r="DY541" s="193"/>
    </row>
    <row r="542" customHeight="1" spans="1:129">
      <c r="A542" s="230">
        <v>357</v>
      </c>
      <c r="B542" s="235"/>
      <c r="C542" s="234">
        <v>1</v>
      </c>
      <c r="D542" s="233">
        <f t="shared" si="1373"/>
        <v>550</v>
      </c>
      <c r="E542" s="234" t="str">
        <f t="shared" si="1374"/>
        <v>YT-4991MS</v>
      </c>
      <c r="F542" s="232">
        <f t="shared" si="1375"/>
        <v>5020</v>
      </c>
      <c r="G542" s="241" t="s">
        <v>49</v>
      </c>
      <c r="H542" s="234" t="s">
        <v>42</v>
      </c>
      <c r="I542" s="234">
        <v>30</v>
      </c>
      <c r="J542" s="259" t="s">
        <v>50</v>
      </c>
      <c r="K542" s="234">
        <v>476</v>
      </c>
      <c r="L542" s="234">
        <v>6</v>
      </c>
      <c r="M542" s="234">
        <f t="shared" si="1362"/>
        <v>257040</v>
      </c>
      <c r="N542" s="253">
        <f t="shared" si="1376"/>
        <v>0.370002398163692</v>
      </c>
      <c r="O542" s="234">
        <v>18</v>
      </c>
      <c r="P542" s="234"/>
      <c r="Q542" s="234"/>
      <c r="R542" s="234"/>
      <c r="S542" s="260">
        <f t="shared" si="1363"/>
        <v>0</v>
      </c>
      <c r="T542" s="260">
        <f t="shared" si="1364"/>
        <v>195106.30659472</v>
      </c>
      <c r="U542" s="260">
        <f t="shared" si="1365"/>
        <v>1857.41203878173</v>
      </c>
      <c r="V542" s="260"/>
      <c r="W542" s="270"/>
      <c r="X542" s="266"/>
      <c r="Y542" s="260">
        <f t="shared" si="1366"/>
        <v>195106.30659472</v>
      </c>
      <c r="Z542" s="234">
        <f t="shared" si="1367"/>
        <v>1857.41203878173</v>
      </c>
      <c r="AA542" s="260">
        <f t="shared" si="1368"/>
        <v>40966.3865546218</v>
      </c>
      <c r="AB542" s="278">
        <f t="shared" si="1369"/>
        <v>0</v>
      </c>
      <c r="AC542" s="260">
        <f t="shared" si="1370"/>
        <v>7128</v>
      </c>
      <c r="AD542" s="254">
        <f t="shared" si="1371"/>
        <v>32.9780919291171</v>
      </c>
      <c r="AE542" s="279">
        <v>1</v>
      </c>
      <c r="AF542" s="280">
        <f t="shared" si="1372"/>
        <v>67.85856</v>
      </c>
      <c r="AG542" s="292">
        <f t="shared" si="1377"/>
        <v>44124</v>
      </c>
      <c r="AH542" s="292">
        <f t="shared" si="1378"/>
        <v>0</v>
      </c>
      <c r="AI542" s="292">
        <f t="shared" si="1379"/>
        <v>44156.9780919291</v>
      </c>
      <c r="AJ542" s="292" t="str">
        <f ca="1" t="shared" si="1380"/>
        <v>跟踪</v>
      </c>
      <c r="AK542" s="292">
        <f t="shared" si="1381"/>
        <v>44159.9780919291</v>
      </c>
      <c r="AL542" s="296"/>
      <c r="CZ542" s="193"/>
      <c r="DA542" s="193"/>
      <c r="DB542" s="193"/>
      <c r="DC542" s="193"/>
      <c r="DD542" s="193"/>
      <c r="DE542" s="193"/>
      <c r="DF542" s="193"/>
      <c r="DG542" s="193"/>
      <c r="DH542" s="193"/>
      <c r="DI542" s="193"/>
      <c r="DJ542" s="193"/>
      <c r="DK542" s="193"/>
      <c r="DL542" s="193"/>
      <c r="DM542" s="193"/>
      <c r="DN542" s="193"/>
      <c r="DO542" s="193"/>
      <c r="DP542" s="193"/>
      <c r="DQ542" s="193"/>
      <c r="DR542" s="193"/>
      <c r="DS542" s="193"/>
      <c r="DT542" s="193"/>
      <c r="DU542" s="193"/>
      <c r="DV542" s="193"/>
      <c r="DW542" s="193"/>
      <c r="DX542" s="193"/>
      <c r="DY542" s="193"/>
    </row>
    <row r="543" customHeight="1" spans="1:129">
      <c r="A543" s="230">
        <v>357</v>
      </c>
      <c r="B543" s="235"/>
      <c r="C543" s="234">
        <v>1</v>
      </c>
      <c r="D543" s="233">
        <f t="shared" si="1373"/>
        <v>550</v>
      </c>
      <c r="E543" s="234" t="str">
        <f t="shared" si="1374"/>
        <v>YT-4991MS</v>
      </c>
      <c r="F543" s="232">
        <f t="shared" si="1375"/>
        <v>5020</v>
      </c>
      <c r="G543" s="242"/>
      <c r="H543" s="234" t="s">
        <v>43</v>
      </c>
      <c r="I543" s="234">
        <v>68</v>
      </c>
      <c r="J543" s="259" t="s">
        <v>159</v>
      </c>
      <c r="K543" s="234">
        <v>476</v>
      </c>
      <c r="L543" s="234">
        <v>6</v>
      </c>
      <c r="M543" s="234">
        <f t="shared" si="1362"/>
        <v>119761.6</v>
      </c>
      <c r="N543" s="253">
        <f t="shared" si="1376"/>
        <v>0.172393709959231</v>
      </c>
      <c r="O543" s="234">
        <v>3.7</v>
      </c>
      <c r="P543" s="234"/>
      <c r="Q543" s="234"/>
      <c r="R543" s="234"/>
      <c r="S543" s="260">
        <f t="shared" si="1363"/>
        <v>0</v>
      </c>
      <c r="T543" s="260">
        <f t="shared" si="1364"/>
        <v>40105.1852444702</v>
      </c>
      <c r="U543" s="260">
        <f t="shared" si="1365"/>
        <v>865.416423995341</v>
      </c>
      <c r="V543" s="260"/>
      <c r="W543" s="270"/>
      <c r="X543" s="266">
        <v>25000</v>
      </c>
      <c r="Y543" s="260">
        <f t="shared" si="1366"/>
        <v>15105.1852444702</v>
      </c>
      <c r="Z543" s="234">
        <f t="shared" si="1367"/>
        <v>325.949757328674</v>
      </c>
      <c r="AA543" s="260">
        <f t="shared" si="1368"/>
        <v>18073.4058329214</v>
      </c>
      <c r="AB543" s="278">
        <f t="shared" si="1369"/>
        <v>0</v>
      </c>
      <c r="AC543" s="260">
        <f t="shared" si="1370"/>
        <v>1465.2</v>
      </c>
      <c r="AD543" s="254">
        <f t="shared" si="1371"/>
        <v>32.9780919291171</v>
      </c>
      <c r="AE543" s="279">
        <v>1</v>
      </c>
      <c r="AF543" s="280">
        <f t="shared" si="1372"/>
        <v>31.6170624</v>
      </c>
      <c r="AG543" s="292">
        <f t="shared" si="1377"/>
        <v>44124</v>
      </c>
      <c r="AH543" s="292">
        <f t="shared" si="1378"/>
        <v>0</v>
      </c>
      <c r="AI543" s="292">
        <f t="shared" si="1379"/>
        <v>44156.9780919291</v>
      </c>
      <c r="AJ543" s="292" t="str">
        <f ca="1" t="shared" si="1380"/>
        <v>跟踪</v>
      </c>
      <c r="AK543" s="292">
        <f t="shared" si="1381"/>
        <v>44159.9780919291</v>
      </c>
      <c r="AL543" s="296"/>
      <c r="CZ543" s="193"/>
      <c r="DA543" s="193"/>
      <c r="DB543" s="193"/>
      <c r="DC543" s="193"/>
      <c r="DD543" s="193"/>
      <c r="DE543" s="193"/>
      <c r="DF543" s="193"/>
      <c r="DG543" s="193"/>
      <c r="DH543" s="193"/>
      <c r="DI543" s="193"/>
      <c r="DJ543" s="193"/>
      <c r="DK543" s="193"/>
      <c r="DL543" s="193"/>
      <c r="DM543" s="193"/>
      <c r="DN543" s="193"/>
      <c r="DO543" s="193"/>
      <c r="DP543" s="193"/>
      <c r="DQ543" s="193"/>
      <c r="DR543" s="193"/>
      <c r="DS543" s="193"/>
      <c r="DT543" s="193"/>
      <c r="DU543" s="193"/>
      <c r="DV543" s="193"/>
      <c r="DW543" s="193"/>
      <c r="DX543" s="193"/>
      <c r="DY543" s="193"/>
    </row>
    <row r="544" customHeight="1" spans="1:129">
      <c r="A544" s="230">
        <v>357</v>
      </c>
      <c r="B544" s="235"/>
      <c r="C544" s="234">
        <v>1</v>
      </c>
      <c r="D544" s="233">
        <f t="shared" si="1373"/>
        <v>550</v>
      </c>
      <c r="E544" s="234" t="str">
        <f t="shared" si="1374"/>
        <v>YT-4991MS</v>
      </c>
      <c r="F544" s="232">
        <f t="shared" si="1375"/>
        <v>5020</v>
      </c>
      <c r="G544" s="234" t="e">
        <f>[1]问量!$F$285</f>
        <v>#REF!</v>
      </c>
      <c r="H544" s="234" t="s">
        <v>44</v>
      </c>
      <c r="I544" s="234">
        <v>68</v>
      </c>
      <c r="J544" s="252" t="s">
        <v>160</v>
      </c>
      <c r="K544" s="234">
        <v>476</v>
      </c>
      <c r="L544" s="234">
        <f>L543</f>
        <v>6</v>
      </c>
      <c r="M544" s="234">
        <f t="shared" si="1362"/>
        <v>119761.6</v>
      </c>
      <c r="N544" s="253">
        <f t="shared" si="1376"/>
        <v>0.172393709959231</v>
      </c>
      <c r="O544" s="234">
        <v>3.7</v>
      </c>
      <c r="P544" s="234"/>
      <c r="Q544" s="234"/>
      <c r="R544" s="234"/>
      <c r="S544" s="260">
        <f t="shared" si="1363"/>
        <v>0</v>
      </c>
      <c r="T544" s="260">
        <f t="shared" si="1364"/>
        <v>40105.1852444702</v>
      </c>
      <c r="U544" s="260">
        <f t="shared" si="1365"/>
        <v>865.416423995341</v>
      </c>
      <c r="V544" s="260"/>
      <c r="W544" s="270"/>
      <c r="X544" s="266">
        <v>25000</v>
      </c>
      <c r="Y544" s="260">
        <f t="shared" si="1366"/>
        <v>15105.1852444702</v>
      </c>
      <c r="Z544" s="234">
        <f t="shared" si="1367"/>
        <v>325.949757328674</v>
      </c>
      <c r="AA544" s="260">
        <f t="shared" si="1368"/>
        <v>18073.4058329214</v>
      </c>
      <c r="AB544" s="278">
        <f t="shared" si="1369"/>
        <v>0</v>
      </c>
      <c r="AC544" s="260">
        <f t="shared" si="1370"/>
        <v>1465.2</v>
      </c>
      <c r="AD544" s="254">
        <f t="shared" si="1371"/>
        <v>32.9780919291171</v>
      </c>
      <c r="AE544" s="279">
        <v>1</v>
      </c>
      <c r="AF544" s="280">
        <f t="shared" si="1372"/>
        <v>31.6170624</v>
      </c>
      <c r="AG544" s="292">
        <f t="shared" si="1377"/>
        <v>44124</v>
      </c>
      <c r="AH544" s="292">
        <f t="shared" si="1378"/>
        <v>0</v>
      </c>
      <c r="AI544" s="292">
        <f t="shared" si="1379"/>
        <v>44156.9780919291</v>
      </c>
      <c r="AJ544" s="292" t="str">
        <f ca="1" t="shared" si="1380"/>
        <v>跟踪</v>
      </c>
      <c r="AK544" s="292">
        <f t="shared" si="1381"/>
        <v>44159.9780919291</v>
      </c>
      <c r="AL544" s="296"/>
      <c r="CZ544" s="193"/>
      <c r="DA544" s="193"/>
      <c r="DB544" s="193"/>
      <c r="DC544" s="193"/>
      <c r="DD544" s="193"/>
      <c r="DE544" s="193"/>
      <c r="DF544" s="193"/>
      <c r="DG544" s="193"/>
      <c r="DH544" s="193"/>
      <c r="DI544" s="193"/>
      <c r="DJ544" s="193"/>
      <c r="DK544" s="193"/>
      <c r="DL544" s="193"/>
      <c r="DM544" s="193"/>
      <c r="DN544" s="193"/>
      <c r="DO544" s="193"/>
      <c r="DP544" s="193"/>
      <c r="DQ544" s="193"/>
      <c r="DR544" s="193"/>
      <c r="DS544" s="193"/>
      <c r="DT544" s="193"/>
      <c r="DU544" s="193"/>
      <c r="DV544" s="193"/>
      <c r="DW544" s="193"/>
      <c r="DX544" s="193"/>
      <c r="DY544" s="193"/>
    </row>
    <row r="545" customHeight="1" spans="1:129">
      <c r="A545" s="230">
        <v>357</v>
      </c>
      <c r="B545" s="235"/>
      <c r="C545" s="234">
        <v>1</v>
      </c>
      <c r="D545" s="233">
        <f t="shared" si="1373"/>
        <v>550</v>
      </c>
      <c r="E545" s="234" t="str">
        <f t="shared" si="1374"/>
        <v>YT-4991MS</v>
      </c>
      <c r="F545" s="232">
        <f t="shared" si="1375"/>
        <v>5020</v>
      </c>
      <c r="G545" s="234"/>
      <c r="H545" s="234" t="s">
        <v>45</v>
      </c>
      <c r="I545" s="234"/>
      <c r="J545" s="252"/>
      <c r="K545" s="234"/>
      <c r="L545" s="234">
        <f>L544</f>
        <v>6</v>
      </c>
      <c r="M545" s="234">
        <f t="shared" si="1362"/>
        <v>0</v>
      </c>
      <c r="N545" s="253">
        <f t="shared" si="1376"/>
        <v>0</v>
      </c>
      <c r="O545" s="234"/>
      <c r="P545" s="234"/>
      <c r="Q545" s="234"/>
      <c r="R545" s="234"/>
      <c r="S545" s="260">
        <f t="shared" si="1363"/>
        <v>0</v>
      </c>
      <c r="T545" s="260" t="e">
        <f t="shared" si="1364"/>
        <v>#DIV/0!</v>
      </c>
      <c r="U545" s="260">
        <f t="shared" si="1365"/>
        <v>0</v>
      </c>
      <c r="V545" s="260"/>
      <c r="W545" s="270"/>
      <c r="X545" s="266"/>
      <c r="Y545" s="260" t="e">
        <f t="shared" si="1366"/>
        <v>#DIV/0!</v>
      </c>
      <c r="Z545" s="234" t="e">
        <f t="shared" si="1367"/>
        <v>#DIV/0!</v>
      </c>
      <c r="AA545" s="260" t="e">
        <f t="shared" si="1368"/>
        <v>#DIV/0!</v>
      </c>
      <c r="AB545" s="278" t="e">
        <f t="shared" si="1369"/>
        <v>#DIV/0!</v>
      </c>
      <c r="AC545" s="260">
        <f t="shared" si="1370"/>
        <v>0</v>
      </c>
      <c r="AD545" s="254" t="e">
        <f t="shared" si="1371"/>
        <v>#DIV/0!</v>
      </c>
      <c r="AE545" s="279">
        <v>1</v>
      </c>
      <c r="AF545" s="280">
        <f t="shared" si="1372"/>
        <v>0</v>
      </c>
      <c r="AG545" s="292">
        <f t="shared" si="1377"/>
        <v>44124</v>
      </c>
      <c r="AH545" s="292">
        <f t="shared" si="1378"/>
        <v>0</v>
      </c>
      <c r="AI545" s="292">
        <f t="shared" si="1379"/>
        <v>44156.9780919291</v>
      </c>
      <c r="AJ545" s="292" t="str">
        <f ca="1" t="shared" si="1380"/>
        <v>跟踪</v>
      </c>
      <c r="AK545" s="292">
        <f t="shared" si="1381"/>
        <v>44159.9780919291</v>
      </c>
      <c r="AL545" s="296"/>
      <c r="CZ545" s="193"/>
      <c r="DA545" s="193"/>
      <c r="DB545" s="193"/>
      <c r="DC545" s="193"/>
      <c r="DD545" s="193"/>
      <c r="DE545" s="193"/>
      <c r="DF545" s="193"/>
      <c r="DG545" s="193"/>
      <c r="DH545" s="193"/>
      <c r="DI545" s="193"/>
      <c r="DJ545" s="193"/>
      <c r="DK545" s="193"/>
      <c r="DL545" s="193"/>
      <c r="DM545" s="193"/>
      <c r="DN545" s="193"/>
      <c r="DO545" s="193"/>
      <c r="DP545" s="193"/>
      <c r="DQ545" s="193"/>
      <c r="DR545" s="193"/>
      <c r="DS545" s="193"/>
      <c r="DT545" s="193"/>
      <c r="DU545" s="193"/>
      <c r="DV545" s="193"/>
      <c r="DW545" s="193"/>
      <c r="DX545" s="193"/>
      <c r="DY545" s="193"/>
    </row>
    <row r="546" customHeight="1" spans="1:129">
      <c r="A546" s="230">
        <v>357</v>
      </c>
      <c r="B546" s="235"/>
      <c r="C546" s="234">
        <v>1</v>
      </c>
      <c r="D546" s="233">
        <f t="shared" si="1373"/>
        <v>550</v>
      </c>
      <c r="E546" s="234" t="str">
        <f t="shared" si="1374"/>
        <v>YT-4991MS</v>
      </c>
      <c r="F546" s="232">
        <f t="shared" si="1375"/>
        <v>5020</v>
      </c>
      <c r="G546" s="234"/>
      <c r="H546" s="234" t="s">
        <v>46</v>
      </c>
      <c r="I546" s="234"/>
      <c r="J546" s="252"/>
      <c r="K546" s="234"/>
      <c r="L546" s="234">
        <f>L545</f>
        <v>6</v>
      </c>
      <c r="M546" s="234">
        <f t="shared" si="1362"/>
        <v>0</v>
      </c>
      <c r="N546" s="253">
        <f t="shared" si="1376"/>
        <v>0</v>
      </c>
      <c r="O546" s="234"/>
      <c r="P546" s="234"/>
      <c r="Q546" s="234"/>
      <c r="R546" s="234"/>
      <c r="S546" s="260">
        <f t="shared" si="1363"/>
        <v>0</v>
      </c>
      <c r="T546" s="260" t="e">
        <f t="shared" si="1364"/>
        <v>#DIV/0!</v>
      </c>
      <c r="U546" s="260">
        <f t="shared" si="1365"/>
        <v>0</v>
      </c>
      <c r="V546" s="260"/>
      <c r="W546" s="270"/>
      <c r="X546" s="266"/>
      <c r="Y546" s="260" t="e">
        <f t="shared" si="1366"/>
        <v>#DIV/0!</v>
      </c>
      <c r="Z546" s="234" t="e">
        <f t="shared" si="1367"/>
        <v>#DIV/0!</v>
      </c>
      <c r="AA546" s="260" t="e">
        <f t="shared" si="1368"/>
        <v>#DIV/0!</v>
      </c>
      <c r="AB546" s="278" t="e">
        <f t="shared" si="1369"/>
        <v>#DIV/0!</v>
      </c>
      <c r="AC546" s="260">
        <f t="shared" si="1370"/>
        <v>0</v>
      </c>
      <c r="AD546" s="254" t="e">
        <f t="shared" si="1371"/>
        <v>#DIV/0!</v>
      </c>
      <c r="AE546" s="279">
        <v>1</v>
      </c>
      <c r="AF546" s="280">
        <f t="shared" si="1372"/>
        <v>0</v>
      </c>
      <c r="AG546" s="292">
        <f t="shared" si="1377"/>
        <v>44124</v>
      </c>
      <c r="AH546" s="292">
        <f t="shared" si="1378"/>
        <v>0</v>
      </c>
      <c r="AI546" s="292">
        <f t="shared" si="1379"/>
        <v>44156.9780919291</v>
      </c>
      <c r="AJ546" s="292" t="str">
        <f ca="1" t="shared" si="1380"/>
        <v>跟踪</v>
      </c>
      <c r="AK546" s="292">
        <f t="shared" si="1381"/>
        <v>44159.9780919291</v>
      </c>
      <c r="AL546" s="296"/>
      <c r="CZ546" s="193"/>
      <c r="DA546" s="193"/>
      <c r="DB546" s="193"/>
      <c r="DC546" s="193"/>
      <c r="DD546" s="193"/>
      <c r="DE546" s="193"/>
      <c r="DF546" s="193"/>
      <c r="DG546" s="193"/>
      <c r="DH546" s="193"/>
      <c r="DI546" s="193"/>
      <c r="DJ546" s="193"/>
      <c r="DK546" s="193"/>
      <c r="DL546" s="193"/>
      <c r="DM546" s="193"/>
      <c r="DN546" s="193"/>
      <c r="DO546" s="193"/>
      <c r="DP546" s="193"/>
      <c r="DQ546" s="193"/>
      <c r="DR546" s="193"/>
      <c r="DS546" s="193"/>
      <c r="DT546" s="193"/>
      <c r="DU546" s="193"/>
      <c r="DV546" s="193"/>
      <c r="DW546" s="193"/>
      <c r="DX546" s="193"/>
      <c r="DY546" s="193"/>
    </row>
    <row r="547" s="192" customFormat="1" customHeight="1" spans="1:129">
      <c r="A547" s="244"/>
      <c r="B547" s="237"/>
      <c r="C547" s="240"/>
      <c r="D547" s="239"/>
      <c r="E547" s="240"/>
      <c r="F547" s="238"/>
      <c r="G547" s="240"/>
      <c r="H547" s="240"/>
      <c r="I547" s="240"/>
      <c r="J547" s="256"/>
      <c r="K547" s="240"/>
      <c r="L547" s="240"/>
      <c r="M547" s="240"/>
      <c r="N547" s="257"/>
      <c r="O547" s="240"/>
      <c r="P547" s="240"/>
      <c r="Q547" s="240"/>
      <c r="R547" s="240"/>
      <c r="S547" s="267"/>
      <c r="T547" s="267"/>
      <c r="U547" s="267"/>
      <c r="V547" s="267"/>
      <c r="W547" s="272"/>
      <c r="X547" s="269"/>
      <c r="Y547" s="267"/>
      <c r="Z547" s="240"/>
      <c r="AA547" s="267"/>
      <c r="AB547" s="281"/>
      <c r="AC547" s="267"/>
      <c r="AD547" s="258"/>
      <c r="AE547" s="282"/>
      <c r="AF547" s="283"/>
      <c r="AG547" s="297"/>
      <c r="AH547" s="297"/>
      <c r="AI547" s="297"/>
      <c r="AJ547" s="297"/>
      <c r="AK547" s="297"/>
      <c r="AL547" s="298"/>
      <c r="AM547" s="301"/>
      <c r="AN547" s="218"/>
      <c r="AO547" s="218"/>
      <c r="AP547" s="218"/>
      <c r="AQ547" s="218"/>
      <c r="AR547" s="218"/>
      <c r="AS547" s="218"/>
      <c r="AT547" s="218"/>
      <c r="AU547" s="218"/>
      <c r="AV547" s="218"/>
      <c r="AW547" s="218"/>
      <c r="AX547" s="218"/>
      <c r="AY547" s="218"/>
      <c r="AZ547" s="218"/>
      <c r="BA547" s="218"/>
      <c r="BB547" s="218"/>
      <c r="BC547" s="218"/>
      <c r="BD547" s="218"/>
      <c r="BE547" s="218"/>
      <c r="BF547" s="218"/>
      <c r="BG547" s="218"/>
      <c r="BH547" s="218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217"/>
      <c r="BS547" s="217"/>
      <c r="BT547" s="217"/>
      <c r="BU547" s="217"/>
      <c r="BV547" s="217"/>
      <c r="BW547" s="217"/>
      <c r="BX547" s="217"/>
      <c r="BY547" s="217"/>
      <c r="BZ547" s="217"/>
      <c r="CA547" s="217"/>
      <c r="CB547" s="217"/>
      <c r="CC547" s="217"/>
      <c r="CD547" s="217"/>
      <c r="CE547" s="217"/>
      <c r="CF547" s="217"/>
      <c r="CG547" s="217"/>
      <c r="CH547" s="217"/>
      <c r="CI547" s="217"/>
      <c r="CJ547" s="217"/>
      <c r="CK547" s="217"/>
      <c r="CL547" s="217"/>
      <c r="CM547" s="217"/>
      <c r="CN547" s="217"/>
      <c r="CO547" s="217"/>
      <c r="CP547" s="217"/>
      <c r="CQ547" s="217"/>
      <c r="CR547" s="217"/>
      <c r="CS547" s="217"/>
      <c r="CT547" s="217"/>
      <c r="CU547" s="217"/>
      <c r="CV547" s="217"/>
      <c r="CW547" s="217"/>
      <c r="CX547" s="217"/>
      <c r="CY547" s="217"/>
      <c r="CZ547" s="306"/>
      <c r="DA547" s="306"/>
      <c r="DB547" s="306"/>
      <c r="DC547" s="306"/>
      <c r="DD547" s="306"/>
      <c r="DE547" s="306"/>
      <c r="DF547" s="306"/>
      <c r="DG547" s="306"/>
      <c r="DH547" s="306"/>
      <c r="DI547" s="306"/>
      <c r="DJ547" s="306"/>
      <c r="DK547" s="306"/>
      <c r="DL547" s="306"/>
      <c r="DM547" s="306"/>
      <c r="DN547" s="306"/>
      <c r="DO547" s="306"/>
      <c r="DP547" s="306"/>
      <c r="DQ547" s="306"/>
      <c r="DR547" s="306"/>
      <c r="DS547" s="306"/>
      <c r="DT547" s="306"/>
      <c r="DU547" s="306"/>
      <c r="DV547" s="306"/>
      <c r="DW547" s="306"/>
      <c r="DX547" s="306"/>
      <c r="DY547" s="306"/>
    </row>
    <row r="548" s="190" customFormat="1" customHeight="1" spans="1:129">
      <c r="A548" s="243">
        <v>325</v>
      </c>
      <c r="B548" s="235">
        <v>1068</v>
      </c>
      <c r="C548" s="234">
        <v>1</v>
      </c>
      <c r="D548" s="233">
        <v>530</v>
      </c>
      <c r="E548" s="234" t="s">
        <v>161</v>
      </c>
      <c r="F548" s="232">
        <v>2700</v>
      </c>
      <c r="G548" s="234"/>
      <c r="H548" s="234" t="s">
        <v>15</v>
      </c>
      <c r="I548" s="234">
        <v>75</v>
      </c>
      <c r="J548" s="259" t="s">
        <v>48</v>
      </c>
      <c r="K548" s="234">
        <v>414</v>
      </c>
      <c r="L548" s="234">
        <v>6</v>
      </c>
      <c r="M548" s="234">
        <f t="shared" ref="M548:M554" si="1382">O548*K548*I548</f>
        <v>83835</v>
      </c>
      <c r="N548" s="253">
        <f t="shared" ref="N548:N554" si="1383">M548/SUM($M$548:$M$554)</f>
        <v>0.298092718622661</v>
      </c>
      <c r="O548" s="234">
        <v>2.7</v>
      </c>
      <c r="P548" s="234"/>
      <c r="Q548" s="234"/>
      <c r="R548" s="234"/>
      <c r="S548" s="260">
        <f t="shared" ref="S548:S554" si="1384">R548*Q548*P548/1000</f>
        <v>0</v>
      </c>
      <c r="T548" s="260">
        <f t="shared" ref="T548:T554" si="1385">F548*N548*1000/L548/K548*9000/I548</f>
        <v>38881.6589507819</v>
      </c>
      <c r="U548" s="260">
        <f t="shared" ref="U548:U554" si="1386">F548*N548</f>
        <v>804.850340281185</v>
      </c>
      <c r="V548" s="260"/>
      <c r="W548" s="270"/>
      <c r="X548" s="266"/>
      <c r="Y548" s="260">
        <f t="shared" ref="Y548:Y554" si="1387">T548-X548</f>
        <v>38881.6589507819</v>
      </c>
      <c r="Z548" s="234">
        <f t="shared" ref="Z548:Z554" si="1388">Y548*I548/9000*L548*K548/1000</f>
        <v>804.850340281185</v>
      </c>
      <c r="AA548" s="260">
        <f t="shared" ref="AA548:AA554" si="1389">65*1000/K548*9000/I548</f>
        <v>18840.5797101449</v>
      </c>
      <c r="AB548" s="278">
        <f t="shared" ref="AB548:AB554" si="1390">Q548*R548*P548*N548/K548/L548*9000/I548</f>
        <v>0</v>
      </c>
      <c r="AC548" s="260">
        <f t="shared" ref="AC548:AC554" si="1391">D548/2*O548*60*24/1000</f>
        <v>1030.32</v>
      </c>
      <c r="AD548" s="254">
        <f t="shared" ref="AD548:AD554" si="1392">T548/AC548/0.83/AE548</f>
        <v>45.4668182990311</v>
      </c>
      <c r="AE548" s="279">
        <v>1</v>
      </c>
      <c r="AF548" s="280">
        <f t="shared" ref="AF548:AF554" si="1393">IF(LEN(C548)&gt;0,AC548*I548/9000/1000*K548*L548,"")</f>
        <v>21.327624</v>
      </c>
      <c r="AG548" s="292">
        <v>44097</v>
      </c>
      <c r="AH548" s="294"/>
      <c r="AI548" s="294">
        <f>AD548+AG548</f>
        <v>44142.466818299</v>
      </c>
      <c r="AJ548" s="295" t="str">
        <f ca="1">IF(NOW()-AG548-AD548&gt;=-2,"跟踪"," ")</f>
        <v>跟踪</v>
      </c>
      <c r="AK548" s="295">
        <f>AI548+3</f>
        <v>44145.466818299</v>
      </c>
      <c r="AL548" s="296">
        <f>SUM(AF548:AF554)</f>
        <v>71.5469472</v>
      </c>
      <c r="AM548" s="300"/>
      <c r="AN548" s="218"/>
      <c r="AO548" s="218"/>
      <c r="AP548" s="218"/>
      <c r="AQ548" s="218"/>
      <c r="AR548" s="218"/>
      <c r="AS548" s="218"/>
      <c r="AT548" s="218"/>
      <c r="AU548" s="218"/>
      <c r="AV548" s="218"/>
      <c r="AW548" s="218"/>
      <c r="AX548" s="218"/>
      <c r="AY548" s="218"/>
      <c r="AZ548" s="218"/>
      <c r="BA548" s="218"/>
      <c r="BB548" s="218"/>
      <c r="BC548" s="218"/>
      <c r="BD548" s="218"/>
      <c r="BE548" s="218"/>
      <c r="BF548" s="218"/>
      <c r="BG548" s="218"/>
      <c r="BH548" s="218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217"/>
      <c r="BS548" s="217"/>
      <c r="BT548" s="217"/>
      <c r="BU548" s="217"/>
      <c r="BV548" s="217"/>
      <c r="BW548" s="217"/>
      <c r="BX548" s="217"/>
      <c r="BY548" s="217"/>
      <c r="BZ548" s="217"/>
      <c r="CA548" s="217"/>
      <c r="CB548" s="217"/>
      <c r="CC548" s="217"/>
      <c r="CD548" s="217"/>
      <c r="CE548" s="217"/>
      <c r="CF548" s="217"/>
      <c r="CG548" s="217"/>
      <c r="CH548" s="217"/>
      <c r="CI548" s="217"/>
      <c r="CJ548" s="217"/>
      <c r="CK548" s="217"/>
      <c r="CL548" s="217"/>
      <c r="CM548" s="217"/>
      <c r="CN548" s="217"/>
      <c r="CO548" s="217"/>
      <c r="CP548" s="217"/>
      <c r="CQ548" s="217"/>
      <c r="CR548" s="217"/>
      <c r="CS548" s="217"/>
      <c r="CT548" s="217"/>
      <c r="CU548" s="217"/>
      <c r="CV548" s="217"/>
      <c r="CW548" s="217"/>
      <c r="CX548" s="217"/>
      <c r="CY548" s="217"/>
      <c r="CZ548" s="193"/>
      <c r="DA548" s="193"/>
      <c r="DB548" s="193"/>
      <c r="DC548" s="193"/>
      <c r="DD548" s="193"/>
      <c r="DE548" s="193"/>
      <c r="DF548" s="193"/>
      <c r="DG548" s="193"/>
      <c r="DH548" s="193"/>
      <c r="DI548" s="193"/>
      <c r="DJ548" s="193"/>
      <c r="DK548" s="193"/>
      <c r="DL548" s="193"/>
      <c r="DM548" s="193"/>
      <c r="DN548" s="193"/>
      <c r="DO548" s="193"/>
      <c r="DP548" s="193"/>
      <c r="DQ548" s="193"/>
      <c r="DR548" s="193"/>
      <c r="DS548" s="193"/>
      <c r="DT548" s="193"/>
      <c r="DU548" s="193"/>
      <c r="DV548" s="193"/>
      <c r="DW548" s="193"/>
      <c r="DX548" s="193"/>
      <c r="DY548" s="193"/>
    </row>
    <row r="549" s="190" customFormat="1" customHeight="1" spans="1:129">
      <c r="A549" s="243">
        <v>325</v>
      </c>
      <c r="B549" s="235"/>
      <c r="C549" s="234">
        <v>1</v>
      </c>
      <c r="D549" s="233">
        <f t="shared" ref="D549:D554" si="1394">D548</f>
        <v>530</v>
      </c>
      <c r="E549" s="234" t="str">
        <f t="shared" ref="E549:E554" si="1395">E548</f>
        <v>YH-10522MS</v>
      </c>
      <c r="F549" s="232">
        <f t="shared" ref="F549:F554" si="1396">F548</f>
        <v>2700</v>
      </c>
      <c r="G549" s="234"/>
      <c r="H549" s="234" t="s">
        <v>41</v>
      </c>
      <c r="I549" s="234">
        <v>75</v>
      </c>
      <c r="J549" s="259" t="s">
        <v>48</v>
      </c>
      <c r="K549" s="234"/>
      <c r="L549" s="234">
        <f t="shared" ref="L549:L554" si="1397">L548</f>
        <v>6</v>
      </c>
      <c r="M549" s="234">
        <f t="shared" si="1382"/>
        <v>0</v>
      </c>
      <c r="N549" s="253">
        <f t="shared" si="1383"/>
        <v>0</v>
      </c>
      <c r="O549" s="234">
        <v>2.7</v>
      </c>
      <c r="P549" s="260"/>
      <c r="Q549" s="260"/>
      <c r="R549" s="260"/>
      <c r="S549" s="260">
        <f t="shared" si="1384"/>
        <v>0</v>
      </c>
      <c r="T549" s="260" t="e">
        <f t="shared" si="1385"/>
        <v>#DIV/0!</v>
      </c>
      <c r="U549" s="260">
        <f t="shared" si="1386"/>
        <v>0</v>
      </c>
      <c r="V549" s="260"/>
      <c r="W549" s="270"/>
      <c r="X549" s="266"/>
      <c r="Y549" s="260" t="e">
        <f t="shared" si="1387"/>
        <v>#DIV/0!</v>
      </c>
      <c r="Z549" s="234" t="e">
        <f t="shared" si="1388"/>
        <v>#DIV/0!</v>
      </c>
      <c r="AA549" s="260" t="e">
        <f t="shared" si="1389"/>
        <v>#DIV/0!</v>
      </c>
      <c r="AB549" s="278" t="e">
        <f t="shared" si="1390"/>
        <v>#DIV/0!</v>
      </c>
      <c r="AC549" s="260">
        <f t="shared" si="1391"/>
        <v>1030.32</v>
      </c>
      <c r="AD549" s="254" t="e">
        <f t="shared" si="1392"/>
        <v>#DIV/0!</v>
      </c>
      <c r="AE549" s="279">
        <v>1</v>
      </c>
      <c r="AF549" s="280">
        <f t="shared" si="1393"/>
        <v>0</v>
      </c>
      <c r="AG549" s="292">
        <f t="shared" ref="AG549:AG554" si="1398">AG548</f>
        <v>44097</v>
      </c>
      <c r="AH549" s="292">
        <f t="shared" ref="AH549:AH554" si="1399">AH548</f>
        <v>0</v>
      </c>
      <c r="AI549" s="292">
        <f t="shared" ref="AI549:AI554" si="1400">AI548</f>
        <v>44142.466818299</v>
      </c>
      <c r="AJ549" s="292" t="str">
        <f ca="1" t="shared" ref="AJ549:AJ554" si="1401">AJ548</f>
        <v>跟踪</v>
      </c>
      <c r="AK549" s="292">
        <f t="shared" ref="AK549:AK554" si="1402">AK548</f>
        <v>44145.466818299</v>
      </c>
      <c r="AL549" s="296"/>
      <c r="AM549" s="300"/>
      <c r="AN549" s="218"/>
      <c r="AO549" s="218"/>
      <c r="AP549" s="218"/>
      <c r="AQ549" s="218"/>
      <c r="AR549" s="218"/>
      <c r="AS549" s="218"/>
      <c r="AT549" s="218"/>
      <c r="AU549" s="218"/>
      <c r="AV549" s="218"/>
      <c r="AW549" s="218"/>
      <c r="AX549" s="218"/>
      <c r="AY549" s="218"/>
      <c r="AZ549" s="218"/>
      <c r="BA549" s="218"/>
      <c r="BB549" s="218"/>
      <c r="BC549" s="218"/>
      <c r="BD549" s="218"/>
      <c r="BE549" s="218"/>
      <c r="BF549" s="218"/>
      <c r="BG549" s="218"/>
      <c r="BH549" s="218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217"/>
      <c r="BS549" s="217"/>
      <c r="BT549" s="217"/>
      <c r="BU549" s="217"/>
      <c r="BV549" s="217"/>
      <c r="BW549" s="217"/>
      <c r="BX549" s="217"/>
      <c r="BY549" s="217"/>
      <c r="BZ549" s="217"/>
      <c r="CA549" s="217"/>
      <c r="CB549" s="217"/>
      <c r="CC549" s="217"/>
      <c r="CD549" s="217"/>
      <c r="CE549" s="217"/>
      <c r="CF549" s="217"/>
      <c r="CG549" s="217"/>
      <c r="CH549" s="217"/>
      <c r="CI549" s="217"/>
      <c r="CJ549" s="217"/>
      <c r="CK549" s="217"/>
      <c r="CL549" s="217"/>
      <c r="CM549" s="217"/>
      <c r="CN549" s="217"/>
      <c r="CO549" s="217"/>
      <c r="CP549" s="217"/>
      <c r="CQ549" s="217"/>
      <c r="CR549" s="217"/>
      <c r="CS549" s="217"/>
      <c r="CT549" s="217"/>
      <c r="CU549" s="217"/>
      <c r="CV549" s="217"/>
      <c r="CW549" s="217"/>
      <c r="CX549" s="217"/>
      <c r="CY549" s="217"/>
      <c r="CZ549" s="193"/>
      <c r="DA549" s="193"/>
      <c r="DB549" s="193"/>
      <c r="DC549" s="193"/>
      <c r="DD549" s="193"/>
      <c r="DE549" s="193"/>
      <c r="DF549" s="193"/>
      <c r="DG549" s="193"/>
      <c r="DH549" s="193"/>
      <c r="DI549" s="193"/>
      <c r="DJ549" s="193"/>
      <c r="DK549" s="193"/>
      <c r="DL549" s="193"/>
      <c r="DM549" s="193"/>
      <c r="DN549" s="193"/>
      <c r="DO549" s="193"/>
      <c r="DP549" s="193"/>
      <c r="DQ549" s="193"/>
      <c r="DR549" s="193"/>
      <c r="DS549" s="193"/>
      <c r="DT549" s="193"/>
      <c r="DU549" s="193"/>
      <c r="DV549" s="193"/>
      <c r="DW549" s="193"/>
      <c r="DX549" s="193"/>
      <c r="DY549" s="193"/>
    </row>
    <row r="550" s="190" customFormat="1" customHeight="1" spans="1:129">
      <c r="A550" s="243">
        <v>325</v>
      </c>
      <c r="B550" s="235"/>
      <c r="C550" s="234">
        <v>1</v>
      </c>
      <c r="D550" s="233">
        <f t="shared" si="1394"/>
        <v>530</v>
      </c>
      <c r="E550" s="234" t="str">
        <f t="shared" si="1395"/>
        <v>YH-10522MS</v>
      </c>
      <c r="F550" s="232">
        <f t="shared" si="1396"/>
        <v>2700</v>
      </c>
      <c r="G550" s="241" t="s">
        <v>49</v>
      </c>
      <c r="H550" s="234" t="s">
        <v>42</v>
      </c>
      <c r="I550" s="234">
        <v>30</v>
      </c>
      <c r="J550" s="259" t="s">
        <v>58</v>
      </c>
      <c r="K550" s="234">
        <v>208</v>
      </c>
      <c r="L550" s="234">
        <f t="shared" si="1397"/>
        <v>6</v>
      </c>
      <c r="M550" s="234">
        <f t="shared" si="1382"/>
        <v>56784</v>
      </c>
      <c r="N550" s="253">
        <f t="shared" si="1383"/>
        <v>0.201907281377339</v>
      </c>
      <c r="O550" s="234">
        <v>9.1</v>
      </c>
      <c r="P550" s="234"/>
      <c r="Q550" s="234"/>
      <c r="R550" s="234"/>
      <c r="S550" s="260">
        <f t="shared" si="1384"/>
        <v>0</v>
      </c>
      <c r="T550" s="260">
        <f t="shared" si="1385"/>
        <v>131045.591278561</v>
      </c>
      <c r="U550" s="260">
        <f t="shared" si="1386"/>
        <v>545.149659718815</v>
      </c>
      <c r="V550" s="260"/>
      <c r="W550" s="270"/>
      <c r="X550" s="266"/>
      <c r="Y550" s="260">
        <f t="shared" si="1387"/>
        <v>131045.591278561</v>
      </c>
      <c r="Z550" s="234">
        <f t="shared" si="1388"/>
        <v>545.149659718815</v>
      </c>
      <c r="AA550" s="260">
        <f t="shared" si="1389"/>
        <v>93750</v>
      </c>
      <c r="AB550" s="278">
        <f t="shared" si="1390"/>
        <v>0</v>
      </c>
      <c r="AC550" s="260">
        <f t="shared" si="1391"/>
        <v>3472.56</v>
      </c>
      <c r="AD550" s="254">
        <f t="shared" si="1392"/>
        <v>45.4668182990311</v>
      </c>
      <c r="AE550" s="279">
        <v>1</v>
      </c>
      <c r="AF550" s="280">
        <f t="shared" si="1393"/>
        <v>14.4458496</v>
      </c>
      <c r="AG550" s="292">
        <f t="shared" si="1398"/>
        <v>44097</v>
      </c>
      <c r="AH550" s="292">
        <f t="shared" si="1399"/>
        <v>0</v>
      </c>
      <c r="AI550" s="292">
        <f t="shared" si="1400"/>
        <v>44142.466818299</v>
      </c>
      <c r="AJ550" s="292" t="str">
        <f ca="1" t="shared" si="1401"/>
        <v>跟踪</v>
      </c>
      <c r="AK550" s="292">
        <f t="shared" si="1402"/>
        <v>44145.466818299</v>
      </c>
      <c r="AL550" s="296"/>
      <c r="AM550" s="300"/>
      <c r="AN550" s="218"/>
      <c r="AO550" s="218"/>
      <c r="AP550" s="218"/>
      <c r="AQ550" s="218"/>
      <c r="AR550" s="218"/>
      <c r="AS550" s="218"/>
      <c r="AT550" s="218"/>
      <c r="AU550" s="218"/>
      <c r="AV550" s="218"/>
      <c r="AW550" s="218"/>
      <c r="AX550" s="218"/>
      <c r="AY550" s="218"/>
      <c r="AZ550" s="218"/>
      <c r="BA550" s="218"/>
      <c r="BB550" s="218"/>
      <c r="BC550" s="218"/>
      <c r="BD550" s="218"/>
      <c r="BE550" s="218"/>
      <c r="BF550" s="218"/>
      <c r="BG550" s="218"/>
      <c r="BH550" s="218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217"/>
      <c r="BS550" s="217"/>
      <c r="BT550" s="217"/>
      <c r="BU550" s="217"/>
      <c r="BV550" s="217"/>
      <c r="BW550" s="217"/>
      <c r="BX550" s="217"/>
      <c r="BY550" s="217"/>
      <c r="BZ550" s="217"/>
      <c r="CA550" s="217"/>
      <c r="CB550" s="217"/>
      <c r="CC550" s="217"/>
      <c r="CD550" s="217"/>
      <c r="CE550" s="217"/>
      <c r="CF550" s="217"/>
      <c r="CG550" s="217"/>
      <c r="CH550" s="217"/>
      <c r="CI550" s="217"/>
      <c r="CJ550" s="217"/>
      <c r="CK550" s="217"/>
      <c r="CL550" s="217"/>
      <c r="CM550" s="217"/>
      <c r="CN550" s="217"/>
      <c r="CO550" s="217"/>
      <c r="CP550" s="217"/>
      <c r="CQ550" s="217"/>
      <c r="CR550" s="217"/>
      <c r="CS550" s="217"/>
      <c r="CT550" s="217"/>
      <c r="CU550" s="217"/>
      <c r="CV550" s="217"/>
      <c r="CW550" s="217"/>
      <c r="CX550" s="217"/>
      <c r="CY550" s="217"/>
      <c r="CZ550" s="193"/>
      <c r="DA550" s="193"/>
      <c r="DB550" s="193"/>
      <c r="DC550" s="193"/>
      <c r="DD550" s="193"/>
      <c r="DE550" s="193"/>
      <c r="DF550" s="193"/>
      <c r="DG550" s="193"/>
      <c r="DH550" s="193"/>
      <c r="DI550" s="193"/>
      <c r="DJ550" s="193"/>
      <c r="DK550" s="193"/>
      <c r="DL550" s="193"/>
      <c r="DM550" s="193"/>
      <c r="DN550" s="193"/>
      <c r="DO550" s="193"/>
      <c r="DP550" s="193"/>
      <c r="DQ550" s="193"/>
      <c r="DR550" s="193"/>
      <c r="DS550" s="193"/>
      <c r="DT550" s="193"/>
      <c r="DU550" s="193"/>
      <c r="DV550" s="193"/>
      <c r="DW550" s="193"/>
      <c r="DX550" s="193"/>
      <c r="DY550" s="193"/>
    </row>
    <row r="551" s="190" customFormat="1" customHeight="1" spans="1:129">
      <c r="A551" s="243">
        <v>325</v>
      </c>
      <c r="B551" s="235"/>
      <c r="C551" s="234">
        <v>1</v>
      </c>
      <c r="D551" s="233">
        <f t="shared" si="1394"/>
        <v>530</v>
      </c>
      <c r="E551" s="234" t="str">
        <f t="shared" si="1395"/>
        <v>YH-10522MS</v>
      </c>
      <c r="F551" s="232">
        <f t="shared" si="1396"/>
        <v>2700</v>
      </c>
      <c r="G551" s="242"/>
      <c r="H551" s="234" t="s">
        <v>43</v>
      </c>
      <c r="I551" s="234">
        <v>30</v>
      </c>
      <c r="J551" s="259" t="s">
        <v>58</v>
      </c>
      <c r="K551" s="234">
        <v>208</v>
      </c>
      <c r="L551" s="234">
        <f t="shared" si="1397"/>
        <v>6</v>
      </c>
      <c r="M551" s="234">
        <f t="shared" si="1382"/>
        <v>56784</v>
      </c>
      <c r="N551" s="253">
        <f t="shared" si="1383"/>
        <v>0.201907281377339</v>
      </c>
      <c r="O551" s="234">
        <v>9.1</v>
      </c>
      <c r="P551" s="234"/>
      <c r="Q551" s="234"/>
      <c r="R551" s="234"/>
      <c r="S551" s="260">
        <f t="shared" si="1384"/>
        <v>0</v>
      </c>
      <c r="T551" s="260">
        <f t="shared" si="1385"/>
        <v>131045.591278561</v>
      </c>
      <c r="U551" s="260">
        <f t="shared" si="1386"/>
        <v>545.149659718815</v>
      </c>
      <c r="V551" s="260"/>
      <c r="W551" s="270"/>
      <c r="X551" s="266"/>
      <c r="Y551" s="260">
        <f t="shared" si="1387"/>
        <v>131045.591278561</v>
      </c>
      <c r="Z551" s="234">
        <f t="shared" si="1388"/>
        <v>545.149659718815</v>
      </c>
      <c r="AA551" s="260">
        <f t="shared" si="1389"/>
        <v>93750</v>
      </c>
      <c r="AB551" s="278">
        <f t="shared" si="1390"/>
        <v>0</v>
      </c>
      <c r="AC551" s="260">
        <f t="shared" si="1391"/>
        <v>3472.56</v>
      </c>
      <c r="AD551" s="254">
        <f t="shared" si="1392"/>
        <v>45.4668182990311</v>
      </c>
      <c r="AE551" s="279">
        <v>1</v>
      </c>
      <c r="AF551" s="280">
        <f t="shared" si="1393"/>
        <v>14.4458496</v>
      </c>
      <c r="AG551" s="292">
        <f t="shared" si="1398"/>
        <v>44097</v>
      </c>
      <c r="AH551" s="292">
        <f t="shared" si="1399"/>
        <v>0</v>
      </c>
      <c r="AI551" s="292">
        <f t="shared" si="1400"/>
        <v>44142.466818299</v>
      </c>
      <c r="AJ551" s="292" t="str">
        <f ca="1" t="shared" si="1401"/>
        <v>跟踪</v>
      </c>
      <c r="AK551" s="292">
        <f t="shared" si="1402"/>
        <v>44145.466818299</v>
      </c>
      <c r="AL551" s="296"/>
      <c r="AM551" s="300"/>
      <c r="AN551" s="218"/>
      <c r="AO551" s="218"/>
      <c r="AP551" s="218"/>
      <c r="AQ551" s="218"/>
      <c r="AR551" s="218"/>
      <c r="AS551" s="218"/>
      <c r="AT551" s="218"/>
      <c r="AU551" s="218"/>
      <c r="AV551" s="218"/>
      <c r="AW551" s="218"/>
      <c r="AX551" s="218"/>
      <c r="AY551" s="218"/>
      <c r="AZ551" s="218"/>
      <c r="BA551" s="218"/>
      <c r="BB551" s="218"/>
      <c r="BC551" s="218"/>
      <c r="BD551" s="218"/>
      <c r="BE551" s="218"/>
      <c r="BF551" s="218"/>
      <c r="BG551" s="218"/>
      <c r="BH551" s="218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217"/>
      <c r="BS551" s="217"/>
      <c r="BT551" s="217"/>
      <c r="BU551" s="217"/>
      <c r="BV551" s="217"/>
      <c r="BW551" s="217"/>
      <c r="BX551" s="217"/>
      <c r="BY551" s="217"/>
      <c r="BZ551" s="217"/>
      <c r="CA551" s="217"/>
      <c r="CB551" s="217"/>
      <c r="CC551" s="217"/>
      <c r="CD551" s="217"/>
      <c r="CE551" s="217"/>
      <c r="CF551" s="217"/>
      <c r="CG551" s="217"/>
      <c r="CH551" s="217"/>
      <c r="CI551" s="217"/>
      <c r="CJ551" s="217"/>
      <c r="CK551" s="217"/>
      <c r="CL551" s="217"/>
      <c r="CM551" s="217"/>
      <c r="CN551" s="217"/>
      <c r="CO551" s="217"/>
      <c r="CP551" s="217"/>
      <c r="CQ551" s="217"/>
      <c r="CR551" s="217"/>
      <c r="CS551" s="217"/>
      <c r="CT551" s="217"/>
      <c r="CU551" s="217"/>
      <c r="CV551" s="217"/>
      <c r="CW551" s="217"/>
      <c r="CX551" s="217"/>
      <c r="CY551" s="217"/>
      <c r="CZ551" s="193"/>
      <c r="DA551" s="193"/>
      <c r="DB551" s="193"/>
      <c r="DC551" s="193"/>
      <c r="DD551" s="193"/>
      <c r="DE551" s="193"/>
      <c r="DF551" s="193"/>
      <c r="DG551" s="193"/>
      <c r="DH551" s="193"/>
      <c r="DI551" s="193"/>
      <c r="DJ551" s="193"/>
      <c r="DK551" s="193"/>
      <c r="DL551" s="193"/>
      <c r="DM551" s="193"/>
      <c r="DN551" s="193"/>
      <c r="DO551" s="193"/>
      <c r="DP551" s="193"/>
      <c r="DQ551" s="193"/>
      <c r="DR551" s="193"/>
      <c r="DS551" s="193"/>
      <c r="DT551" s="193"/>
      <c r="DU551" s="193"/>
      <c r="DV551" s="193"/>
      <c r="DW551" s="193"/>
      <c r="DX551" s="193"/>
      <c r="DY551" s="193"/>
    </row>
    <row r="552" s="190" customFormat="1" customHeight="1" spans="1:129">
      <c r="A552" s="243">
        <v>325</v>
      </c>
      <c r="B552" s="235"/>
      <c r="C552" s="234">
        <v>1</v>
      </c>
      <c r="D552" s="233">
        <f t="shared" si="1394"/>
        <v>530</v>
      </c>
      <c r="E552" s="234" t="str">
        <f t="shared" si="1395"/>
        <v>YH-10522MS</v>
      </c>
      <c r="F552" s="232">
        <f t="shared" si="1396"/>
        <v>2700</v>
      </c>
      <c r="G552" s="234" t="e">
        <f>[1]问量!$F$253</f>
        <v>#REF!</v>
      </c>
      <c r="H552" s="234" t="s">
        <v>44</v>
      </c>
      <c r="I552" s="234">
        <v>75</v>
      </c>
      <c r="J552" s="259" t="s">
        <v>48</v>
      </c>
      <c r="K552" s="234">
        <v>414</v>
      </c>
      <c r="L552" s="234">
        <f t="shared" si="1397"/>
        <v>6</v>
      </c>
      <c r="M552" s="234">
        <f t="shared" si="1382"/>
        <v>83835</v>
      </c>
      <c r="N552" s="253">
        <f t="shared" si="1383"/>
        <v>0.298092718622661</v>
      </c>
      <c r="O552" s="234">
        <v>2.7</v>
      </c>
      <c r="P552" s="234"/>
      <c r="Q552" s="234"/>
      <c r="R552" s="234"/>
      <c r="S552" s="260">
        <f t="shared" si="1384"/>
        <v>0</v>
      </c>
      <c r="T552" s="260">
        <f t="shared" si="1385"/>
        <v>38881.6589507819</v>
      </c>
      <c r="U552" s="260">
        <f t="shared" si="1386"/>
        <v>804.850340281185</v>
      </c>
      <c r="V552" s="260"/>
      <c r="W552" s="270"/>
      <c r="X552" s="266"/>
      <c r="Y552" s="260">
        <f t="shared" si="1387"/>
        <v>38881.6589507819</v>
      </c>
      <c r="Z552" s="234">
        <f t="shared" si="1388"/>
        <v>804.850340281185</v>
      </c>
      <c r="AA552" s="260">
        <f t="shared" si="1389"/>
        <v>18840.5797101449</v>
      </c>
      <c r="AB552" s="278">
        <f t="shared" si="1390"/>
        <v>0</v>
      </c>
      <c r="AC552" s="260">
        <f t="shared" si="1391"/>
        <v>1030.32</v>
      </c>
      <c r="AD552" s="254">
        <f t="shared" si="1392"/>
        <v>45.4668182990311</v>
      </c>
      <c r="AE552" s="279">
        <v>1</v>
      </c>
      <c r="AF552" s="280">
        <f t="shared" si="1393"/>
        <v>21.327624</v>
      </c>
      <c r="AG552" s="292">
        <f t="shared" si="1398"/>
        <v>44097</v>
      </c>
      <c r="AH552" s="292">
        <f t="shared" si="1399"/>
        <v>0</v>
      </c>
      <c r="AI552" s="292">
        <f t="shared" si="1400"/>
        <v>44142.466818299</v>
      </c>
      <c r="AJ552" s="292" t="str">
        <f ca="1" t="shared" si="1401"/>
        <v>跟踪</v>
      </c>
      <c r="AK552" s="292">
        <f t="shared" si="1402"/>
        <v>44145.466818299</v>
      </c>
      <c r="AL552" s="296"/>
      <c r="AM552" s="300"/>
      <c r="AN552" s="218"/>
      <c r="AO552" s="218"/>
      <c r="AP552" s="218"/>
      <c r="AQ552" s="218"/>
      <c r="AR552" s="218"/>
      <c r="AS552" s="218"/>
      <c r="AT552" s="218"/>
      <c r="AU552" s="218"/>
      <c r="AV552" s="218"/>
      <c r="AW552" s="218"/>
      <c r="AX552" s="218"/>
      <c r="AY552" s="218"/>
      <c r="AZ552" s="218"/>
      <c r="BA552" s="218"/>
      <c r="BB552" s="218"/>
      <c r="BC552" s="218"/>
      <c r="BD552" s="218"/>
      <c r="BE552" s="218"/>
      <c r="BF552" s="218"/>
      <c r="BG552" s="218"/>
      <c r="BH552" s="218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217"/>
      <c r="BS552" s="217"/>
      <c r="BT552" s="217"/>
      <c r="BU552" s="217"/>
      <c r="BV552" s="217"/>
      <c r="BW552" s="217"/>
      <c r="BX552" s="217"/>
      <c r="BY552" s="217"/>
      <c r="BZ552" s="217"/>
      <c r="CA552" s="217"/>
      <c r="CB552" s="217"/>
      <c r="CC552" s="217"/>
      <c r="CD552" s="217"/>
      <c r="CE552" s="217"/>
      <c r="CF552" s="217"/>
      <c r="CG552" s="217"/>
      <c r="CH552" s="217"/>
      <c r="CI552" s="217"/>
      <c r="CJ552" s="217"/>
      <c r="CK552" s="217"/>
      <c r="CL552" s="217"/>
      <c r="CM552" s="217"/>
      <c r="CN552" s="217"/>
      <c r="CO552" s="217"/>
      <c r="CP552" s="217"/>
      <c r="CQ552" s="217"/>
      <c r="CR552" s="217"/>
      <c r="CS552" s="217"/>
      <c r="CT552" s="217"/>
      <c r="CU552" s="217"/>
      <c r="CV552" s="217"/>
      <c r="CW552" s="217"/>
      <c r="CX552" s="217"/>
      <c r="CY552" s="217"/>
      <c r="CZ552" s="193"/>
      <c r="DA552" s="193"/>
      <c r="DB552" s="193"/>
      <c r="DC552" s="193"/>
      <c r="DD552" s="193"/>
      <c r="DE552" s="193"/>
      <c r="DF552" s="193"/>
      <c r="DG552" s="193"/>
      <c r="DH552" s="193"/>
      <c r="DI552" s="193"/>
      <c r="DJ552" s="193"/>
      <c r="DK552" s="193"/>
      <c r="DL552" s="193"/>
      <c r="DM552" s="193"/>
      <c r="DN552" s="193"/>
      <c r="DO552" s="193"/>
      <c r="DP552" s="193"/>
      <c r="DQ552" s="193"/>
      <c r="DR552" s="193"/>
      <c r="DS552" s="193"/>
      <c r="DT552" s="193"/>
      <c r="DU552" s="193"/>
      <c r="DV552" s="193"/>
      <c r="DW552" s="193"/>
      <c r="DX552" s="193"/>
      <c r="DY552" s="193"/>
    </row>
    <row r="553" s="190" customFormat="1" customHeight="1" spans="1:129">
      <c r="A553" s="243">
        <v>325</v>
      </c>
      <c r="B553" s="235"/>
      <c r="C553" s="234">
        <v>1</v>
      </c>
      <c r="D553" s="233">
        <f t="shared" si="1394"/>
        <v>530</v>
      </c>
      <c r="E553" s="234" t="str">
        <f t="shared" si="1395"/>
        <v>YH-10522MS</v>
      </c>
      <c r="F553" s="232">
        <f t="shared" si="1396"/>
        <v>2700</v>
      </c>
      <c r="G553" s="234"/>
      <c r="H553" s="234" t="s">
        <v>45</v>
      </c>
      <c r="I553" s="234">
        <v>75</v>
      </c>
      <c r="J553" s="259" t="s">
        <v>48</v>
      </c>
      <c r="K553" s="234"/>
      <c r="L553" s="234">
        <f t="shared" si="1397"/>
        <v>6</v>
      </c>
      <c r="M553" s="234">
        <f t="shared" si="1382"/>
        <v>0</v>
      </c>
      <c r="N553" s="253">
        <f t="shared" si="1383"/>
        <v>0</v>
      </c>
      <c r="O553" s="234">
        <v>2.7</v>
      </c>
      <c r="P553" s="234"/>
      <c r="Q553" s="234"/>
      <c r="R553" s="234"/>
      <c r="S553" s="260">
        <f t="shared" si="1384"/>
        <v>0</v>
      </c>
      <c r="T553" s="260" t="e">
        <f t="shared" si="1385"/>
        <v>#DIV/0!</v>
      </c>
      <c r="U553" s="260">
        <f t="shared" si="1386"/>
        <v>0</v>
      </c>
      <c r="V553" s="260"/>
      <c r="W553" s="270"/>
      <c r="X553" s="266"/>
      <c r="Y553" s="260" t="e">
        <f t="shared" si="1387"/>
        <v>#DIV/0!</v>
      </c>
      <c r="Z553" s="234" t="e">
        <f t="shared" si="1388"/>
        <v>#DIV/0!</v>
      </c>
      <c r="AA553" s="260" t="e">
        <f t="shared" si="1389"/>
        <v>#DIV/0!</v>
      </c>
      <c r="AB553" s="278" t="e">
        <f t="shared" si="1390"/>
        <v>#DIV/0!</v>
      </c>
      <c r="AC553" s="260">
        <f t="shared" si="1391"/>
        <v>1030.32</v>
      </c>
      <c r="AD553" s="254" t="e">
        <f t="shared" si="1392"/>
        <v>#DIV/0!</v>
      </c>
      <c r="AE553" s="279">
        <v>1</v>
      </c>
      <c r="AF553" s="280">
        <f t="shared" si="1393"/>
        <v>0</v>
      </c>
      <c r="AG553" s="292">
        <f t="shared" si="1398"/>
        <v>44097</v>
      </c>
      <c r="AH553" s="292">
        <f t="shared" si="1399"/>
        <v>0</v>
      </c>
      <c r="AI553" s="292">
        <f t="shared" si="1400"/>
        <v>44142.466818299</v>
      </c>
      <c r="AJ553" s="292" t="str">
        <f ca="1" t="shared" si="1401"/>
        <v>跟踪</v>
      </c>
      <c r="AK553" s="292">
        <f t="shared" si="1402"/>
        <v>44145.466818299</v>
      </c>
      <c r="AL553" s="296"/>
      <c r="AM553" s="300"/>
      <c r="AN553" s="218"/>
      <c r="AO553" s="218"/>
      <c r="AP553" s="218"/>
      <c r="AQ553" s="218"/>
      <c r="AR553" s="218"/>
      <c r="AS553" s="218"/>
      <c r="AT553" s="218"/>
      <c r="AU553" s="218"/>
      <c r="AV553" s="218"/>
      <c r="AW553" s="218"/>
      <c r="AX553" s="218"/>
      <c r="AY553" s="218"/>
      <c r="AZ553" s="218"/>
      <c r="BA553" s="218"/>
      <c r="BB553" s="218"/>
      <c r="BC553" s="218"/>
      <c r="BD553" s="218"/>
      <c r="BE553" s="218"/>
      <c r="BF553" s="218"/>
      <c r="BG553" s="218"/>
      <c r="BH553" s="218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217"/>
      <c r="BS553" s="217"/>
      <c r="BT553" s="217"/>
      <c r="BU553" s="217"/>
      <c r="BV553" s="217"/>
      <c r="BW553" s="217"/>
      <c r="BX553" s="217"/>
      <c r="BY553" s="217"/>
      <c r="BZ553" s="217"/>
      <c r="CA553" s="217"/>
      <c r="CB553" s="217"/>
      <c r="CC553" s="217"/>
      <c r="CD553" s="217"/>
      <c r="CE553" s="217"/>
      <c r="CF553" s="217"/>
      <c r="CG553" s="217"/>
      <c r="CH553" s="217"/>
      <c r="CI553" s="217"/>
      <c r="CJ553" s="217"/>
      <c r="CK553" s="217"/>
      <c r="CL553" s="217"/>
      <c r="CM553" s="217"/>
      <c r="CN553" s="217"/>
      <c r="CO553" s="217"/>
      <c r="CP553" s="217"/>
      <c r="CQ553" s="217"/>
      <c r="CR553" s="217"/>
      <c r="CS553" s="217"/>
      <c r="CT553" s="217"/>
      <c r="CU553" s="217"/>
      <c r="CV553" s="217"/>
      <c r="CW553" s="217"/>
      <c r="CX553" s="217"/>
      <c r="CY553" s="217"/>
      <c r="CZ553" s="193"/>
      <c r="DA553" s="193"/>
      <c r="DB553" s="193"/>
      <c r="DC553" s="193"/>
      <c r="DD553" s="193"/>
      <c r="DE553" s="193"/>
      <c r="DF553" s="193"/>
      <c r="DG553" s="193"/>
      <c r="DH553" s="193"/>
      <c r="DI553" s="193"/>
      <c r="DJ553" s="193"/>
      <c r="DK553" s="193"/>
      <c r="DL553" s="193"/>
      <c r="DM553" s="193"/>
      <c r="DN553" s="193"/>
      <c r="DO553" s="193"/>
      <c r="DP553" s="193"/>
      <c r="DQ553" s="193"/>
      <c r="DR553" s="193"/>
      <c r="DS553" s="193"/>
      <c r="DT553" s="193"/>
      <c r="DU553" s="193"/>
      <c r="DV553" s="193"/>
      <c r="DW553" s="193"/>
      <c r="DX553" s="193"/>
      <c r="DY553" s="193"/>
    </row>
    <row r="554" s="190" customFormat="1" customHeight="1" spans="1:129">
      <c r="A554" s="243">
        <v>325</v>
      </c>
      <c r="B554" s="235"/>
      <c r="C554" s="234">
        <v>1</v>
      </c>
      <c r="D554" s="233">
        <f t="shared" si="1394"/>
        <v>530</v>
      </c>
      <c r="E554" s="234" t="str">
        <f t="shared" si="1395"/>
        <v>YH-10522MS</v>
      </c>
      <c r="F554" s="232">
        <f t="shared" si="1396"/>
        <v>2700</v>
      </c>
      <c r="G554" s="234"/>
      <c r="H554" s="234" t="s">
        <v>46</v>
      </c>
      <c r="I554" s="234"/>
      <c r="J554" s="252"/>
      <c r="K554" s="234"/>
      <c r="L554" s="234">
        <f t="shared" si="1397"/>
        <v>6</v>
      </c>
      <c r="M554" s="234">
        <f t="shared" si="1382"/>
        <v>0</v>
      </c>
      <c r="N554" s="253">
        <f t="shared" si="1383"/>
        <v>0</v>
      </c>
      <c r="O554" s="234"/>
      <c r="P554" s="234"/>
      <c r="Q554" s="234"/>
      <c r="R554" s="234"/>
      <c r="S554" s="260">
        <f t="shared" si="1384"/>
        <v>0</v>
      </c>
      <c r="T554" s="260" t="e">
        <f t="shared" si="1385"/>
        <v>#DIV/0!</v>
      </c>
      <c r="U554" s="260">
        <f t="shared" si="1386"/>
        <v>0</v>
      </c>
      <c r="V554" s="260"/>
      <c r="W554" s="270"/>
      <c r="X554" s="266"/>
      <c r="Y554" s="260" t="e">
        <f t="shared" si="1387"/>
        <v>#DIV/0!</v>
      </c>
      <c r="Z554" s="234" t="e">
        <f t="shared" si="1388"/>
        <v>#DIV/0!</v>
      </c>
      <c r="AA554" s="260" t="e">
        <f t="shared" si="1389"/>
        <v>#DIV/0!</v>
      </c>
      <c r="AB554" s="278" t="e">
        <f t="shared" si="1390"/>
        <v>#DIV/0!</v>
      </c>
      <c r="AC554" s="260">
        <f t="shared" si="1391"/>
        <v>0</v>
      </c>
      <c r="AD554" s="254" t="e">
        <f t="shared" si="1392"/>
        <v>#DIV/0!</v>
      </c>
      <c r="AE554" s="279">
        <v>1</v>
      </c>
      <c r="AF554" s="280">
        <f t="shared" si="1393"/>
        <v>0</v>
      </c>
      <c r="AG554" s="292">
        <f t="shared" si="1398"/>
        <v>44097</v>
      </c>
      <c r="AH554" s="292">
        <f t="shared" si="1399"/>
        <v>0</v>
      </c>
      <c r="AI554" s="292">
        <f t="shared" si="1400"/>
        <v>44142.466818299</v>
      </c>
      <c r="AJ554" s="292" t="str">
        <f ca="1" t="shared" si="1401"/>
        <v>跟踪</v>
      </c>
      <c r="AK554" s="292">
        <f t="shared" si="1402"/>
        <v>44145.466818299</v>
      </c>
      <c r="AL554" s="296"/>
      <c r="AM554" s="300"/>
      <c r="AN554" s="218"/>
      <c r="AO554" s="218"/>
      <c r="AP554" s="218"/>
      <c r="AQ554" s="218"/>
      <c r="AR554" s="218"/>
      <c r="AS554" s="218"/>
      <c r="AT554" s="218"/>
      <c r="AU554" s="218"/>
      <c r="AV554" s="218"/>
      <c r="AW554" s="218"/>
      <c r="AX554" s="218"/>
      <c r="AY554" s="218"/>
      <c r="AZ554" s="218"/>
      <c r="BA554" s="218"/>
      <c r="BB554" s="218"/>
      <c r="BC554" s="218"/>
      <c r="BD554" s="218"/>
      <c r="BE554" s="218"/>
      <c r="BF554" s="218"/>
      <c r="BG554" s="218"/>
      <c r="BH554" s="218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217"/>
      <c r="BS554" s="217"/>
      <c r="BT554" s="217"/>
      <c r="BU554" s="217"/>
      <c r="BV554" s="217"/>
      <c r="BW554" s="217"/>
      <c r="BX554" s="217"/>
      <c r="BY554" s="217"/>
      <c r="BZ554" s="217"/>
      <c r="CA554" s="217"/>
      <c r="CB554" s="217"/>
      <c r="CC554" s="217"/>
      <c r="CD554" s="217"/>
      <c r="CE554" s="217"/>
      <c r="CF554" s="217"/>
      <c r="CG554" s="217"/>
      <c r="CH554" s="217"/>
      <c r="CI554" s="217"/>
      <c r="CJ554" s="217"/>
      <c r="CK554" s="217"/>
      <c r="CL554" s="217"/>
      <c r="CM554" s="217"/>
      <c r="CN554" s="217"/>
      <c r="CO554" s="217"/>
      <c r="CP554" s="217"/>
      <c r="CQ554" s="217"/>
      <c r="CR554" s="217"/>
      <c r="CS554" s="217"/>
      <c r="CT554" s="217"/>
      <c r="CU554" s="217"/>
      <c r="CV554" s="217"/>
      <c r="CW554" s="217"/>
      <c r="CX554" s="217"/>
      <c r="CY554" s="217"/>
      <c r="CZ554" s="193"/>
      <c r="DA554" s="193"/>
      <c r="DB554" s="193"/>
      <c r="DC554" s="193"/>
      <c r="DD554" s="193"/>
      <c r="DE554" s="193"/>
      <c r="DF554" s="193"/>
      <c r="DG554" s="193"/>
      <c r="DH554" s="193"/>
      <c r="DI554" s="193"/>
      <c r="DJ554" s="193"/>
      <c r="DK554" s="193"/>
      <c r="DL554" s="193"/>
      <c r="DM554" s="193"/>
      <c r="DN554" s="193"/>
      <c r="DO554" s="193"/>
      <c r="DP554" s="193"/>
      <c r="DQ554" s="193"/>
      <c r="DR554" s="193"/>
      <c r="DS554" s="193"/>
      <c r="DT554" s="193"/>
      <c r="DU554" s="193"/>
      <c r="DV554" s="193"/>
      <c r="DW554" s="193"/>
      <c r="DX554" s="193"/>
      <c r="DY554" s="193"/>
    </row>
    <row r="555" s="191" customFormat="1" customHeight="1" spans="1:129">
      <c r="A555" s="244"/>
      <c r="B555" s="237"/>
      <c r="C555" s="240"/>
      <c r="D555" s="239"/>
      <c r="E555" s="240"/>
      <c r="F555" s="238"/>
      <c r="G555" s="240"/>
      <c r="H555" s="240"/>
      <c r="I555" s="240"/>
      <c r="J555" s="256"/>
      <c r="K555" s="240"/>
      <c r="L555" s="240"/>
      <c r="M555" s="240"/>
      <c r="N555" s="257"/>
      <c r="O555" s="240"/>
      <c r="P555" s="240"/>
      <c r="Q555" s="240"/>
      <c r="R555" s="240"/>
      <c r="S555" s="267"/>
      <c r="T555" s="267"/>
      <c r="U555" s="267"/>
      <c r="V555" s="267"/>
      <c r="W555" s="272"/>
      <c r="X555" s="269"/>
      <c r="Y555" s="267"/>
      <c r="Z555" s="240"/>
      <c r="AA555" s="267"/>
      <c r="AB555" s="281"/>
      <c r="AC555" s="267"/>
      <c r="AD555" s="258"/>
      <c r="AE555" s="282"/>
      <c r="AF555" s="283"/>
      <c r="AG555" s="297"/>
      <c r="AH555" s="297"/>
      <c r="AI555" s="297"/>
      <c r="AJ555" s="297"/>
      <c r="AK555" s="297"/>
      <c r="AL555" s="298"/>
      <c r="AM555" s="301"/>
      <c r="AN555" s="218"/>
      <c r="AO555" s="218"/>
      <c r="AP555" s="218"/>
      <c r="AQ555" s="218"/>
      <c r="AR555" s="218"/>
      <c r="AS555" s="218"/>
      <c r="AT555" s="218"/>
      <c r="AU555" s="218"/>
      <c r="AV555" s="218"/>
      <c r="AW555" s="218"/>
      <c r="AX555" s="218"/>
      <c r="AY555" s="218"/>
      <c r="AZ555" s="218"/>
      <c r="BA555" s="218"/>
      <c r="BB555" s="218"/>
      <c r="BC555" s="218"/>
      <c r="BD555" s="218"/>
      <c r="BE555" s="218"/>
      <c r="BF555" s="218"/>
      <c r="BG555" s="218"/>
      <c r="BH555" s="218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217"/>
      <c r="BS555" s="217"/>
      <c r="BT555" s="217"/>
      <c r="BU555" s="217"/>
      <c r="BV555" s="217"/>
      <c r="BW555" s="217"/>
      <c r="BX555" s="217"/>
      <c r="BY555" s="217"/>
      <c r="BZ555" s="217"/>
      <c r="CA555" s="217"/>
      <c r="CB555" s="217"/>
      <c r="CC555" s="217"/>
      <c r="CD555" s="217"/>
      <c r="CE555" s="217"/>
      <c r="CF555" s="217"/>
      <c r="CG555" s="217"/>
      <c r="CH555" s="217"/>
      <c r="CI555" s="217"/>
      <c r="CJ555" s="217"/>
      <c r="CK555" s="217"/>
      <c r="CL555" s="217"/>
      <c r="CM555" s="217"/>
      <c r="CN555" s="217"/>
      <c r="CO555" s="217"/>
      <c r="CP555" s="217"/>
      <c r="CQ555" s="217"/>
      <c r="CR555" s="217"/>
      <c r="CS555" s="217"/>
      <c r="CT555" s="217"/>
      <c r="CU555" s="217"/>
      <c r="CV555" s="217"/>
      <c r="CW555" s="217"/>
      <c r="CX555" s="217"/>
      <c r="CY555" s="217"/>
      <c r="CZ555" s="193"/>
      <c r="DA555" s="193"/>
      <c r="DB555" s="193"/>
      <c r="DC555" s="193"/>
      <c r="DD555" s="193"/>
      <c r="DE555" s="193"/>
      <c r="DF555" s="193"/>
      <c r="DG555" s="193"/>
      <c r="DH555" s="193"/>
      <c r="DI555" s="193"/>
      <c r="DJ555" s="193"/>
      <c r="DK555" s="193"/>
      <c r="DL555" s="193"/>
      <c r="DM555" s="193"/>
      <c r="DN555" s="193"/>
      <c r="DO555" s="193"/>
      <c r="DP555" s="193"/>
      <c r="DQ555" s="193"/>
      <c r="DR555" s="193"/>
      <c r="DS555" s="193"/>
      <c r="DT555" s="193"/>
      <c r="DU555" s="193"/>
      <c r="DV555" s="193"/>
      <c r="DW555" s="193"/>
      <c r="DX555" s="193"/>
      <c r="DY555" s="193"/>
    </row>
    <row r="556" s="193" customFormat="1" customHeight="1" spans="1:103">
      <c r="A556" s="341">
        <v>356</v>
      </c>
      <c r="B556" s="235">
        <v>1069</v>
      </c>
      <c r="C556" s="234">
        <v>1</v>
      </c>
      <c r="D556" s="233">
        <v>530</v>
      </c>
      <c r="E556" s="234" t="s">
        <v>162</v>
      </c>
      <c r="F556" s="232">
        <v>1020</v>
      </c>
      <c r="G556" s="234"/>
      <c r="H556" s="234" t="s">
        <v>15</v>
      </c>
      <c r="I556" s="234">
        <v>290</v>
      </c>
      <c r="J556" s="252" t="s">
        <v>163</v>
      </c>
      <c r="K556" s="234">
        <v>253</v>
      </c>
      <c r="L556" s="234">
        <v>6</v>
      </c>
      <c r="M556" s="234">
        <f t="shared" ref="M556:M562" si="1403">O556*K556*I556</f>
        <v>322828</v>
      </c>
      <c r="N556" s="253">
        <f t="shared" ref="N556:N562" si="1404">M556/SUM($M$556:$M$562)</f>
        <v>0.166059344091619</v>
      </c>
      <c r="O556" s="234">
        <v>4.4</v>
      </c>
      <c r="P556" s="234"/>
      <c r="Q556" s="234"/>
      <c r="R556" s="234"/>
      <c r="S556" s="260">
        <f t="shared" ref="S556:S562" si="1405">R556*Q556*P556/1000</f>
        <v>0</v>
      </c>
      <c r="T556" s="260">
        <f t="shared" ref="T556:T562" si="1406">F556*N556*1000/L556/K556*9000/I556</f>
        <v>3462.87033474413</v>
      </c>
      <c r="U556" s="260">
        <f t="shared" ref="U556:U562" si="1407">F556*N556</f>
        <v>169.380530973451</v>
      </c>
      <c r="V556" s="260"/>
      <c r="W556" s="270"/>
      <c r="X556" s="266"/>
      <c r="Y556" s="260">
        <f t="shared" ref="Y556:Y562" si="1408">T556-X556</f>
        <v>3462.87033474413</v>
      </c>
      <c r="Z556" s="234">
        <f t="shared" ref="Z556:Z562" si="1409">Y556*I556/9000*L556*K556/1000</f>
        <v>169.380530973451</v>
      </c>
      <c r="AA556" s="260">
        <f t="shared" ref="AA556:AA562" si="1410">65*1000/K556*9000/I556</f>
        <v>7973.28608423061</v>
      </c>
      <c r="AB556" s="278">
        <f t="shared" ref="AB556:AB562" si="1411">Q556*R556*P556*N556/K556/L556*9000/I556</f>
        <v>0</v>
      </c>
      <c r="AC556" s="260">
        <f t="shared" ref="AC556:AC562" si="1412">D556/2*O556*60*24/1000</f>
        <v>1679.04</v>
      </c>
      <c r="AD556" s="254">
        <f t="shared" ref="AD556:AD562" si="1413">T556/AC556/0.83/AE556</f>
        <v>2.48483236458135</v>
      </c>
      <c r="AE556" s="279">
        <v>1</v>
      </c>
      <c r="AF556" s="280">
        <f t="shared" ref="AF556:AF562" si="1414">IF(LEN(C556)&gt;0,AC556*I556/9000/1000*K556*L556,"")</f>
        <v>82.1274432</v>
      </c>
      <c r="AG556" s="292">
        <v>44152</v>
      </c>
      <c r="AH556" s="294"/>
      <c r="AI556" s="294">
        <f>AD556+AG556</f>
        <v>44154.4848323646</v>
      </c>
      <c r="AJ556" s="295" t="str">
        <f ca="1">IF(NOW()-AG556-AD556&gt;=-2,"跟踪"," ")</f>
        <v>跟踪</v>
      </c>
      <c r="AK556" s="295">
        <f>AI556+2</f>
        <v>44156.4848323646</v>
      </c>
      <c r="AL556" s="296">
        <f>SUM(AF556:AF562)</f>
        <v>494.5668288</v>
      </c>
      <c r="AM556" s="217"/>
      <c r="AN556" s="218"/>
      <c r="AO556" s="218"/>
      <c r="AP556" s="218"/>
      <c r="AQ556" s="218"/>
      <c r="AR556" s="218"/>
      <c r="AS556" s="218"/>
      <c r="AT556" s="218"/>
      <c r="AU556" s="218"/>
      <c r="AV556" s="218"/>
      <c r="AW556" s="218"/>
      <c r="AX556" s="218"/>
      <c r="AY556" s="218"/>
      <c r="AZ556" s="218"/>
      <c r="BA556" s="218"/>
      <c r="BB556" s="218"/>
      <c r="BC556" s="218"/>
      <c r="BD556" s="218"/>
      <c r="BE556" s="218"/>
      <c r="BF556" s="218"/>
      <c r="BG556" s="218"/>
      <c r="BH556" s="218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217"/>
      <c r="BS556" s="217"/>
      <c r="BT556" s="217"/>
      <c r="BU556" s="217"/>
      <c r="BV556" s="217"/>
      <c r="BW556" s="217"/>
      <c r="BX556" s="217"/>
      <c r="BY556" s="217"/>
      <c r="BZ556" s="217"/>
      <c r="CA556" s="217"/>
      <c r="CB556" s="217"/>
      <c r="CC556" s="217"/>
      <c r="CD556" s="217"/>
      <c r="CE556" s="217"/>
      <c r="CF556" s="217"/>
      <c r="CG556" s="217"/>
      <c r="CH556" s="217"/>
      <c r="CI556" s="217"/>
      <c r="CJ556" s="217"/>
      <c r="CK556" s="217"/>
      <c r="CL556" s="217"/>
      <c r="CM556" s="217"/>
      <c r="CN556" s="217"/>
      <c r="CO556" s="217"/>
      <c r="CP556" s="217"/>
      <c r="CQ556" s="217"/>
      <c r="CR556" s="217"/>
      <c r="CS556" s="217"/>
      <c r="CT556" s="217"/>
      <c r="CU556" s="217"/>
      <c r="CV556" s="217"/>
      <c r="CW556" s="217"/>
      <c r="CX556" s="217"/>
      <c r="CY556" s="217"/>
    </row>
    <row r="557" s="193" customFormat="1" customHeight="1" spans="1:103">
      <c r="A557" s="341">
        <v>356</v>
      </c>
      <c r="B557" s="235"/>
      <c r="C557" s="234">
        <v>1</v>
      </c>
      <c r="D557" s="233">
        <f t="shared" ref="D557:D562" si="1415">D556</f>
        <v>530</v>
      </c>
      <c r="E557" s="234" t="str">
        <f t="shared" ref="E557:E562" si="1416">E556</f>
        <v>YT-D514</v>
      </c>
      <c r="F557" s="232">
        <f t="shared" ref="F557:F562" si="1417">F556</f>
        <v>1020</v>
      </c>
      <c r="G557" s="234"/>
      <c r="H557" s="234" t="s">
        <v>41</v>
      </c>
      <c r="I557" s="234">
        <v>290</v>
      </c>
      <c r="J557" s="252" t="s">
        <v>164</v>
      </c>
      <c r="K557" s="234">
        <v>253</v>
      </c>
      <c r="L557" s="234">
        <f t="shared" ref="L557:L562" si="1418">L556</f>
        <v>6</v>
      </c>
      <c r="M557" s="234">
        <f t="shared" si="1403"/>
        <v>322828</v>
      </c>
      <c r="N557" s="253">
        <f t="shared" si="1404"/>
        <v>0.166059344091619</v>
      </c>
      <c r="O557" s="234">
        <v>4.4</v>
      </c>
      <c r="P557" s="234"/>
      <c r="Q557" s="234"/>
      <c r="R557" s="234"/>
      <c r="S557" s="260">
        <f t="shared" si="1405"/>
        <v>0</v>
      </c>
      <c r="T557" s="260">
        <f t="shared" si="1406"/>
        <v>3462.87033474413</v>
      </c>
      <c r="U557" s="260">
        <f t="shared" si="1407"/>
        <v>169.380530973451</v>
      </c>
      <c r="V557" s="260"/>
      <c r="W557" s="270"/>
      <c r="X557" s="266"/>
      <c r="Y557" s="260">
        <f t="shared" si="1408"/>
        <v>3462.87033474413</v>
      </c>
      <c r="Z557" s="234">
        <f t="shared" si="1409"/>
        <v>169.380530973451</v>
      </c>
      <c r="AA557" s="260">
        <f t="shared" si="1410"/>
        <v>7973.28608423061</v>
      </c>
      <c r="AB557" s="278">
        <f t="shared" si="1411"/>
        <v>0</v>
      </c>
      <c r="AC557" s="260">
        <f t="shared" si="1412"/>
        <v>1679.04</v>
      </c>
      <c r="AD557" s="254">
        <f t="shared" si="1413"/>
        <v>2.48483236458135</v>
      </c>
      <c r="AE557" s="279">
        <v>1</v>
      </c>
      <c r="AF557" s="280">
        <f t="shared" si="1414"/>
        <v>82.1274432</v>
      </c>
      <c r="AG557" s="292">
        <f t="shared" ref="AG557:AG562" si="1419">AG556</f>
        <v>44152</v>
      </c>
      <c r="AH557" s="292">
        <f t="shared" ref="AH557:AH562" si="1420">AH556</f>
        <v>0</v>
      </c>
      <c r="AI557" s="292">
        <f t="shared" ref="AI557:AI562" si="1421">AI556</f>
        <v>44154.4848323646</v>
      </c>
      <c r="AJ557" s="292" t="str">
        <f ca="1" t="shared" ref="AJ557:AJ562" si="1422">AJ556</f>
        <v>跟踪</v>
      </c>
      <c r="AK557" s="292">
        <f t="shared" ref="AK557:AK562" si="1423">AK556</f>
        <v>44156.4848323646</v>
      </c>
      <c r="AL557" s="296"/>
      <c r="AM557" s="217"/>
      <c r="AN557" s="218"/>
      <c r="AO557" s="218"/>
      <c r="AP557" s="218"/>
      <c r="AQ557" s="218"/>
      <c r="AR557" s="218"/>
      <c r="AS557" s="218"/>
      <c r="AT557" s="218"/>
      <c r="AU557" s="218"/>
      <c r="AV557" s="218"/>
      <c r="AW557" s="218"/>
      <c r="AX557" s="218"/>
      <c r="AY557" s="218"/>
      <c r="AZ557" s="218"/>
      <c r="BA557" s="218"/>
      <c r="BB557" s="218"/>
      <c r="BC557" s="218"/>
      <c r="BD557" s="218"/>
      <c r="BE557" s="218"/>
      <c r="BF557" s="218"/>
      <c r="BG557" s="218"/>
      <c r="BH557" s="218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217"/>
      <c r="BS557" s="217"/>
      <c r="BT557" s="217"/>
      <c r="BU557" s="217"/>
      <c r="BV557" s="217"/>
      <c r="BW557" s="217"/>
      <c r="BX557" s="217"/>
      <c r="BY557" s="217"/>
      <c r="BZ557" s="217"/>
      <c r="CA557" s="217"/>
      <c r="CB557" s="217"/>
      <c r="CC557" s="217"/>
      <c r="CD557" s="217"/>
      <c r="CE557" s="217"/>
      <c r="CF557" s="217"/>
      <c r="CG557" s="217"/>
      <c r="CH557" s="217"/>
      <c r="CI557" s="217"/>
      <c r="CJ557" s="217"/>
      <c r="CK557" s="217"/>
      <c r="CL557" s="217"/>
      <c r="CM557" s="217"/>
      <c r="CN557" s="217"/>
      <c r="CO557" s="217"/>
      <c r="CP557" s="217"/>
      <c r="CQ557" s="217"/>
      <c r="CR557" s="217"/>
      <c r="CS557" s="217"/>
      <c r="CT557" s="217"/>
      <c r="CU557" s="217"/>
      <c r="CV557" s="217"/>
      <c r="CW557" s="217"/>
      <c r="CX557" s="217"/>
      <c r="CY557" s="217"/>
    </row>
    <row r="558" s="193" customFormat="1" customHeight="1" spans="1:103">
      <c r="A558" s="341">
        <v>356</v>
      </c>
      <c r="B558" s="235"/>
      <c r="C558" s="234">
        <v>1</v>
      </c>
      <c r="D558" s="233">
        <f t="shared" si="1415"/>
        <v>530</v>
      </c>
      <c r="E558" s="234" t="str">
        <f t="shared" si="1416"/>
        <v>YT-D514</v>
      </c>
      <c r="F558" s="232">
        <f t="shared" si="1417"/>
        <v>1020</v>
      </c>
      <c r="G558" s="241" t="s">
        <v>49</v>
      </c>
      <c r="H558" s="234" t="s">
        <v>42</v>
      </c>
      <c r="I558" s="234">
        <v>290</v>
      </c>
      <c r="J558" s="252" t="s">
        <v>165</v>
      </c>
      <c r="K558" s="234">
        <v>253</v>
      </c>
      <c r="L558" s="234">
        <f t="shared" si="1418"/>
        <v>6</v>
      </c>
      <c r="M558" s="234">
        <f t="shared" si="1403"/>
        <v>432883</v>
      </c>
      <c r="N558" s="253">
        <f t="shared" si="1404"/>
        <v>0.222670484122853</v>
      </c>
      <c r="O558" s="234">
        <v>5.9</v>
      </c>
      <c r="P558" s="234"/>
      <c r="Q558" s="234"/>
      <c r="R558" s="234"/>
      <c r="S558" s="260">
        <f t="shared" si="1405"/>
        <v>0</v>
      </c>
      <c r="T558" s="260">
        <f t="shared" si="1406"/>
        <v>4643.39431249781</v>
      </c>
      <c r="U558" s="260">
        <f t="shared" si="1407"/>
        <v>227.12389380531</v>
      </c>
      <c r="V558" s="260"/>
      <c r="W558" s="270"/>
      <c r="X558" s="266"/>
      <c r="Y558" s="260">
        <f t="shared" si="1408"/>
        <v>4643.39431249781</v>
      </c>
      <c r="Z558" s="234">
        <f t="shared" si="1409"/>
        <v>227.12389380531</v>
      </c>
      <c r="AA558" s="260">
        <f t="shared" si="1410"/>
        <v>7973.28608423061</v>
      </c>
      <c r="AB558" s="278">
        <f t="shared" si="1411"/>
        <v>0</v>
      </c>
      <c r="AC558" s="260">
        <f t="shared" si="1412"/>
        <v>2251.44</v>
      </c>
      <c r="AD558" s="254">
        <f t="shared" si="1413"/>
        <v>2.48483236458135</v>
      </c>
      <c r="AE558" s="279">
        <v>1</v>
      </c>
      <c r="AF558" s="280">
        <f t="shared" si="1414"/>
        <v>110.1254352</v>
      </c>
      <c r="AG558" s="292">
        <f t="shared" si="1419"/>
        <v>44152</v>
      </c>
      <c r="AH558" s="292">
        <f t="shared" si="1420"/>
        <v>0</v>
      </c>
      <c r="AI558" s="292">
        <f t="shared" si="1421"/>
        <v>44154.4848323646</v>
      </c>
      <c r="AJ558" s="292" t="str">
        <f ca="1" t="shared" si="1422"/>
        <v>跟踪</v>
      </c>
      <c r="AK558" s="292">
        <f t="shared" si="1423"/>
        <v>44156.4848323646</v>
      </c>
      <c r="AL558" s="296"/>
      <c r="AM558" s="217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218"/>
      <c r="BD558" s="218"/>
      <c r="BE558" s="218"/>
      <c r="BF558" s="218"/>
      <c r="BG558" s="218"/>
      <c r="BH558" s="218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217"/>
      <c r="BV558" s="217"/>
      <c r="BW558" s="217"/>
      <c r="BX558" s="217"/>
      <c r="BY558" s="217"/>
      <c r="BZ558" s="217"/>
      <c r="CA558" s="217"/>
      <c r="CB558" s="217"/>
      <c r="CC558" s="217"/>
      <c r="CD558" s="217"/>
      <c r="CE558" s="217"/>
      <c r="CF558" s="217"/>
      <c r="CG558" s="217"/>
      <c r="CH558" s="217"/>
      <c r="CI558" s="217"/>
      <c r="CJ558" s="217"/>
      <c r="CK558" s="217"/>
      <c r="CL558" s="217"/>
      <c r="CM558" s="217"/>
      <c r="CN558" s="217"/>
      <c r="CO558" s="217"/>
      <c r="CP558" s="217"/>
      <c r="CQ558" s="217"/>
      <c r="CR558" s="217"/>
      <c r="CS558" s="217"/>
      <c r="CT558" s="217"/>
      <c r="CU558" s="217"/>
      <c r="CV558" s="217"/>
      <c r="CW558" s="217"/>
      <c r="CX558" s="217"/>
      <c r="CY558" s="217"/>
    </row>
    <row r="559" s="193" customFormat="1" customHeight="1" spans="1:103">
      <c r="A559" s="341">
        <v>356</v>
      </c>
      <c r="B559" s="235"/>
      <c r="C559" s="234">
        <v>1</v>
      </c>
      <c r="D559" s="233">
        <f t="shared" si="1415"/>
        <v>530</v>
      </c>
      <c r="E559" s="234" t="str">
        <f t="shared" si="1416"/>
        <v>YT-D514</v>
      </c>
      <c r="F559" s="232">
        <f t="shared" si="1417"/>
        <v>1020</v>
      </c>
      <c r="G559" s="242"/>
      <c r="H559" s="234" t="s">
        <v>43</v>
      </c>
      <c r="I559" s="234">
        <v>290</v>
      </c>
      <c r="J559" s="252" t="s">
        <v>165</v>
      </c>
      <c r="K559" s="234">
        <v>253</v>
      </c>
      <c r="L559" s="234">
        <f t="shared" si="1418"/>
        <v>6</v>
      </c>
      <c r="M559" s="234">
        <f t="shared" si="1403"/>
        <v>432883</v>
      </c>
      <c r="N559" s="253">
        <f t="shared" si="1404"/>
        <v>0.222670484122853</v>
      </c>
      <c r="O559" s="234">
        <v>5.9</v>
      </c>
      <c r="P559" s="234"/>
      <c r="Q559" s="234"/>
      <c r="R559" s="234"/>
      <c r="S559" s="260">
        <f t="shared" si="1405"/>
        <v>0</v>
      </c>
      <c r="T559" s="260">
        <f t="shared" si="1406"/>
        <v>4643.39431249781</v>
      </c>
      <c r="U559" s="260">
        <f t="shared" si="1407"/>
        <v>227.12389380531</v>
      </c>
      <c r="V559" s="260"/>
      <c r="W559" s="270"/>
      <c r="X559" s="266"/>
      <c r="Y559" s="260">
        <f t="shared" si="1408"/>
        <v>4643.39431249781</v>
      </c>
      <c r="Z559" s="234">
        <f t="shared" si="1409"/>
        <v>227.12389380531</v>
      </c>
      <c r="AA559" s="260">
        <f t="shared" si="1410"/>
        <v>7973.28608423061</v>
      </c>
      <c r="AB559" s="278">
        <f t="shared" si="1411"/>
        <v>0</v>
      </c>
      <c r="AC559" s="260">
        <f t="shared" si="1412"/>
        <v>2251.44</v>
      </c>
      <c r="AD559" s="254">
        <f t="shared" si="1413"/>
        <v>2.48483236458135</v>
      </c>
      <c r="AE559" s="279">
        <v>1</v>
      </c>
      <c r="AF559" s="280">
        <f t="shared" si="1414"/>
        <v>110.1254352</v>
      </c>
      <c r="AG559" s="292">
        <f t="shared" si="1419"/>
        <v>44152</v>
      </c>
      <c r="AH559" s="292">
        <f t="shared" si="1420"/>
        <v>0</v>
      </c>
      <c r="AI559" s="292">
        <f t="shared" si="1421"/>
        <v>44154.4848323646</v>
      </c>
      <c r="AJ559" s="292" t="str">
        <f ca="1" t="shared" si="1422"/>
        <v>跟踪</v>
      </c>
      <c r="AK559" s="292">
        <f t="shared" si="1423"/>
        <v>44156.4848323646</v>
      </c>
      <c r="AL559" s="296"/>
      <c r="AM559" s="217"/>
      <c r="AN559" s="218"/>
      <c r="AO559" s="218"/>
      <c r="AP559" s="218"/>
      <c r="AQ559" s="218"/>
      <c r="AR559" s="218"/>
      <c r="AS559" s="218"/>
      <c r="AT559" s="218"/>
      <c r="AU559" s="218"/>
      <c r="AV559" s="218"/>
      <c r="AW559" s="218"/>
      <c r="AX559" s="218"/>
      <c r="AY559" s="218"/>
      <c r="AZ559" s="218"/>
      <c r="BA559" s="218"/>
      <c r="BB559" s="218"/>
      <c r="BC559" s="218"/>
      <c r="BD559" s="218"/>
      <c r="BE559" s="218"/>
      <c r="BF559" s="218"/>
      <c r="BG559" s="218"/>
      <c r="BH559" s="218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217"/>
      <c r="BS559" s="217"/>
      <c r="BT559" s="217"/>
      <c r="BU559" s="217"/>
      <c r="BV559" s="217"/>
      <c r="BW559" s="217"/>
      <c r="BX559" s="217"/>
      <c r="BY559" s="217"/>
      <c r="BZ559" s="217"/>
      <c r="CA559" s="217"/>
      <c r="CB559" s="217"/>
      <c r="CC559" s="217"/>
      <c r="CD559" s="217"/>
      <c r="CE559" s="217"/>
      <c r="CF559" s="217"/>
      <c r="CG559" s="217"/>
      <c r="CH559" s="217"/>
      <c r="CI559" s="217"/>
      <c r="CJ559" s="217"/>
      <c r="CK559" s="217"/>
      <c r="CL559" s="217"/>
      <c r="CM559" s="217"/>
      <c r="CN559" s="217"/>
      <c r="CO559" s="217"/>
      <c r="CP559" s="217"/>
      <c r="CQ559" s="217"/>
      <c r="CR559" s="217"/>
      <c r="CS559" s="217"/>
      <c r="CT559" s="217"/>
      <c r="CU559" s="217"/>
      <c r="CV559" s="217"/>
      <c r="CW559" s="217"/>
      <c r="CX559" s="217"/>
      <c r="CY559" s="217"/>
    </row>
    <row r="560" s="193" customFormat="1" customHeight="1" spans="1:103">
      <c r="A560" s="341">
        <v>356</v>
      </c>
      <c r="B560" s="235"/>
      <c r="C560" s="234">
        <v>1</v>
      </c>
      <c r="D560" s="233">
        <f t="shared" si="1415"/>
        <v>530</v>
      </c>
      <c r="E560" s="234" t="str">
        <f t="shared" si="1416"/>
        <v>YT-D514</v>
      </c>
      <c r="F560" s="232">
        <f t="shared" si="1417"/>
        <v>1020</v>
      </c>
      <c r="G560" s="234" t="e">
        <f>[1]问量!$F$284</f>
        <v>#REF!</v>
      </c>
      <c r="H560" s="234" t="s">
        <v>44</v>
      </c>
      <c r="I560" s="234">
        <v>150</v>
      </c>
      <c r="J560" s="252" t="s">
        <v>62</v>
      </c>
      <c r="K560" s="234">
        <v>506</v>
      </c>
      <c r="L560" s="234">
        <f t="shared" si="1418"/>
        <v>6</v>
      </c>
      <c r="M560" s="234">
        <f t="shared" si="1403"/>
        <v>432630</v>
      </c>
      <c r="N560" s="253">
        <f t="shared" si="1404"/>
        <v>0.222540343571057</v>
      </c>
      <c r="O560" s="234">
        <v>5.7</v>
      </c>
      <c r="P560" s="234"/>
      <c r="Q560" s="234"/>
      <c r="R560" s="234"/>
      <c r="S560" s="260">
        <f t="shared" si="1405"/>
        <v>0</v>
      </c>
      <c r="T560" s="260">
        <f t="shared" si="1406"/>
        <v>4485.99111546399</v>
      </c>
      <c r="U560" s="260">
        <f t="shared" si="1407"/>
        <v>226.991150442478</v>
      </c>
      <c r="V560" s="260"/>
      <c r="W560" s="270"/>
      <c r="X560" s="266"/>
      <c r="Y560" s="260">
        <f t="shared" si="1408"/>
        <v>4485.99111546399</v>
      </c>
      <c r="Z560" s="234">
        <f t="shared" si="1409"/>
        <v>226.991150442478</v>
      </c>
      <c r="AA560" s="260">
        <f t="shared" si="1410"/>
        <v>7707.50988142292</v>
      </c>
      <c r="AB560" s="278">
        <f t="shared" si="1411"/>
        <v>0</v>
      </c>
      <c r="AC560" s="260">
        <f t="shared" si="1412"/>
        <v>2175.12</v>
      </c>
      <c r="AD560" s="254">
        <f t="shared" si="1413"/>
        <v>2.48483236458135</v>
      </c>
      <c r="AE560" s="279">
        <v>1</v>
      </c>
      <c r="AF560" s="280">
        <f t="shared" si="1414"/>
        <v>110.061072</v>
      </c>
      <c r="AG560" s="292">
        <f t="shared" si="1419"/>
        <v>44152</v>
      </c>
      <c r="AH560" s="292">
        <f t="shared" si="1420"/>
        <v>0</v>
      </c>
      <c r="AI560" s="292">
        <f t="shared" si="1421"/>
        <v>44154.4848323646</v>
      </c>
      <c r="AJ560" s="292" t="str">
        <f ca="1" t="shared" si="1422"/>
        <v>跟踪</v>
      </c>
      <c r="AK560" s="292">
        <f t="shared" si="1423"/>
        <v>44156.4848323646</v>
      </c>
      <c r="AL560" s="296"/>
      <c r="AM560" s="217"/>
      <c r="AN560" s="218"/>
      <c r="AO560" s="218"/>
      <c r="AP560" s="218"/>
      <c r="AQ560" s="218"/>
      <c r="AR560" s="218"/>
      <c r="AS560" s="218"/>
      <c r="AT560" s="218"/>
      <c r="AU560" s="218"/>
      <c r="AV560" s="218"/>
      <c r="AW560" s="218"/>
      <c r="AX560" s="218"/>
      <c r="AY560" s="218"/>
      <c r="AZ560" s="218"/>
      <c r="BA560" s="218"/>
      <c r="BB560" s="218"/>
      <c r="BC560" s="218"/>
      <c r="BD560" s="218"/>
      <c r="BE560" s="218"/>
      <c r="BF560" s="218"/>
      <c r="BG560" s="218"/>
      <c r="BH560" s="218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217"/>
      <c r="BS560" s="217"/>
      <c r="BT560" s="217"/>
      <c r="BU560" s="217"/>
      <c r="BV560" s="217"/>
      <c r="BW560" s="217"/>
      <c r="BX560" s="217"/>
      <c r="BY560" s="217"/>
      <c r="BZ560" s="217"/>
      <c r="CA560" s="217"/>
      <c r="CB560" s="217"/>
      <c r="CC560" s="217"/>
      <c r="CD560" s="217"/>
      <c r="CE560" s="217"/>
      <c r="CF560" s="217"/>
      <c r="CG560" s="217"/>
      <c r="CH560" s="217"/>
      <c r="CI560" s="217"/>
      <c r="CJ560" s="217"/>
      <c r="CK560" s="217"/>
      <c r="CL560" s="217"/>
      <c r="CM560" s="217"/>
      <c r="CN560" s="217"/>
      <c r="CO560" s="217"/>
      <c r="CP560" s="217"/>
      <c r="CQ560" s="217"/>
      <c r="CR560" s="217"/>
      <c r="CS560" s="217"/>
      <c r="CT560" s="217"/>
      <c r="CU560" s="217"/>
      <c r="CV560" s="217"/>
      <c r="CW560" s="217"/>
      <c r="CX560" s="217"/>
      <c r="CY560" s="217"/>
    </row>
    <row r="561" s="193" customFormat="1" customHeight="1" spans="1:103">
      <c r="A561" s="341">
        <v>356</v>
      </c>
      <c r="B561" s="235"/>
      <c r="C561" s="234">
        <v>1</v>
      </c>
      <c r="D561" s="233">
        <f t="shared" si="1415"/>
        <v>530</v>
      </c>
      <c r="E561" s="234" t="str">
        <f t="shared" si="1416"/>
        <v>YT-D514</v>
      </c>
      <c r="F561" s="232">
        <f t="shared" si="1417"/>
        <v>1020</v>
      </c>
      <c r="G561" s="234"/>
      <c r="H561" s="234" t="s">
        <v>45</v>
      </c>
      <c r="I561" s="234"/>
      <c r="J561" s="252"/>
      <c r="K561" s="234"/>
      <c r="L561" s="234">
        <f t="shared" si="1418"/>
        <v>6</v>
      </c>
      <c r="M561" s="234">
        <f t="shared" si="1403"/>
        <v>0</v>
      </c>
      <c r="N561" s="253">
        <f t="shared" si="1404"/>
        <v>0</v>
      </c>
      <c r="O561" s="234"/>
      <c r="P561" s="234"/>
      <c r="Q561" s="234"/>
      <c r="R561" s="234"/>
      <c r="S561" s="260">
        <f t="shared" si="1405"/>
        <v>0</v>
      </c>
      <c r="T561" s="260" t="e">
        <f t="shared" si="1406"/>
        <v>#DIV/0!</v>
      </c>
      <c r="U561" s="260">
        <f t="shared" si="1407"/>
        <v>0</v>
      </c>
      <c r="V561" s="260"/>
      <c r="W561" s="270"/>
      <c r="X561" s="266"/>
      <c r="Y561" s="260" t="e">
        <f t="shared" si="1408"/>
        <v>#DIV/0!</v>
      </c>
      <c r="Z561" s="234" t="e">
        <f t="shared" si="1409"/>
        <v>#DIV/0!</v>
      </c>
      <c r="AA561" s="260" t="e">
        <f t="shared" si="1410"/>
        <v>#DIV/0!</v>
      </c>
      <c r="AB561" s="278" t="e">
        <f t="shared" si="1411"/>
        <v>#DIV/0!</v>
      </c>
      <c r="AC561" s="260">
        <f t="shared" si="1412"/>
        <v>0</v>
      </c>
      <c r="AD561" s="254" t="e">
        <f t="shared" si="1413"/>
        <v>#DIV/0!</v>
      </c>
      <c r="AE561" s="279">
        <v>1</v>
      </c>
      <c r="AF561" s="280">
        <f t="shared" si="1414"/>
        <v>0</v>
      </c>
      <c r="AG561" s="292">
        <f t="shared" si="1419"/>
        <v>44152</v>
      </c>
      <c r="AH561" s="292">
        <f t="shared" si="1420"/>
        <v>0</v>
      </c>
      <c r="AI561" s="292">
        <f t="shared" si="1421"/>
        <v>44154.4848323646</v>
      </c>
      <c r="AJ561" s="292" t="str">
        <f ca="1" t="shared" si="1422"/>
        <v>跟踪</v>
      </c>
      <c r="AK561" s="292">
        <f t="shared" si="1423"/>
        <v>44156.4848323646</v>
      </c>
      <c r="AL561" s="296"/>
      <c r="AM561" s="217"/>
      <c r="AN561" s="218"/>
      <c r="AO561" s="218"/>
      <c r="AP561" s="218"/>
      <c r="AQ561" s="218"/>
      <c r="AR561" s="218"/>
      <c r="AS561" s="218"/>
      <c r="AT561" s="218"/>
      <c r="AU561" s="218"/>
      <c r="AV561" s="218"/>
      <c r="AW561" s="218"/>
      <c r="AX561" s="218"/>
      <c r="AY561" s="218"/>
      <c r="AZ561" s="218"/>
      <c r="BA561" s="218"/>
      <c r="BB561" s="218"/>
      <c r="BC561" s="218"/>
      <c r="BD561" s="218"/>
      <c r="BE561" s="218"/>
      <c r="BF561" s="218"/>
      <c r="BG561" s="218"/>
      <c r="BH561" s="218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217"/>
      <c r="BS561" s="217"/>
      <c r="BT561" s="217"/>
      <c r="BU561" s="217"/>
      <c r="BV561" s="217"/>
      <c r="BW561" s="217"/>
      <c r="BX561" s="217"/>
      <c r="BY561" s="217"/>
      <c r="BZ561" s="217"/>
      <c r="CA561" s="217"/>
      <c r="CB561" s="217"/>
      <c r="CC561" s="217"/>
      <c r="CD561" s="217"/>
      <c r="CE561" s="217"/>
      <c r="CF561" s="217"/>
      <c r="CG561" s="217"/>
      <c r="CH561" s="217"/>
      <c r="CI561" s="217"/>
      <c r="CJ561" s="217"/>
      <c r="CK561" s="217"/>
      <c r="CL561" s="217"/>
      <c r="CM561" s="217"/>
      <c r="CN561" s="217"/>
      <c r="CO561" s="217"/>
      <c r="CP561" s="217"/>
      <c r="CQ561" s="217"/>
      <c r="CR561" s="217"/>
      <c r="CS561" s="217"/>
      <c r="CT561" s="217"/>
      <c r="CU561" s="217"/>
      <c r="CV561" s="217"/>
      <c r="CW561" s="217"/>
      <c r="CX561" s="217"/>
      <c r="CY561" s="217"/>
    </row>
    <row r="562" s="193" customFormat="1" customHeight="1" spans="1:103">
      <c r="A562" s="341">
        <v>356</v>
      </c>
      <c r="B562" s="235"/>
      <c r="C562" s="234">
        <v>1</v>
      </c>
      <c r="D562" s="233">
        <f t="shared" si="1415"/>
        <v>530</v>
      </c>
      <c r="E562" s="234" t="str">
        <f t="shared" si="1416"/>
        <v>YT-D514</v>
      </c>
      <c r="F562" s="232">
        <f t="shared" si="1417"/>
        <v>1020</v>
      </c>
      <c r="G562" s="234"/>
      <c r="H562" s="234" t="s">
        <v>46</v>
      </c>
      <c r="I562" s="234"/>
      <c r="J562" s="252"/>
      <c r="K562" s="234"/>
      <c r="L562" s="234">
        <f t="shared" si="1418"/>
        <v>6</v>
      </c>
      <c r="M562" s="234">
        <f t="shared" si="1403"/>
        <v>0</v>
      </c>
      <c r="N562" s="253">
        <f t="shared" si="1404"/>
        <v>0</v>
      </c>
      <c r="O562" s="234"/>
      <c r="P562" s="234"/>
      <c r="Q562" s="234"/>
      <c r="R562" s="234"/>
      <c r="S562" s="260">
        <f t="shared" si="1405"/>
        <v>0</v>
      </c>
      <c r="T562" s="260" t="e">
        <f t="shared" si="1406"/>
        <v>#DIV/0!</v>
      </c>
      <c r="U562" s="260">
        <f t="shared" si="1407"/>
        <v>0</v>
      </c>
      <c r="V562" s="260"/>
      <c r="W562" s="270"/>
      <c r="X562" s="266"/>
      <c r="Y562" s="260" t="e">
        <f t="shared" si="1408"/>
        <v>#DIV/0!</v>
      </c>
      <c r="Z562" s="234" t="e">
        <f t="shared" si="1409"/>
        <v>#DIV/0!</v>
      </c>
      <c r="AA562" s="260" t="e">
        <f t="shared" si="1410"/>
        <v>#DIV/0!</v>
      </c>
      <c r="AB562" s="278" t="e">
        <f t="shared" si="1411"/>
        <v>#DIV/0!</v>
      </c>
      <c r="AC562" s="260">
        <f t="shared" si="1412"/>
        <v>0</v>
      </c>
      <c r="AD562" s="254" t="e">
        <f t="shared" si="1413"/>
        <v>#DIV/0!</v>
      </c>
      <c r="AE562" s="279">
        <v>1</v>
      </c>
      <c r="AF562" s="280">
        <f t="shared" si="1414"/>
        <v>0</v>
      </c>
      <c r="AG562" s="292">
        <f t="shared" si="1419"/>
        <v>44152</v>
      </c>
      <c r="AH562" s="292">
        <f t="shared" si="1420"/>
        <v>0</v>
      </c>
      <c r="AI562" s="292">
        <f t="shared" si="1421"/>
        <v>44154.4848323646</v>
      </c>
      <c r="AJ562" s="292" t="str">
        <f ca="1" t="shared" si="1422"/>
        <v>跟踪</v>
      </c>
      <c r="AK562" s="292">
        <f t="shared" si="1423"/>
        <v>44156.4848323646</v>
      </c>
      <c r="AL562" s="296"/>
      <c r="AM562" s="217"/>
      <c r="AN562" s="218"/>
      <c r="AO562" s="218"/>
      <c r="AP562" s="218"/>
      <c r="AQ562" s="218"/>
      <c r="AR562" s="218"/>
      <c r="AS562" s="218"/>
      <c r="AT562" s="218"/>
      <c r="AU562" s="218"/>
      <c r="AV562" s="218"/>
      <c r="AW562" s="218"/>
      <c r="AX562" s="218"/>
      <c r="AY562" s="218"/>
      <c r="AZ562" s="218"/>
      <c r="BA562" s="218"/>
      <c r="BB562" s="218"/>
      <c r="BC562" s="218"/>
      <c r="BD562" s="218"/>
      <c r="BE562" s="218"/>
      <c r="BF562" s="218"/>
      <c r="BG562" s="218"/>
      <c r="BH562" s="218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217"/>
      <c r="BS562" s="217"/>
      <c r="BT562" s="217"/>
      <c r="BU562" s="217"/>
      <c r="BV562" s="217"/>
      <c r="BW562" s="217"/>
      <c r="BX562" s="217"/>
      <c r="BY562" s="217"/>
      <c r="BZ562" s="217"/>
      <c r="CA562" s="217"/>
      <c r="CB562" s="217"/>
      <c r="CC562" s="217"/>
      <c r="CD562" s="217"/>
      <c r="CE562" s="217"/>
      <c r="CF562" s="217"/>
      <c r="CG562" s="217"/>
      <c r="CH562" s="217"/>
      <c r="CI562" s="217"/>
      <c r="CJ562" s="217"/>
      <c r="CK562" s="217"/>
      <c r="CL562" s="217"/>
      <c r="CM562" s="217"/>
      <c r="CN562" s="217"/>
      <c r="CO562" s="217"/>
      <c r="CP562" s="217"/>
      <c r="CQ562" s="217"/>
      <c r="CR562" s="217"/>
      <c r="CS562" s="217"/>
      <c r="CT562" s="217"/>
      <c r="CU562" s="217"/>
      <c r="CV562" s="217"/>
      <c r="CW562" s="217"/>
      <c r="CX562" s="217"/>
      <c r="CY562" s="217"/>
    </row>
    <row r="563" s="191" customFormat="1" customHeight="1" spans="1:129">
      <c r="A563" s="244"/>
      <c r="B563" s="237"/>
      <c r="C563" s="240"/>
      <c r="D563" s="239"/>
      <c r="E563" s="240"/>
      <c r="F563" s="238"/>
      <c r="G563" s="240"/>
      <c r="H563" s="240"/>
      <c r="I563" s="240"/>
      <c r="J563" s="256"/>
      <c r="K563" s="240"/>
      <c r="L563" s="240"/>
      <c r="M563" s="240"/>
      <c r="N563" s="257"/>
      <c r="O563" s="240"/>
      <c r="P563" s="240"/>
      <c r="Q563" s="240"/>
      <c r="R563" s="240"/>
      <c r="S563" s="267"/>
      <c r="T563" s="267"/>
      <c r="U563" s="267"/>
      <c r="V563" s="267"/>
      <c r="W563" s="272"/>
      <c r="X563" s="269"/>
      <c r="Y563" s="267"/>
      <c r="Z563" s="240"/>
      <c r="AA563" s="267"/>
      <c r="AB563" s="281"/>
      <c r="AC563" s="267"/>
      <c r="AD563" s="258"/>
      <c r="AE563" s="282"/>
      <c r="AF563" s="283"/>
      <c r="AG563" s="297"/>
      <c r="AH563" s="297"/>
      <c r="AI563" s="297"/>
      <c r="AJ563" s="297"/>
      <c r="AK563" s="297"/>
      <c r="AL563" s="298"/>
      <c r="AM563" s="301"/>
      <c r="AN563" s="218"/>
      <c r="AO563" s="218"/>
      <c r="AP563" s="218"/>
      <c r="AQ563" s="218"/>
      <c r="AR563" s="218"/>
      <c r="AS563" s="218"/>
      <c r="AT563" s="218"/>
      <c r="AU563" s="218"/>
      <c r="AV563" s="218"/>
      <c r="AW563" s="218"/>
      <c r="AX563" s="218"/>
      <c r="AY563" s="218"/>
      <c r="AZ563" s="218"/>
      <c r="BA563" s="218"/>
      <c r="BB563" s="218"/>
      <c r="BC563" s="218"/>
      <c r="BD563" s="218"/>
      <c r="BE563" s="218"/>
      <c r="BF563" s="218"/>
      <c r="BG563" s="218"/>
      <c r="BH563" s="218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217"/>
      <c r="BS563" s="217"/>
      <c r="BT563" s="217"/>
      <c r="BU563" s="217"/>
      <c r="BV563" s="217"/>
      <c r="BW563" s="217"/>
      <c r="BX563" s="217"/>
      <c r="BY563" s="217"/>
      <c r="BZ563" s="217"/>
      <c r="CA563" s="217"/>
      <c r="CB563" s="217"/>
      <c r="CC563" s="217"/>
      <c r="CD563" s="217"/>
      <c r="CE563" s="217"/>
      <c r="CF563" s="217"/>
      <c r="CG563" s="217"/>
      <c r="CH563" s="217"/>
      <c r="CI563" s="217"/>
      <c r="CJ563" s="217"/>
      <c r="CK563" s="217"/>
      <c r="CL563" s="217"/>
      <c r="CM563" s="217"/>
      <c r="CN563" s="217"/>
      <c r="CO563" s="217"/>
      <c r="CP563" s="217"/>
      <c r="CQ563" s="217"/>
      <c r="CR563" s="217"/>
      <c r="CS563" s="217"/>
      <c r="CT563" s="217"/>
      <c r="CU563" s="217"/>
      <c r="CV563" s="217"/>
      <c r="CW563" s="217"/>
      <c r="CX563" s="217"/>
      <c r="CY563" s="217"/>
      <c r="CZ563" s="193"/>
      <c r="DA563" s="193"/>
      <c r="DB563" s="193"/>
      <c r="DC563" s="193"/>
      <c r="DD563" s="193"/>
      <c r="DE563" s="193"/>
      <c r="DF563" s="193"/>
      <c r="DG563" s="193"/>
      <c r="DH563" s="193"/>
      <c r="DI563" s="193"/>
      <c r="DJ563" s="193"/>
      <c r="DK563" s="193"/>
      <c r="DL563" s="193"/>
      <c r="DM563" s="193"/>
      <c r="DN563" s="193"/>
      <c r="DO563" s="193"/>
      <c r="DP563" s="193"/>
      <c r="DQ563" s="193"/>
      <c r="DR563" s="193"/>
      <c r="DS563" s="193"/>
      <c r="DT563" s="193"/>
      <c r="DU563" s="193"/>
      <c r="DV563" s="193"/>
      <c r="DW563" s="193"/>
      <c r="DX563" s="193"/>
      <c r="DY563" s="193"/>
    </row>
    <row r="564" s="190" customFormat="1" customHeight="1" spans="1:129">
      <c r="A564" s="243">
        <v>390</v>
      </c>
      <c r="B564" s="354">
        <v>1070</v>
      </c>
      <c r="C564" s="234">
        <v>1</v>
      </c>
      <c r="D564" s="233">
        <v>550</v>
      </c>
      <c r="E564" s="234" t="s">
        <v>109</v>
      </c>
      <c r="F564" s="232">
        <v>5020</v>
      </c>
      <c r="G564" s="234"/>
      <c r="H564" s="234" t="s">
        <v>15</v>
      </c>
      <c r="I564" s="234">
        <v>150</v>
      </c>
      <c r="J564" s="252" t="s">
        <v>67</v>
      </c>
      <c r="K564" s="234">
        <v>230</v>
      </c>
      <c r="L564" s="234">
        <v>6</v>
      </c>
      <c r="M564" s="234">
        <f t="shared" ref="M564:M570" si="1424">O564*K564*I564</f>
        <v>124200</v>
      </c>
      <c r="N564" s="253">
        <f t="shared" ref="N564:N570" si="1425">M564/SUM($M$564:$M$570)</f>
        <v>0.23841059602649</v>
      </c>
      <c r="O564" s="234">
        <v>3.6</v>
      </c>
      <c r="P564" s="234"/>
      <c r="Q564" s="234"/>
      <c r="R564" s="234"/>
      <c r="S564" s="260">
        <f t="shared" ref="S564:S577" si="1426">R564*Q564*P564/1000</f>
        <v>0</v>
      </c>
      <c r="T564" s="260">
        <f t="shared" ref="T564:T577" si="1427">F564*N564*1000/L564/K564*9000/I564</f>
        <v>52035.7040023035</v>
      </c>
      <c r="U564" s="260">
        <f t="shared" ref="U564:U577" si="1428">F564*N564</f>
        <v>1196.82119205298</v>
      </c>
      <c r="V564" s="260"/>
      <c r="W564" s="270"/>
      <c r="X564" s="266"/>
      <c r="Y564" s="260">
        <f t="shared" ref="Y564:Y570" si="1429">T564-X564</f>
        <v>52035.7040023035</v>
      </c>
      <c r="Z564" s="234">
        <f t="shared" ref="Z564:Z570" si="1430">Y564*I564/9000*L564*K564/1000</f>
        <v>1196.82119205298</v>
      </c>
      <c r="AA564" s="260">
        <f t="shared" ref="AA564:AA577" si="1431">65*1000/K564*9000/I564</f>
        <v>16956.5217391304</v>
      </c>
      <c r="AB564" s="278">
        <f t="shared" ref="AB564:AB570" si="1432">Q564*R564*P564*N564/K564/L564*9000/I564</f>
        <v>0</v>
      </c>
      <c r="AC564" s="260">
        <f t="shared" ref="AC564:AC570" si="1433">D564/2*O564*60*24/1000</f>
        <v>1425.6</v>
      </c>
      <c r="AD564" s="254">
        <f t="shared" ref="AD564:AD570" si="1434">T564/AC564/0.83/AE564</f>
        <v>43.9770056677074</v>
      </c>
      <c r="AE564" s="279">
        <v>1</v>
      </c>
      <c r="AF564" s="280">
        <f t="shared" ref="AF564:AF570" si="1435">IF(LEN(C564)&gt;0,AC564*I564/9000/1000*K564*L564,"")</f>
        <v>32.7888</v>
      </c>
      <c r="AG564" s="292">
        <v>44125</v>
      </c>
      <c r="AH564" s="294"/>
      <c r="AI564" s="294">
        <f>AD564+AG564</f>
        <v>44168.9770056677</v>
      </c>
      <c r="AJ564" s="295" t="str">
        <f ca="1">IF(NOW()-AG564-AD564&gt;=-2,"跟踪"," ")</f>
        <v> </v>
      </c>
      <c r="AK564" s="295">
        <f>AI564+3</f>
        <v>44171.9770056677</v>
      </c>
      <c r="AL564" s="296">
        <f>SUM(AF564:AF570)</f>
        <v>137.5308</v>
      </c>
      <c r="AM564" s="300"/>
      <c r="AN564" s="218"/>
      <c r="AO564" s="218"/>
      <c r="AP564" s="218"/>
      <c r="AQ564" s="218"/>
      <c r="AR564" s="218"/>
      <c r="AS564" s="218"/>
      <c r="AT564" s="218"/>
      <c r="AU564" s="218"/>
      <c r="AV564" s="218"/>
      <c r="AW564" s="218"/>
      <c r="AX564" s="218"/>
      <c r="AY564" s="218"/>
      <c r="AZ564" s="218"/>
      <c r="BA564" s="218"/>
      <c r="BB564" s="218"/>
      <c r="BC564" s="218"/>
      <c r="BD564" s="218"/>
      <c r="BE564" s="218"/>
      <c r="BF564" s="218"/>
      <c r="BG564" s="218"/>
      <c r="BH564" s="218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217"/>
      <c r="BS564" s="217"/>
      <c r="BT564" s="217"/>
      <c r="BU564" s="217"/>
      <c r="BV564" s="217"/>
      <c r="BW564" s="217"/>
      <c r="BX564" s="217"/>
      <c r="BY564" s="217"/>
      <c r="BZ564" s="217"/>
      <c r="CA564" s="217"/>
      <c r="CB564" s="217"/>
      <c r="CC564" s="217"/>
      <c r="CD564" s="217"/>
      <c r="CE564" s="217"/>
      <c r="CF564" s="217"/>
      <c r="CG564" s="217"/>
      <c r="CH564" s="217"/>
      <c r="CI564" s="217"/>
      <c r="CJ564" s="217"/>
      <c r="CK564" s="217"/>
      <c r="CL564" s="217"/>
      <c r="CM564" s="217"/>
      <c r="CN564" s="217"/>
      <c r="CO564" s="217"/>
      <c r="CP564" s="217"/>
      <c r="CQ564" s="217"/>
      <c r="CR564" s="217"/>
      <c r="CS564" s="217"/>
      <c r="CT564" s="217"/>
      <c r="CU564" s="217"/>
      <c r="CV564" s="217"/>
      <c r="CW564" s="217"/>
      <c r="CX564" s="217"/>
      <c r="CY564" s="217"/>
      <c r="CZ564" s="193"/>
      <c r="DA564" s="193"/>
      <c r="DB564" s="193"/>
      <c r="DC564" s="193"/>
      <c r="DD564" s="193"/>
      <c r="DE564" s="193"/>
      <c r="DF564" s="193"/>
      <c r="DG564" s="193"/>
      <c r="DH564" s="193"/>
      <c r="DI564" s="193"/>
      <c r="DJ564" s="193"/>
      <c r="DK564" s="193"/>
      <c r="DL564" s="193"/>
      <c r="DM564" s="193"/>
      <c r="DN564" s="193"/>
      <c r="DO564" s="193"/>
      <c r="DP564" s="193"/>
      <c r="DQ564" s="193"/>
      <c r="DR564" s="193"/>
      <c r="DS564" s="193"/>
      <c r="DT564" s="193"/>
      <c r="DU564" s="193"/>
      <c r="DV564" s="193"/>
      <c r="DW564" s="193"/>
      <c r="DX564" s="193"/>
      <c r="DY564" s="193"/>
    </row>
    <row r="565" s="190" customFormat="1" customHeight="1" spans="1:129">
      <c r="A565" s="243">
        <v>390</v>
      </c>
      <c r="B565" s="354"/>
      <c r="C565" s="234">
        <v>1</v>
      </c>
      <c r="D565" s="233">
        <f t="shared" ref="D565:D570" si="1436">D564</f>
        <v>550</v>
      </c>
      <c r="E565" s="234" t="str">
        <f t="shared" ref="E565:E570" si="1437">E564</f>
        <v>YT-6873</v>
      </c>
      <c r="F565" s="232">
        <f t="shared" ref="F565:F570" si="1438">F564</f>
        <v>5020</v>
      </c>
      <c r="G565" s="234"/>
      <c r="H565" s="234" t="s">
        <v>41</v>
      </c>
      <c r="I565" s="234">
        <v>150</v>
      </c>
      <c r="J565" s="252" t="s">
        <v>67</v>
      </c>
      <c r="K565" s="234">
        <v>230</v>
      </c>
      <c r="L565" s="234">
        <f t="shared" ref="L565:L570" si="1439">L564</f>
        <v>6</v>
      </c>
      <c r="M565" s="234">
        <f t="shared" si="1424"/>
        <v>124200</v>
      </c>
      <c r="N565" s="253">
        <f t="shared" si="1425"/>
        <v>0.23841059602649</v>
      </c>
      <c r="O565" s="234">
        <v>3.6</v>
      </c>
      <c r="P565" s="234"/>
      <c r="Q565" s="234"/>
      <c r="R565" s="234"/>
      <c r="S565" s="260">
        <f t="shared" si="1426"/>
        <v>0</v>
      </c>
      <c r="T565" s="260">
        <f t="shared" si="1427"/>
        <v>52035.7040023035</v>
      </c>
      <c r="U565" s="260">
        <f t="shared" si="1428"/>
        <v>1196.82119205298</v>
      </c>
      <c r="V565" s="260"/>
      <c r="W565" s="270" t="s">
        <v>106</v>
      </c>
      <c r="X565" s="266"/>
      <c r="Y565" s="260">
        <f t="shared" si="1429"/>
        <v>52035.7040023035</v>
      </c>
      <c r="Z565" s="234">
        <f t="shared" si="1430"/>
        <v>1196.82119205298</v>
      </c>
      <c r="AA565" s="260">
        <f t="shared" si="1431"/>
        <v>16956.5217391304</v>
      </c>
      <c r="AB565" s="278">
        <f t="shared" si="1432"/>
        <v>0</v>
      </c>
      <c r="AC565" s="260">
        <f t="shared" si="1433"/>
        <v>1425.6</v>
      </c>
      <c r="AD565" s="254">
        <f t="shared" si="1434"/>
        <v>43.9770056677074</v>
      </c>
      <c r="AE565" s="279">
        <v>1</v>
      </c>
      <c r="AF565" s="280">
        <f t="shared" si="1435"/>
        <v>32.7888</v>
      </c>
      <c r="AG565" s="292">
        <f t="shared" ref="AG565:AG570" si="1440">AG564</f>
        <v>44125</v>
      </c>
      <c r="AH565" s="294"/>
      <c r="AI565" s="294">
        <f t="shared" ref="AI565:AI570" si="1441">AI564</f>
        <v>44168.9770056677</v>
      </c>
      <c r="AJ565" s="295"/>
      <c r="AK565" s="295">
        <f t="shared" ref="AK565:AK570" si="1442">AK564</f>
        <v>44171.9770056677</v>
      </c>
      <c r="AL565" s="296"/>
      <c r="AM565" s="300"/>
      <c r="AN565" s="218"/>
      <c r="AO565" s="218"/>
      <c r="AP565" s="218"/>
      <c r="AQ565" s="218"/>
      <c r="AR565" s="218"/>
      <c r="AS565" s="218"/>
      <c r="AT565" s="218"/>
      <c r="AU565" s="218"/>
      <c r="AV565" s="218"/>
      <c r="AW565" s="218"/>
      <c r="AX565" s="218"/>
      <c r="AY565" s="218"/>
      <c r="AZ565" s="218"/>
      <c r="BA565" s="218"/>
      <c r="BB565" s="218"/>
      <c r="BC565" s="218"/>
      <c r="BD565" s="218"/>
      <c r="BE565" s="218"/>
      <c r="BF565" s="218"/>
      <c r="BG565" s="218"/>
      <c r="BH565" s="218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217"/>
      <c r="BS565" s="217"/>
      <c r="BT565" s="217"/>
      <c r="BU565" s="217"/>
      <c r="BV565" s="217"/>
      <c r="BW565" s="217"/>
      <c r="BX565" s="217"/>
      <c r="BY565" s="217"/>
      <c r="BZ565" s="217"/>
      <c r="CA565" s="217"/>
      <c r="CB565" s="217"/>
      <c r="CC565" s="217"/>
      <c r="CD565" s="217"/>
      <c r="CE565" s="217"/>
      <c r="CF565" s="217"/>
      <c r="CG565" s="217"/>
      <c r="CH565" s="217"/>
      <c r="CI565" s="217"/>
      <c r="CJ565" s="217"/>
      <c r="CK565" s="217"/>
      <c r="CL565" s="217"/>
      <c r="CM565" s="217"/>
      <c r="CN565" s="217"/>
      <c r="CO565" s="217"/>
      <c r="CP565" s="217"/>
      <c r="CQ565" s="217"/>
      <c r="CR565" s="217"/>
      <c r="CS565" s="217"/>
      <c r="CT565" s="217"/>
      <c r="CU565" s="217"/>
      <c r="CV565" s="217"/>
      <c r="CW565" s="217"/>
      <c r="CX565" s="217"/>
      <c r="CY565" s="217"/>
      <c r="CZ565" s="193"/>
      <c r="DA565" s="193"/>
      <c r="DB565" s="193"/>
      <c r="DC565" s="193"/>
      <c r="DD565" s="193"/>
      <c r="DE565" s="193"/>
      <c r="DF565" s="193"/>
      <c r="DG565" s="193"/>
      <c r="DH565" s="193"/>
      <c r="DI565" s="193"/>
      <c r="DJ565" s="193"/>
      <c r="DK565" s="193"/>
      <c r="DL565" s="193"/>
      <c r="DM565" s="193"/>
      <c r="DN565" s="193"/>
      <c r="DO565" s="193"/>
      <c r="DP565" s="193"/>
      <c r="DQ565" s="193"/>
      <c r="DR565" s="193"/>
      <c r="DS565" s="193"/>
      <c r="DT565" s="193"/>
      <c r="DU565" s="193"/>
      <c r="DV565" s="193"/>
      <c r="DW565" s="193"/>
      <c r="DX565" s="193"/>
      <c r="DY565" s="193"/>
    </row>
    <row r="566" s="190" customFormat="1" customHeight="1" spans="1:129">
      <c r="A566" s="243">
        <v>390</v>
      </c>
      <c r="B566" s="354"/>
      <c r="C566" s="234">
        <v>1</v>
      </c>
      <c r="D566" s="233">
        <f t="shared" si="1436"/>
        <v>550</v>
      </c>
      <c r="E566" s="234" t="str">
        <f t="shared" si="1437"/>
        <v>YT-6873</v>
      </c>
      <c r="F566" s="232">
        <f t="shared" si="1438"/>
        <v>5020</v>
      </c>
      <c r="G566" s="241" t="s">
        <v>49</v>
      </c>
      <c r="H566" s="234" t="s">
        <v>42</v>
      </c>
      <c r="I566" s="234">
        <v>30</v>
      </c>
      <c r="J566" s="259" t="s">
        <v>50</v>
      </c>
      <c r="K566" s="234">
        <v>460</v>
      </c>
      <c r="L566" s="234">
        <f t="shared" si="1439"/>
        <v>6</v>
      </c>
      <c r="M566" s="234">
        <f t="shared" si="1424"/>
        <v>165600</v>
      </c>
      <c r="N566" s="253">
        <f t="shared" si="1425"/>
        <v>0.317880794701987</v>
      </c>
      <c r="O566" s="234">
        <v>12</v>
      </c>
      <c r="P566" s="234"/>
      <c r="Q566" s="234"/>
      <c r="R566" s="234"/>
      <c r="S566" s="260">
        <f t="shared" si="1426"/>
        <v>0</v>
      </c>
      <c r="T566" s="260">
        <f t="shared" si="1427"/>
        <v>173452.346674345</v>
      </c>
      <c r="U566" s="260">
        <f t="shared" si="1428"/>
        <v>1595.76158940397</v>
      </c>
      <c r="V566" s="260"/>
      <c r="W566" s="270"/>
      <c r="X566" s="266"/>
      <c r="Y566" s="260">
        <f t="shared" si="1429"/>
        <v>173452.346674345</v>
      </c>
      <c r="Z566" s="234">
        <f t="shared" si="1430"/>
        <v>1595.76158940397</v>
      </c>
      <c r="AA566" s="260">
        <f t="shared" si="1431"/>
        <v>42391.3043478261</v>
      </c>
      <c r="AB566" s="278">
        <f t="shared" si="1432"/>
        <v>0</v>
      </c>
      <c r="AC566" s="260">
        <f t="shared" si="1433"/>
        <v>4752</v>
      </c>
      <c r="AD566" s="254">
        <f t="shared" si="1434"/>
        <v>43.9770056677075</v>
      </c>
      <c r="AE566" s="279">
        <v>1</v>
      </c>
      <c r="AF566" s="280">
        <f t="shared" si="1435"/>
        <v>43.7184</v>
      </c>
      <c r="AG566" s="292">
        <f t="shared" si="1440"/>
        <v>44125</v>
      </c>
      <c r="AH566" s="294"/>
      <c r="AI566" s="294">
        <f t="shared" si="1441"/>
        <v>44168.9770056677</v>
      </c>
      <c r="AJ566" s="295"/>
      <c r="AK566" s="295">
        <f t="shared" si="1442"/>
        <v>44171.9770056677</v>
      </c>
      <c r="AL566" s="296"/>
      <c r="AM566" s="300"/>
      <c r="AN566" s="218"/>
      <c r="AO566" s="218"/>
      <c r="AP566" s="218"/>
      <c r="AQ566" s="218"/>
      <c r="AR566" s="218"/>
      <c r="AS566" s="218"/>
      <c r="AT566" s="218"/>
      <c r="AU566" s="218"/>
      <c r="AV566" s="218"/>
      <c r="AW566" s="218"/>
      <c r="AX566" s="218"/>
      <c r="AY566" s="218"/>
      <c r="AZ566" s="218"/>
      <c r="BA566" s="218"/>
      <c r="BB566" s="218"/>
      <c r="BC566" s="218"/>
      <c r="BD566" s="218"/>
      <c r="BE566" s="218"/>
      <c r="BF566" s="218"/>
      <c r="BG566" s="218"/>
      <c r="BH566" s="218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217"/>
      <c r="BS566" s="217"/>
      <c r="BT566" s="217"/>
      <c r="BU566" s="217"/>
      <c r="BV566" s="217"/>
      <c r="BW566" s="217"/>
      <c r="BX566" s="217"/>
      <c r="BY566" s="217"/>
      <c r="BZ566" s="217"/>
      <c r="CA566" s="217"/>
      <c r="CB566" s="217"/>
      <c r="CC566" s="217"/>
      <c r="CD566" s="217"/>
      <c r="CE566" s="217"/>
      <c r="CF566" s="217"/>
      <c r="CG566" s="217"/>
      <c r="CH566" s="217"/>
      <c r="CI566" s="217"/>
      <c r="CJ566" s="217"/>
      <c r="CK566" s="217"/>
      <c r="CL566" s="217"/>
      <c r="CM566" s="217"/>
      <c r="CN566" s="217"/>
      <c r="CO566" s="217"/>
      <c r="CP566" s="217"/>
      <c r="CQ566" s="217"/>
      <c r="CR566" s="217"/>
      <c r="CS566" s="217"/>
      <c r="CT566" s="217"/>
      <c r="CU566" s="217"/>
      <c r="CV566" s="217"/>
      <c r="CW566" s="217"/>
      <c r="CX566" s="217"/>
      <c r="CY566" s="217"/>
      <c r="CZ566" s="193"/>
      <c r="DA566" s="193"/>
      <c r="DB566" s="193"/>
      <c r="DC566" s="193"/>
      <c r="DD566" s="193"/>
      <c r="DE566" s="193"/>
      <c r="DF566" s="193"/>
      <c r="DG566" s="193"/>
      <c r="DH566" s="193"/>
      <c r="DI566" s="193"/>
      <c r="DJ566" s="193"/>
      <c r="DK566" s="193"/>
      <c r="DL566" s="193"/>
      <c r="DM566" s="193"/>
      <c r="DN566" s="193"/>
      <c r="DO566" s="193"/>
      <c r="DP566" s="193"/>
      <c r="DQ566" s="193"/>
      <c r="DR566" s="193"/>
      <c r="DS566" s="193"/>
      <c r="DT566" s="193"/>
      <c r="DU566" s="193"/>
      <c r="DV566" s="193"/>
      <c r="DW566" s="193"/>
      <c r="DX566" s="193"/>
      <c r="DY566" s="193"/>
    </row>
    <row r="567" s="190" customFormat="1" customHeight="1" spans="1:129">
      <c r="A567" s="243">
        <v>390</v>
      </c>
      <c r="B567" s="354"/>
      <c r="C567" s="234">
        <v>1</v>
      </c>
      <c r="D567" s="233">
        <f t="shared" si="1436"/>
        <v>550</v>
      </c>
      <c r="E567" s="234" t="str">
        <f t="shared" si="1437"/>
        <v>YT-6873</v>
      </c>
      <c r="F567" s="232">
        <f t="shared" si="1438"/>
        <v>5020</v>
      </c>
      <c r="G567" s="242"/>
      <c r="H567" s="234" t="s">
        <v>43</v>
      </c>
      <c r="I567" s="234">
        <v>75</v>
      </c>
      <c r="J567" s="252" t="s">
        <v>56</v>
      </c>
      <c r="K567" s="234">
        <v>460</v>
      </c>
      <c r="L567" s="234">
        <f t="shared" si="1439"/>
        <v>6</v>
      </c>
      <c r="M567" s="234">
        <f t="shared" si="1424"/>
        <v>106950</v>
      </c>
      <c r="N567" s="253">
        <f t="shared" si="1425"/>
        <v>0.205298013245033</v>
      </c>
      <c r="O567" s="234">
        <v>3.1</v>
      </c>
      <c r="P567" s="234"/>
      <c r="Q567" s="234"/>
      <c r="R567" s="234"/>
      <c r="S567" s="260">
        <f t="shared" si="1426"/>
        <v>0</v>
      </c>
      <c r="T567" s="260">
        <f t="shared" si="1427"/>
        <v>44808.5228908724</v>
      </c>
      <c r="U567" s="260">
        <f t="shared" si="1428"/>
        <v>1030.59602649007</v>
      </c>
      <c r="V567" s="260"/>
      <c r="W567" s="270"/>
      <c r="X567" s="266"/>
      <c r="Y567" s="260">
        <f t="shared" si="1429"/>
        <v>44808.5228908724</v>
      </c>
      <c r="Z567" s="234">
        <f t="shared" si="1430"/>
        <v>1030.59602649007</v>
      </c>
      <c r="AA567" s="260">
        <f t="shared" si="1431"/>
        <v>16956.5217391304</v>
      </c>
      <c r="AB567" s="278">
        <f t="shared" si="1432"/>
        <v>0</v>
      </c>
      <c r="AC567" s="260">
        <f t="shared" si="1433"/>
        <v>1227.6</v>
      </c>
      <c r="AD567" s="254">
        <f t="shared" si="1434"/>
        <v>43.9770056677074</v>
      </c>
      <c r="AE567" s="279">
        <v>1</v>
      </c>
      <c r="AF567" s="280">
        <f t="shared" si="1435"/>
        <v>28.2348</v>
      </c>
      <c r="AG567" s="292">
        <f t="shared" si="1440"/>
        <v>44125</v>
      </c>
      <c r="AH567" s="294"/>
      <c r="AI567" s="294">
        <f t="shared" si="1441"/>
        <v>44168.9770056677</v>
      </c>
      <c r="AJ567" s="295"/>
      <c r="AK567" s="295">
        <f t="shared" si="1442"/>
        <v>44171.9770056677</v>
      </c>
      <c r="AL567" s="296"/>
      <c r="AM567" s="300"/>
      <c r="AN567" s="218"/>
      <c r="AO567" s="218"/>
      <c r="AP567" s="218"/>
      <c r="AQ567" s="218"/>
      <c r="AR567" s="218"/>
      <c r="AS567" s="218"/>
      <c r="AT567" s="218"/>
      <c r="AU567" s="218"/>
      <c r="AV567" s="218"/>
      <c r="AW567" s="218"/>
      <c r="AX567" s="218"/>
      <c r="AY567" s="218"/>
      <c r="AZ567" s="218"/>
      <c r="BA567" s="218"/>
      <c r="BB567" s="218"/>
      <c r="BC567" s="218"/>
      <c r="BD567" s="218"/>
      <c r="BE567" s="218"/>
      <c r="BF567" s="218"/>
      <c r="BG567" s="218"/>
      <c r="BH567" s="218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217"/>
      <c r="BS567" s="217"/>
      <c r="BT567" s="217"/>
      <c r="BU567" s="217"/>
      <c r="BV567" s="217"/>
      <c r="BW567" s="217"/>
      <c r="BX567" s="217"/>
      <c r="BY567" s="217"/>
      <c r="BZ567" s="217"/>
      <c r="CA567" s="217"/>
      <c r="CB567" s="217"/>
      <c r="CC567" s="217"/>
      <c r="CD567" s="217"/>
      <c r="CE567" s="217"/>
      <c r="CF567" s="217"/>
      <c r="CG567" s="217"/>
      <c r="CH567" s="217"/>
      <c r="CI567" s="217"/>
      <c r="CJ567" s="217"/>
      <c r="CK567" s="217"/>
      <c r="CL567" s="217"/>
      <c r="CM567" s="217"/>
      <c r="CN567" s="217"/>
      <c r="CO567" s="217"/>
      <c r="CP567" s="217"/>
      <c r="CQ567" s="217"/>
      <c r="CR567" s="217"/>
      <c r="CS567" s="217"/>
      <c r="CT567" s="217"/>
      <c r="CU567" s="217"/>
      <c r="CV567" s="217"/>
      <c r="CW567" s="217"/>
      <c r="CX567" s="217"/>
      <c r="CY567" s="217"/>
      <c r="CZ567" s="193"/>
      <c r="DA567" s="193"/>
      <c r="DB567" s="193"/>
      <c r="DC567" s="193"/>
      <c r="DD567" s="193"/>
      <c r="DE567" s="193"/>
      <c r="DF567" s="193"/>
      <c r="DG567" s="193"/>
      <c r="DH567" s="193"/>
      <c r="DI567" s="193"/>
      <c r="DJ567" s="193"/>
      <c r="DK567" s="193"/>
      <c r="DL567" s="193"/>
      <c r="DM567" s="193"/>
      <c r="DN567" s="193"/>
      <c r="DO567" s="193"/>
      <c r="DP567" s="193"/>
      <c r="DQ567" s="193"/>
      <c r="DR567" s="193"/>
      <c r="DS567" s="193"/>
      <c r="DT567" s="193"/>
      <c r="DU567" s="193"/>
      <c r="DV567" s="193"/>
      <c r="DW567" s="193"/>
      <c r="DX567" s="193"/>
      <c r="DY567" s="193"/>
    </row>
    <row r="568" s="190" customFormat="1" customHeight="1" spans="1:129">
      <c r="A568" s="243">
        <v>390</v>
      </c>
      <c r="B568" s="354"/>
      <c r="C568" s="234">
        <v>1</v>
      </c>
      <c r="D568" s="233">
        <f t="shared" si="1436"/>
        <v>550</v>
      </c>
      <c r="E568" s="234" t="str">
        <f t="shared" si="1437"/>
        <v>YT-6873</v>
      </c>
      <c r="F568" s="232">
        <f t="shared" si="1438"/>
        <v>5020</v>
      </c>
      <c r="G568" s="234"/>
      <c r="H568" s="234" t="s">
        <v>44</v>
      </c>
      <c r="I568" s="234"/>
      <c r="J568" s="252"/>
      <c r="K568" s="234"/>
      <c r="L568" s="234">
        <f t="shared" si="1439"/>
        <v>6</v>
      </c>
      <c r="M568" s="234">
        <f t="shared" si="1424"/>
        <v>0</v>
      </c>
      <c r="N568" s="253">
        <f t="shared" si="1425"/>
        <v>0</v>
      </c>
      <c r="O568" s="234"/>
      <c r="P568" s="234"/>
      <c r="Q568" s="234"/>
      <c r="R568" s="234"/>
      <c r="S568" s="260">
        <f t="shared" si="1426"/>
        <v>0</v>
      </c>
      <c r="T568" s="260" t="e">
        <f t="shared" si="1427"/>
        <v>#DIV/0!</v>
      </c>
      <c r="U568" s="260">
        <f t="shared" si="1428"/>
        <v>0</v>
      </c>
      <c r="V568" s="260"/>
      <c r="W568" s="270"/>
      <c r="X568" s="266"/>
      <c r="Y568" s="260" t="e">
        <f t="shared" si="1429"/>
        <v>#DIV/0!</v>
      </c>
      <c r="Z568" s="234" t="e">
        <f t="shared" si="1430"/>
        <v>#DIV/0!</v>
      </c>
      <c r="AA568" s="260" t="e">
        <f t="shared" si="1431"/>
        <v>#DIV/0!</v>
      </c>
      <c r="AB568" s="278" t="e">
        <f t="shared" si="1432"/>
        <v>#DIV/0!</v>
      </c>
      <c r="AC568" s="260">
        <f t="shared" si="1433"/>
        <v>0</v>
      </c>
      <c r="AD568" s="254" t="e">
        <f t="shared" si="1434"/>
        <v>#DIV/0!</v>
      </c>
      <c r="AE568" s="279">
        <v>1</v>
      </c>
      <c r="AF568" s="280">
        <f t="shared" si="1435"/>
        <v>0</v>
      </c>
      <c r="AG568" s="292">
        <f t="shared" si="1440"/>
        <v>44125</v>
      </c>
      <c r="AH568" s="294"/>
      <c r="AI568" s="294">
        <f t="shared" si="1441"/>
        <v>44168.9770056677</v>
      </c>
      <c r="AJ568" s="295"/>
      <c r="AK568" s="295">
        <f t="shared" si="1442"/>
        <v>44171.9770056677</v>
      </c>
      <c r="AL568" s="296"/>
      <c r="AM568" s="300"/>
      <c r="AN568" s="218"/>
      <c r="AO568" s="218"/>
      <c r="AP568" s="218"/>
      <c r="AQ568" s="218"/>
      <c r="AR568" s="218"/>
      <c r="AS568" s="218"/>
      <c r="AT568" s="218"/>
      <c r="AU568" s="218"/>
      <c r="AV568" s="218"/>
      <c r="AW568" s="218"/>
      <c r="AX568" s="218"/>
      <c r="AY568" s="218"/>
      <c r="AZ568" s="218"/>
      <c r="BA568" s="218"/>
      <c r="BB568" s="218"/>
      <c r="BC568" s="218"/>
      <c r="BD568" s="218"/>
      <c r="BE568" s="218"/>
      <c r="BF568" s="218"/>
      <c r="BG568" s="218"/>
      <c r="BH568" s="218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217"/>
      <c r="BS568" s="217"/>
      <c r="BT568" s="217"/>
      <c r="BU568" s="217"/>
      <c r="BV568" s="217"/>
      <c r="BW568" s="217"/>
      <c r="BX568" s="217"/>
      <c r="BY568" s="217"/>
      <c r="BZ568" s="217"/>
      <c r="CA568" s="217"/>
      <c r="CB568" s="217"/>
      <c r="CC568" s="217"/>
      <c r="CD568" s="217"/>
      <c r="CE568" s="217"/>
      <c r="CF568" s="217"/>
      <c r="CG568" s="217"/>
      <c r="CH568" s="217"/>
      <c r="CI568" s="217"/>
      <c r="CJ568" s="217"/>
      <c r="CK568" s="217"/>
      <c r="CL568" s="217"/>
      <c r="CM568" s="217"/>
      <c r="CN568" s="217"/>
      <c r="CO568" s="217"/>
      <c r="CP568" s="217"/>
      <c r="CQ568" s="217"/>
      <c r="CR568" s="217"/>
      <c r="CS568" s="217"/>
      <c r="CT568" s="217"/>
      <c r="CU568" s="217"/>
      <c r="CV568" s="217"/>
      <c r="CW568" s="217"/>
      <c r="CX568" s="217"/>
      <c r="CY568" s="217"/>
      <c r="CZ568" s="193"/>
      <c r="DA568" s="193"/>
      <c r="DB568" s="193"/>
      <c r="DC568" s="193"/>
      <c r="DD568" s="193"/>
      <c r="DE568" s="193"/>
      <c r="DF568" s="193"/>
      <c r="DG568" s="193"/>
      <c r="DH568" s="193"/>
      <c r="DI568" s="193"/>
      <c r="DJ568" s="193"/>
      <c r="DK568" s="193"/>
      <c r="DL568" s="193"/>
      <c r="DM568" s="193"/>
      <c r="DN568" s="193"/>
      <c r="DO568" s="193"/>
      <c r="DP568" s="193"/>
      <c r="DQ568" s="193"/>
      <c r="DR568" s="193"/>
      <c r="DS568" s="193"/>
      <c r="DT568" s="193"/>
      <c r="DU568" s="193"/>
      <c r="DV568" s="193"/>
      <c r="DW568" s="193"/>
      <c r="DX568" s="193"/>
      <c r="DY568" s="193"/>
    </row>
    <row r="569" s="190" customFormat="1" customHeight="1" spans="1:129">
      <c r="A569" s="243">
        <v>390</v>
      </c>
      <c r="B569" s="354"/>
      <c r="C569" s="234">
        <v>1</v>
      </c>
      <c r="D569" s="233">
        <f t="shared" si="1436"/>
        <v>550</v>
      </c>
      <c r="E569" s="234" t="str">
        <f t="shared" si="1437"/>
        <v>YT-6873</v>
      </c>
      <c r="F569" s="232">
        <f t="shared" si="1438"/>
        <v>5020</v>
      </c>
      <c r="G569" s="234"/>
      <c r="H569" s="234" t="s">
        <v>45</v>
      </c>
      <c r="I569" s="234"/>
      <c r="J569" s="252"/>
      <c r="K569" s="234"/>
      <c r="L569" s="234">
        <f t="shared" si="1439"/>
        <v>6</v>
      </c>
      <c r="M569" s="234">
        <f t="shared" si="1424"/>
        <v>0</v>
      </c>
      <c r="N569" s="253">
        <f t="shared" si="1425"/>
        <v>0</v>
      </c>
      <c r="O569" s="234"/>
      <c r="P569" s="234"/>
      <c r="Q569" s="234"/>
      <c r="R569" s="234"/>
      <c r="S569" s="260">
        <f t="shared" si="1426"/>
        <v>0</v>
      </c>
      <c r="T569" s="260" t="e">
        <f t="shared" si="1427"/>
        <v>#DIV/0!</v>
      </c>
      <c r="U569" s="260">
        <f t="shared" si="1428"/>
        <v>0</v>
      </c>
      <c r="V569" s="260"/>
      <c r="W569" s="270"/>
      <c r="X569" s="266"/>
      <c r="Y569" s="260" t="e">
        <f t="shared" si="1429"/>
        <v>#DIV/0!</v>
      </c>
      <c r="Z569" s="234" t="e">
        <f t="shared" si="1430"/>
        <v>#DIV/0!</v>
      </c>
      <c r="AA569" s="260" t="e">
        <f t="shared" si="1431"/>
        <v>#DIV/0!</v>
      </c>
      <c r="AB569" s="278" t="e">
        <f t="shared" si="1432"/>
        <v>#DIV/0!</v>
      </c>
      <c r="AC569" s="260">
        <f t="shared" si="1433"/>
        <v>0</v>
      </c>
      <c r="AD569" s="254" t="e">
        <f t="shared" si="1434"/>
        <v>#DIV/0!</v>
      </c>
      <c r="AE569" s="279">
        <v>1</v>
      </c>
      <c r="AF569" s="280">
        <f t="shared" si="1435"/>
        <v>0</v>
      </c>
      <c r="AG569" s="292">
        <f t="shared" si="1440"/>
        <v>44125</v>
      </c>
      <c r="AH569" s="294"/>
      <c r="AI569" s="294">
        <f t="shared" si="1441"/>
        <v>44168.9770056677</v>
      </c>
      <c r="AJ569" s="295"/>
      <c r="AK569" s="295">
        <f t="shared" si="1442"/>
        <v>44171.9770056677</v>
      </c>
      <c r="AL569" s="296"/>
      <c r="AM569" s="300"/>
      <c r="AN569" s="218"/>
      <c r="AO569" s="218"/>
      <c r="AP569" s="218"/>
      <c r="AQ569" s="218"/>
      <c r="AR569" s="218"/>
      <c r="AS569" s="218"/>
      <c r="AT569" s="218"/>
      <c r="AU569" s="218"/>
      <c r="AV569" s="218"/>
      <c r="AW569" s="218"/>
      <c r="AX569" s="218"/>
      <c r="AY569" s="218"/>
      <c r="AZ569" s="218"/>
      <c r="BA569" s="218"/>
      <c r="BB569" s="218"/>
      <c r="BC569" s="218"/>
      <c r="BD569" s="218"/>
      <c r="BE569" s="218"/>
      <c r="BF569" s="218"/>
      <c r="BG569" s="218"/>
      <c r="BH569" s="218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217"/>
      <c r="BS569" s="217"/>
      <c r="BT569" s="217"/>
      <c r="BU569" s="217"/>
      <c r="BV569" s="217"/>
      <c r="BW569" s="217"/>
      <c r="BX569" s="217"/>
      <c r="BY569" s="217"/>
      <c r="BZ569" s="217"/>
      <c r="CA569" s="217"/>
      <c r="CB569" s="217"/>
      <c r="CC569" s="217"/>
      <c r="CD569" s="217"/>
      <c r="CE569" s="217"/>
      <c r="CF569" s="217"/>
      <c r="CG569" s="217"/>
      <c r="CH569" s="217"/>
      <c r="CI569" s="217"/>
      <c r="CJ569" s="217"/>
      <c r="CK569" s="217"/>
      <c r="CL569" s="217"/>
      <c r="CM569" s="217"/>
      <c r="CN569" s="217"/>
      <c r="CO569" s="217"/>
      <c r="CP569" s="217"/>
      <c r="CQ569" s="217"/>
      <c r="CR569" s="217"/>
      <c r="CS569" s="217"/>
      <c r="CT569" s="217"/>
      <c r="CU569" s="217"/>
      <c r="CV569" s="217"/>
      <c r="CW569" s="217"/>
      <c r="CX569" s="217"/>
      <c r="CY569" s="217"/>
      <c r="CZ569" s="193"/>
      <c r="DA569" s="193"/>
      <c r="DB569" s="193"/>
      <c r="DC569" s="193"/>
      <c r="DD569" s="193"/>
      <c r="DE569" s="193"/>
      <c r="DF569" s="193"/>
      <c r="DG569" s="193"/>
      <c r="DH569" s="193"/>
      <c r="DI569" s="193"/>
      <c r="DJ569" s="193"/>
      <c r="DK569" s="193"/>
      <c r="DL569" s="193"/>
      <c r="DM569" s="193"/>
      <c r="DN569" s="193"/>
      <c r="DO569" s="193"/>
      <c r="DP569" s="193"/>
      <c r="DQ569" s="193"/>
      <c r="DR569" s="193"/>
      <c r="DS569" s="193"/>
      <c r="DT569" s="193"/>
      <c r="DU569" s="193"/>
      <c r="DV569" s="193"/>
      <c r="DW569" s="193"/>
      <c r="DX569" s="193"/>
      <c r="DY569" s="193"/>
    </row>
    <row r="570" s="190" customFormat="1" customHeight="1" spans="1:129">
      <c r="A570" s="243">
        <v>390</v>
      </c>
      <c r="B570" s="354"/>
      <c r="C570" s="234">
        <v>1</v>
      </c>
      <c r="D570" s="233">
        <f t="shared" si="1436"/>
        <v>550</v>
      </c>
      <c r="E570" s="234" t="str">
        <f t="shared" si="1437"/>
        <v>YT-6873</v>
      </c>
      <c r="F570" s="232">
        <f t="shared" si="1438"/>
        <v>5020</v>
      </c>
      <c r="G570" s="234"/>
      <c r="H570" s="234" t="s">
        <v>46</v>
      </c>
      <c r="I570" s="234"/>
      <c r="J570" s="252"/>
      <c r="K570" s="234"/>
      <c r="L570" s="234">
        <f t="shared" si="1439"/>
        <v>6</v>
      </c>
      <c r="M570" s="234">
        <f t="shared" si="1424"/>
        <v>0</v>
      </c>
      <c r="N570" s="253">
        <f t="shared" si="1425"/>
        <v>0</v>
      </c>
      <c r="O570" s="234"/>
      <c r="P570" s="234"/>
      <c r="Q570" s="234"/>
      <c r="R570" s="234"/>
      <c r="S570" s="260">
        <f t="shared" si="1426"/>
        <v>0</v>
      </c>
      <c r="T570" s="260" t="e">
        <f t="shared" si="1427"/>
        <v>#DIV/0!</v>
      </c>
      <c r="U570" s="260">
        <f t="shared" si="1428"/>
        <v>0</v>
      </c>
      <c r="V570" s="260"/>
      <c r="W570" s="270"/>
      <c r="X570" s="266"/>
      <c r="Y570" s="260" t="e">
        <f t="shared" si="1429"/>
        <v>#DIV/0!</v>
      </c>
      <c r="Z570" s="234" t="e">
        <f t="shared" si="1430"/>
        <v>#DIV/0!</v>
      </c>
      <c r="AA570" s="260" t="e">
        <f t="shared" si="1431"/>
        <v>#DIV/0!</v>
      </c>
      <c r="AB570" s="278" t="e">
        <f t="shared" si="1432"/>
        <v>#DIV/0!</v>
      </c>
      <c r="AC570" s="260">
        <f t="shared" si="1433"/>
        <v>0</v>
      </c>
      <c r="AD570" s="254" t="e">
        <f t="shared" si="1434"/>
        <v>#DIV/0!</v>
      </c>
      <c r="AE570" s="279">
        <v>1</v>
      </c>
      <c r="AF570" s="280">
        <f t="shared" si="1435"/>
        <v>0</v>
      </c>
      <c r="AG570" s="292">
        <f t="shared" si="1440"/>
        <v>44125</v>
      </c>
      <c r="AH570" s="294"/>
      <c r="AI570" s="294">
        <f t="shared" si="1441"/>
        <v>44168.9770056677</v>
      </c>
      <c r="AJ570" s="295"/>
      <c r="AK570" s="295">
        <f t="shared" si="1442"/>
        <v>44171.9770056677</v>
      </c>
      <c r="AL570" s="296"/>
      <c r="AM570" s="300"/>
      <c r="AN570" s="218"/>
      <c r="AO570" s="218"/>
      <c r="AP570" s="218"/>
      <c r="AQ570" s="218"/>
      <c r="AR570" s="218"/>
      <c r="AS570" s="218"/>
      <c r="AT570" s="218"/>
      <c r="AU570" s="218"/>
      <c r="AV570" s="218"/>
      <c r="AW570" s="218"/>
      <c r="AX570" s="218"/>
      <c r="AY570" s="218"/>
      <c r="AZ570" s="218"/>
      <c r="BA570" s="218"/>
      <c r="BB570" s="218"/>
      <c r="BC570" s="218"/>
      <c r="BD570" s="218"/>
      <c r="BE570" s="218"/>
      <c r="BF570" s="218"/>
      <c r="BG570" s="218"/>
      <c r="BH570" s="218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217"/>
      <c r="BS570" s="217"/>
      <c r="BT570" s="217"/>
      <c r="BU570" s="217"/>
      <c r="BV570" s="217"/>
      <c r="BW570" s="217"/>
      <c r="BX570" s="217"/>
      <c r="BY570" s="217"/>
      <c r="BZ570" s="217"/>
      <c r="CA570" s="217"/>
      <c r="CB570" s="217"/>
      <c r="CC570" s="217"/>
      <c r="CD570" s="217"/>
      <c r="CE570" s="217"/>
      <c r="CF570" s="217"/>
      <c r="CG570" s="217"/>
      <c r="CH570" s="217"/>
      <c r="CI570" s="217"/>
      <c r="CJ570" s="217"/>
      <c r="CK570" s="217"/>
      <c r="CL570" s="217"/>
      <c r="CM570" s="217"/>
      <c r="CN570" s="217"/>
      <c r="CO570" s="217"/>
      <c r="CP570" s="217"/>
      <c r="CQ570" s="217"/>
      <c r="CR570" s="217"/>
      <c r="CS570" s="217"/>
      <c r="CT570" s="217"/>
      <c r="CU570" s="217"/>
      <c r="CV570" s="217"/>
      <c r="CW570" s="217"/>
      <c r="CX570" s="217"/>
      <c r="CY570" s="217"/>
      <c r="CZ570" s="193"/>
      <c r="DA570" s="193"/>
      <c r="DB570" s="193"/>
      <c r="DC570" s="193"/>
      <c r="DD570" s="193"/>
      <c r="DE570" s="193"/>
      <c r="DF570" s="193"/>
      <c r="DG570" s="193"/>
      <c r="DH570" s="193"/>
      <c r="DI570" s="193"/>
      <c r="DJ570" s="193"/>
      <c r="DK570" s="193"/>
      <c r="DL570" s="193"/>
      <c r="DM570" s="193"/>
      <c r="DN570" s="193"/>
      <c r="DO570" s="193"/>
      <c r="DP570" s="193"/>
      <c r="DQ570" s="193"/>
      <c r="DR570" s="193"/>
      <c r="DS570" s="193"/>
      <c r="DT570" s="193"/>
      <c r="DU570" s="193"/>
      <c r="DV570" s="193"/>
      <c r="DW570" s="193"/>
      <c r="DX570" s="193"/>
      <c r="DY570" s="193"/>
    </row>
    <row r="571" s="191" customFormat="1" customHeight="1" spans="1:129">
      <c r="A571" s="355"/>
      <c r="B571" s="356"/>
      <c r="C571" s="240"/>
      <c r="D571" s="239"/>
      <c r="E571" s="240"/>
      <c r="F571" s="238"/>
      <c r="G571" s="240"/>
      <c r="H571" s="240"/>
      <c r="I571" s="240"/>
      <c r="J571" s="256"/>
      <c r="K571" s="240"/>
      <c r="L571" s="240"/>
      <c r="M571" s="240"/>
      <c r="N571" s="257"/>
      <c r="O571" s="240"/>
      <c r="P571" s="240"/>
      <c r="Q571" s="240"/>
      <c r="R571" s="240"/>
      <c r="S571" s="267"/>
      <c r="T571" s="267"/>
      <c r="U571" s="267"/>
      <c r="V571" s="267"/>
      <c r="W571" s="272"/>
      <c r="X571" s="269"/>
      <c r="Y571" s="267"/>
      <c r="Z571" s="240"/>
      <c r="AA571" s="267"/>
      <c r="AB571" s="281"/>
      <c r="AC571" s="267"/>
      <c r="AD571" s="258"/>
      <c r="AE571" s="282"/>
      <c r="AF571" s="283"/>
      <c r="AG571" s="297"/>
      <c r="AH571" s="352"/>
      <c r="AI571" s="352"/>
      <c r="AJ571" s="345"/>
      <c r="AK571" s="345"/>
      <c r="AL571" s="298"/>
      <c r="AM571" s="357"/>
      <c r="AN571" s="218"/>
      <c r="AO571" s="218"/>
      <c r="AP571" s="218"/>
      <c r="AQ571" s="218"/>
      <c r="AR571" s="218"/>
      <c r="AS571" s="218"/>
      <c r="AT571" s="218"/>
      <c r="AU571" s="218"/>
      <c r="AV571" s="218"/>
      <c r="AW571" s="218"/>
      <c r="AX571" s="218"/>
      <c r="AY571" s="218"/>
      <c r="AZ571" s="218"/>
      <c r="BA571" s="218"/>
      <c r="BB571" s="218"/>
      <c r="BC571" s="218"/>
      <c r="BD571" s="218"/>
      <c r="BE571" s="218"/>
      <c r="BF571" s="218"/>
      <c r="BG571" s="218"/>
      <c r="BH571" s="218"/>
      <c r="BI571" s="358"/>
      <c r="BJ571" s="358"/>
      <c r="BK571" s="358"/>
      <c r="BL571" s="358"/>
      <c r="BM571" s="358"/>
      <c r="BN571" s="358"/>
      <c r="BO571" s="358"/>
      <c r="BP571" s="358"/>
      <c r="BQ571" s="358"/>
      <c r="BR571" s="358"/>
      <c r="BS571" s="358"/>
      <c r="BT571" s="358"/>
      <c r="BU571" s="358"/>
      <c r="BV571" s="358"/>
      <c r="BW571" s="358"/>
      <c r="BX571" s="358"/>
      <c r="BY571" s="358"/>
      <c r="BZ571" s="358"/>
      <c r="CA571" s="358"/>
      <c r="CB571" s="358"/>
      <c r="CC571" s="358"/>
      <c r="CD571" s="358"/>
      <c r="CE571" s="358"/>
      <c r="CF571" s="358"/>
      <c r="CG571" s="358"/>
      <c r="CH571" s="358"/>
      <c r="CI571" s="358"/>
      <c r="CJ571" s="358"/>
      <c r="CK571" s="358"/>
      <c r="CL571" s="358"/>
      <c r="CM571" s="358"/>
      <c r="CN571" s="358"/>
      <c r="CO571" s="358"/>
      <c r="CP571" s="358"/>
      <c r="CQ571" s="358"/>
      <c r="CR571" s="358"/>
      <c r="CS571" s="358"/>
      <c r="CT571" s="358"/>
      <c r="CU571" s="358"/>
      <c r="CV571" s="358"/>
      <c r="CW571" s="358"/>
      <c r="CX571" s="358"/>
      <c r="CY571" s="358"/>
      <c r="CZ571" s="193"/>
      <c r="DA571" s="193"/>
      <c r="DB571" s="193"/>
      <c r="DC571" s="193"/>
      <c r="DD571" s="193"/>
      <c r="DE571" s="193"/>
      <c r="DF571" s="193"/>
      <c r="DG571" s="193"/>
      <c r="DH571" s="193"/>
      <c r="DI571" s="193"/>
      <c r="DJ571" s="193"/>
      <c r="DK571" s="193"/>
      <c r="DL571" s="193"/>
      <c r="DM571" s="193"/>
      <c r="DN571" s="193"/>
      <c r="DO571" s="193"/>
      <c r="DP571" s="193"/>
      <c r="DQ571" s="193"/>
      <c r="DR571" s="193"/>
      <c r="DS571" s="193"/>
      <c r="DT571" s="193"/>
      <c r="DU571" s="193"/>
      <c r="DV571" s="193"/>
      <c r="DW571" s="193"/>
      <c r="DX571" s="193"/>
      <c r="DY571" s="193"/>
    </row>
    <row r="572" s="193" customFormat="1" customHeight="1" spans="1:103">
      <c r="A572" s="341">
        <v>378</v>
      </c>
      <c r="B572" s="235">
        <v>1071</v>
      </c>
      <c r="C572" s="234">
        <v>1</v>
      </c>
      <c r="D572" s="233">
        <v>500</v>
      </c>
      <c r="E572" s="234" t="s">
        <v>166</v>
      </c>
      <c r="F572" s="232">
        <v>5020</v>
      </c>
      <c r="G572" s="234"/>
      <c r="H572" s="234" t="s">
        <v>15</v>
      </c>
      <c r="I572" s="234">
        <v>300</v>
      </c>
      <c r="J572" s="252" t="s">
        <v>147</v>
      </c>
      <c r="K572" s="234">
        <v>230</v>
      </c>
      <c r="L572" s="234">
        <v>6</v>
      </c>
      <c r="M572" s="234">
        <f t="shared" ref="M572:M578" si="1443">O572*K572*I572</f>
        <v>310500</v>
      </c>
      <c r="N572" s="253">
        <f t="shared" ref="N572:N578" si="1444">M572/SUM($M$572:$M$578)</f>
        <v>0.276412776412776</v>
      </c>
      <c r="O572" s="234">
        <v>4.5</v>
      </c>
      <c r="P572" s="234"/>
      <c r="Q572" s="234"/>
      <c r="R572" s="234"/>
      <c r="S572" s="260">
        <f t="shared" ref="S572:S578" si="1445">R572*Q572*P572/1000</f>
        <v>0</v>
      </c>
      <c r="T572" s="260">
        <f t="shared" ref="T572:T578" si="1446">F572*N572*1000/L572/K572*9000/I572</f>
        <v>30165.0464693943</v>
      </c>
      <c r="U572" s="260">
        <f t="shared" ref="U572:U578" si="1447">F572*N572</f>
        <v>1387.59213759214</v>
      </c>
      <c r="V572" s="260"/>
      <c r="W572" s="270"/>
      <c r="X572" s="266">
        <v>16000</v>
      </c>
      <c r="Y572" s="260">
        <f t="shared" ref="Y572:Y578" si="1448">T572-X572</f>
        <v>14165.0464693943</v>
      </c>
      <c r="Z572" s="234">
        <f t="shared" ref="Z572:Z578" si="1449">Y572*I572/9000*L572*K572/1000</f>
        <v>651.592137592138</v>
      </c>
      <c r="AA572" s="260">
        <f t="shared" ref="AA572:AA578" si="1450">65*1000/K572*9000/I572</f>
        <v>8478.26086956522</v>
      </c>
      <c r="AB572" s="278">
        <f t="shared" ref="AB572:AB578" si="1451">Q572*R572*P572*N572/K572/L572*9000/I572</f>
        <v>0</v>
      </c>
      <c r="AC572" s="260">
        <f t="shared" ref="AC572:AC578" si="1452">D572/2*O572*60*24/1000</f>
        <v>1620</v>
      </c>
      <c r="AD572" s="254">
        <f t="shared" ref="AD572:AD578" si="1453">T572/AC572/0.83/AE572</f>
        <v>22.4342157291345</v>
      </c>
      <c r="AE572" s="279">
        <v>1</v>
      </c>
      <c r="AF572" s="280">
        <f t="shared" ref="AF572:AF578" si="1454">IF(LEN(C572)&gt;0,AC572*I572/9000/1000*K572*L572,"")</f>
        <v>74.52</v>
      </c>
      <c r="AG572" s="292">
        <v>44146</v>
      </c>
      <c r="AH572" s="294"/>
      <c r="AI572" s="294">
        <f>AD572+AG572</f>
        <v>44168.4342157291</v>
      </c>
      <c r="AJ572" s="295" t="str">
        <f ca="1">IF(NOW()-AG572-AD572&gt;=-2,"跟踪"," ")</f>
        <v>跟踪</v>
      </c>
      <c r="AK572" s="295">
        <f>AI572+3</f>
        <v>44171.4342157291</v>
      </c>
      <c r="AL572" s="296">
        <f>SUM(AF572:AF578)</f>
        <v>269.5968</v>
      </c>
      <c r="AM572" s="217"/>
      <c r="AN572" s="218"/>
      <c r="AO572" s="218"/>
      <c r="AP572" s="218"/>
      <c r="AQ572" s="218"/>
      <c r="AR572" s="218"/>
      <c r="AS572" s="218"/>
      <c r="AT572" s="218"/>
      <c r="AU572" s="218"/>
      <c r="AV572" s="218"/>
      <c r="AW572" s="218"/>
      <c r="AX572" s="218"/>
      <c r="AY572" s="218"/>
      <c r="AZ572" s="218"/>
      <c r="BA572" s="218"/>
      <c r="BB572" s="218"/>
      <c r="BC572" s="218"/>
      <c r="BD572" s="218"/>
      <c r="BE572" s="218"/>
      <c r="BF572" s="218"/>
      <c r="BG572" s="218"/>
      <c r="BH572" s="218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217"/>
      <c r="BS572" s="217"/>
      <c r="BT572" s="217"/>
      <c r="BU572" s="217"/>
      <c r="BV572" s="217"/>
      <c r="BW572" s="217"/>
      <c r="BX572" s="217"/>
      <c r="BY572" s="217"/>
      <c r="BZ572" s="217"/>
      <c r="CA572" s="217"/>
      <c r="CB572" s="217"/>
      <c r="CC572" s="217"/>
      <c r="CD572" s="217"/>
      <c r="CE572" s="217"/>
      <c r="CF572" s="217"/>
      <c r="CG572" s="217"/>
      <c r="CH572" s="217"/>
      <c r="CI572" s="217"/>
      <c r="CJ572" s="217"/>
      <c r="CK572" s="217"/>
      <c r="CL572" s="217"/>
      <c r="CM572" s="217"/>
      <c r="CN572" s="217"/>
      <c r="CO572" s="217"/>
      <c r="CP572" s="217"/>
      <c r="CQ572" s="217"/>
      <c r="CR572" s="217"/>
      <c r="CS572" s="217"/>
      <c r="CT572" s="217"/>
      <c r="CU572" s="217"/>
      <c r="CV572" s="217"/>
      <c r="CW572" s="217"/>
      <c r="CX572" s="217"/>
      <c r="CY572" s="217"/>
    </row>
    <row r="573" s="193" customFormat="1" customHeight="1" spans="1:103">
      <c r="A573" s="341">
        <v>378</v>
      </c>
      <c r="B573" s="235"/>
      <c r="C573" s="234">
        <v>1</v>
      </c>
      <c r="D573" s="233">
        <f t="shared" ref="D573:D578" si="1455">D572</f>
        <v>500</v>
      </c>
      <c r="E573" s="234" t="str">
        <f t="shared" ref="E573:E578" si="1456">E572</f>
        <v>YT-0476MS</v>
      </c>
      <c r="F573" s="232">
        <f t="shared" ref="F573:F578" si="1457">F572</f>
        <v>5020</v>
      </c>
      <c r="G573" s="234"/>
      <c r="H573" s="234" t="s">
        <v>41</v>
      </c>
      <c r="I573" s="234">
        <v>300</v>
      </c>
      <c r="J573" s="252" t="s">
        <v>147</v>
      </c>
      <c r="K573" s="234">
        <v>230</v>
      </c>
      <c r="L573" s="234">
        <v>6</v>
      </c>
      <c r="M573" s="234">
        <f t="shared" si="1443"/>
        <v>310500</v>
      </c>
      <c r="N573" s="253">
        <f t="shared" si="1444"/>
        <v>0.276412776412776</v>
      </c>
      <c r="O573" s="234">
        <v>4.5</v>
      </c>
      <c r="P573" s="234"/>
      <c r="Q573" s="234"/>
      <c r="R573" s="234"/>
      <c r="S573" s="260">
        <f t="shared" si="1445"/>
        <v>0</v>
      </c>
      <c r="T573" s="260">
        <f t="shared" si="1446"/>
        <v>30165.0464693943</v>
      </c>
      <c r="U573" s="260">
        <f t="shared" si="1447"/>
        <v>1387.59213759214</v>
      </c>
      <c r="V573" s="260"/>
      <c r="W573" s="270"/>
      <c r="X573" s="266">
        <v>16000</v>
      </c>
      <c r="Y573" s="260">
        <f t="shared" si="1448"/>
        <v>14165.0464693943</v>
      </c>
      <c r="Z573" s="234">
        <f t="shared" si="1449"/>
        <v>651.592137592138</v>
      </c>
      <c r="AA573" s="260">
        <f t="shared" si="1450"/>
        <v>8478.26086956522</v>
      </c>
      <c r="AB573" s="278">
        <f t="shared" si="1451"/>
        <v>0</v>
      </c>
      <c r="AC573" s="260">
        <f t="shared" si="1452"/>
        <v>1620</v>
      </c>
      <c r="AD573" s="254">
        <f t="shared" si="1453"/>
        <v>22.4342157291345</v>
      </c>
      <c r="AE573" s="279">
        <v>1</v>
      </c>
      <c r="AF573" s="280">
        <f t="shared" si="1454"/>
        <v>74.52</v>
      </c>
      <c r="AG573" s="292">
        <f t="shared" ref="AG573:AG578" si="1458">AG572</f>
        <v>44146</v>
      </c>
      <c r="AH573" s="294"/>
      <c r="AI573" s="292">
        <f t="shared" ref="AI573:AI578" si="1459">AI572</f>
        <v>44168.4342157291</v>
      </c>
      <c r="AJ573" s="292" t="str">
        <f ca="1" t="shared" ref="AJ573:AJ578" si="1460">AJ572</f>
        <v>跟踪</v>
      </c>
      <c r="AK573" s="292">
        <f t="shared" ref="AK573:AK578" si="1461">AK572</f>
        <v>44171.4342157291</v>
      </c>
      <c r="AL573" s="296"/>
      <c r="AM573" s="217"/>
      <c r="AN573" s="218"/>
      <c r="AO573" s="218"/>
      <c r="AP573" s="218"/>
      <c r="AQ573" s="218"/>
      <c r="AR573" s="218"/>
      <c r="AS573" s="218"/>
      <c r="AT573" s="218"/>
      <c r="AU573" s="218"/>
      <c r="AV573" s="218"/>
      <c r="AW573" s="218"/>
      <c r="AX573" s="218"/>
      <c r="AY573" s="218"/>
      <c r="AZ573" s="218"/>
      <c r="BA573" s="218"/>
      <c r="BB573" s="218"/>
      <c r="BC573" s="218"/>
      <c r="BD573" s="218"/>
      <c r="BE573" s="218"/>
      <c r="BF573" s="218"/>
      <c r="BG573" s="218"/>
      <c r="BH573" s="218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217"/>
      <c r="BS573" s="217"/>
      <c r="BT573" s="217"/>
      <c r="BU573" s="217"/>
      <c r="BV573" s="217"/>
      <c r="BW573" s="217"/>
      <c r="BX573" s="217"/>
      <c r="BY573" s="217"/>
      <c r="BZ573" s="217"/>
      <c r="CA573" s="217"/>
      <c r="CB573" s="217"/>
      <c r="CC573" s="217"/>
      <c r="CD573" s="217"/>
      <c r="CE573" s="217"/>
      <c r="CF573" s="217"/>
      <c r="CG573" s="217"/>
      <c r="CH573" s="217"/>
      <c r="CI573" s="217"/>
      <c r="CJ573" s="217"/>
      <c r="CK573" s="217"/>
      <c r="CL573" s="217"/>
      <c r="CM573" s="217"/>
      <c r="CN573" s="217"/>
      <c r="CO573" s="217"/>
      <c r="CP573" s="217"/>
      <c r="CQ573" s="217"/>
      <c r="CR573" s="217"/>
      <c r="CS573" s="217"/>
      <c r="CT573" s="217"/>
      <c r="CU573" s="217"/>
      <c r="CV573" s="217"/>
      <c r="CW573" s="217"/>
      <c r="CX573" s="217"/>
      <c r="CY573" s="217"/>
    </row>
    <row r="574" s="193" customFormat="1" customHeight="1" spans="1:103">
      <c r="A574" s="341">
        <v>378</v>
      </c>
      <c r="B574" s="235"/>
      <c r="C574" s="234">
        <v>1</v>
      </c>
      <c r="D574" s="233">
        <f t="shared" si="1455"/>
        <v>500</v>
      </c>
      <c r="E574" s="234" t="str">
        <f t="shared" si="1456"/>
        <v>YT-0476MS</v>
      </c>
      <c r="F574" s="232">
        <f t="shared" si="1457"/>
        <v>5020</v>
      </c>
      <c r="G574" s="241" t="s">
        <v>49</v>
      </c>
      <c r="H574" s="234" t="s">
        <v>42</v>
      </c>
      <c r="I574" s="234">
        <v>30</v>
      </c>
      <c r="J574" s="252" t="s">
        <v>62</v>
      </c>
      <c r="K574" s="234">
        <v>460</v>
      </c>
      <c r="L574" s="234">
        <v>6</v>
      </c>
      <c r="M574" s="234">
        <f t="shared" si="1443"/>
        <v>226320</v>
      </c>
      <c r="N574" s="253">
        <f t="shared" si="1444"/>
        <v>0.201474201474201</v>
      </c>
      <c r="O574" s="234">
        <v>16.4</v>
      </c>
      <c r="P574" s="234"/>
      <c r="Q574" s="234"/>
      <c r="R574" s="234"/>
      <c r="S574" s="260">
        <f t="shared" si="1445"/>
        <v>0</v>
      </c>
      <c r="T574" s="260">
        <f t="shared" si="1446"/>
        <v>109934.836021793</v>
      </c>
      <c r="U574" s="260">
        <f t="shared" si="1447"/>
        <v>1011.40049140049</v>
      </c>
      <c r="V574" s="260"/>
      <c r="W574" s="270"/>
      <c r="X574" s="266"/>
      <c r="Y574" s="260">
        <f t="shared" si="1448"/>
        <v>109934.836021793</v>
      </c>
      <c r="Z574" s="234">
        <f t="shared" si="1449"/>
        <v>1011.40049140049</v>
      </c>
      <c r="AA574" s="260">
        <f t="shared" si="1450"/>
        <v>42391.3043478261</v>
      </c>
      <c r="AB574" s="278">
        <f t="shared" si="1451"/>
        <v>0</v>
      </c>
      <c r="AC574" s="260">
        <f t="shared" si="1452"/>
        <v>5904</v>
      </c>
      <c r="AD574" s="254">
        <f t="shared" si="1453"/>
        <v>22.4342157291345</v>
      </c>
      <c r="AE574" s="279">
        <v>1</v>
      </c>
      <c r="AF574" s="280">
        <f t="shared" si="1454"/>
        <v>54.3168</v>
      </c>
      <c r="AG574" s="292">
        <f t="shared" si="1458"/>
        <v>44146</v>
      </c>
      <c r="AH574" s="294"/>
      <c r="AI574" s="292">
        <f t="shared" si="1459"/>
        <v>44168.4342157291</v>
      </c>
      <c r="AJ574" s="292" t="str">
        <f ca="1" t="shared" si="1460"/>
        <v>跟踪</v>
      </c>
      <c r="AK574" s="292">
        <f t="shared" si="1461"/>
        <v>44171.4342157291</v>
      </c>
      <c r="AL574" s="296"/>
      <c r="AM574" s="217"/>
      <c r="AN574" s="218"/>
      <c r="AO574" s="218"/>
      <c r="AP574" s="218"/>
      <c r="AQ574" s="218"/>
      <c r="AR574" s="218"/>
      <c r="AS574" s="218"/>
      <c r="AT574" s="218"/>
      <c r="AU574" s="218"/>
      <c r="AV574" s="218"/>
      <c r="AW574" s="218"/>
      <c r="AX574" s="218"/>
      <c r="AY574" s="218"/>
      <c r="AZ574" s="218"/>
      <c r="BA574" s="218"/>
      <c r="BB574" s="218"/>
      <c r="BC574" s="218"/>
      <c r="BD574" s="218"/>
      <c r="BE574" s="218"/>
      <c r="BF574" s="218"/>
      <c r="BG574" s="218"/>
      <c r="BH574" s="218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217"/>
      <c r="BS574" s="217"/>
      <c r="BT574" s="217"/>
      <c r="BU574" s="217"/>
      <c r="BV574" s="217"/>
      <c r="BW574" s="217"/>
      <c r="BX574" s="217"/>
      <c r="BY574" s="217"/>
      <c r="BZ574" s="217"/>
      <c r="CA574" s="217"/>
      <c r="CB574" s="217"/>
      <c r="CC574" s="217"/>
      <c r="CD574" s="217"/>
      <c r="CE574" s="217"/>
      <c r="CF574" s="217"/>
      <c r="CG574" s="217"/>
      <c r="CH574" s="217"/>
      <c r="CI574" s="217"/>
      <c r="CJ574" s="217"/>
      <c r="CK574" s="217"/>
      <c r="CL574" s="217"/>
      <c r="CM574" s="217"/>
      <c r="CN574" s="217"/>
      <c r="CO574" s="217"/>
      <c r="CP574" s="217"/>
      <c r="CQ574" s="217"/>
      <c r="CR574" s="217"/>
      <c r="CS574" s="217"/>
      <c r="CT574" s="217"/>
      <c r="CU574" s="217"/>
      <c r="CV574" s="217"/>
      <c r="CW574" s="217"/>
      <c r="CX574" s="217"/>
      <c r="CY574" s="217"/>
    </row>
    <row r="575" s="193" customFormat="1" customHeight="1" spans="1:103">
      <c r="A575" s="341">
        <v>378</v>
      </c>
      <c r="B575" s="235"/>
      <c r="C575" s="234">
        <v>1</v>
      </c>
      <c r="D575" s="233">
        <f t="shared" si="1455"/>
        <v>500</v>
      </c>
      <c r="E575" s="234" t="str">
        <f t="shared" si="1456"/>
        <v>YT-0476MS</v>
      </c>
      <c r="F575" s="232">
        <f t="shared" si="1457"/>
        <v>5020</v>
      </c>
      <c r="G575" s="242"/>
      <c r="H575" s="234" t="s">
        <v>43</v>
      </c>
      <c r="I575" s="234">
        <v>75</v>
      </c>
      <c r="J575" s="252" t="s">
        <v>63</v>
      </c>
      <c r="K575" s="234">
        <v>460</v>
      </c>
      <c r="L575" s="234">
        <v>6</v>
      </c>
      <c r="M575" s="234">
        <f t="shared" si="1443"/>
        <v>117300</v>
      </c>
      <c r="N575" s="253">
        <f t="shared" si="1444"/>
        <v>0.104422604422604</v>
      </c>
      <c r="O575" s="234">
        <v>3.4</v>
      </c>
      <c r="P575" s="234"/>
      <c r="Q575" s="234"/>
      <c r="R575" s="234"/>
      <c r="S575" s="260">
        <f t="shared" si="1445"/>
        <v>0</v>
      </c>
      <c r="T575" s="260">
        <f t="shared" si="1446"/>
        <v>22791.3684435424</v>
      </c>
      <c r="U575" s="260">
        <f t="shared" si="1447"/>
        <v>524.201474201474</v>
      </c>
      <c r="V575" s="260"/>
      <c r="W575" s="270"/>
      <c r="X575" s="266">
        <v>11450</v>
      </c>
      <c r="Y575" s="260">
        <f t="shared" si="1448"/>
        <v>11341.3684435424</v>
      </c>
      <c r="Z575" s="234">
        <f t="shared" si="1449"/>
        <v>260.851474201474</v>
      </c>
      <c r="AA575" s="260">
        <f t="shared" si="1450"/>
        <v>16956.5217391304</v>
      </c>
      <c r="AB575" s="278">
        <f t="shared" si="1451"/>
        <v>0</v>
      </c>
      <c r="AC575" s="260">
        <f t="shared" si="1452"/>
        <v>1224</v>
      </c>
      <c r="AD575" s="254">
        <f t="shared" si="1453"/>
        <v>22.4342157291345</v>
      </c>
      <c r="AE575" s="279">
        <v>1</v>
      </c>
      <c r="AF575" s="280">
        <f t="shared" si="1454"/>
        <v>28.152</v>
      </c>
      <c r="AG575" s="292">
        <f t="shared" si="1458"/>
        <v>44146</v>
      </c>
      <c r="AH575" s="294"/>
      <c r="AI575" s="292">
        <f t="shared" si="1459"/>
        <v>44168.4342157291</v>
      </c>
      <c r="AJ575" s="292" t="str">
        <f ca="1" t="shared" si="1460"/>
        <v>跟踪</v>
      </c>
      <c r="AK575" s="292">
        <f t="shared" si="1461"/>
        <v>44171.4342157291</v>
      </c>
      <c r="AL575" s="296"/>
      <c r="AM575" s="217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218"/>
      <c r="BD575" s="218"/>
      <c r="BE575" s="218"/>
      <c r="BF575" s="218"/>
      <c r="BG575" s="218"/>
      <c r="BH575" s="218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217"/>
      <c r="BV575" s="217"/>
      <c r="BW575" s="217"/>
      <c r="BX575" s="217"/>
      <c r="BY575" s="217"/>
      <c r="BZ575" s="217"/>
      <c r="CA575" s="217"/>
      <c r="CB575" s="217"/>
      <c r="CC575" s="217"/>
      <c r="CD575" s="217"/>
      <c r="CE575" s="217"/>
      <c r="CF575" s="217"/>
      <c r="CG575" s="217"/>
      <c r="CH575" s="217"/>
      <c r="CI575" s="217"/>
      <c r="CJ575" s="217"/>
      <c r="CK575" s="217"/>
      <c r="CL575" s="217"/>
      <c r="CM575" s="217"/>
      <c r="CN575" s="217"/>
      <c r="CO575" s="217"/>
      <c r="CP575" s="217"/>
      <c r="CQ575" s="217"/>
      <c r="CR575" s="217"/>
      <c r="CS575" s="217"/>
      <c r="CT575" s="217"/>
      <c r="CU575" s="217"/>
      <c r="CV575" s="217"/>
      <c r="CW575" s="217"/>
      <c r="CX575" s="217"/>
      <c r="CY575" s="217"/>
    </row>
    <row r="576" s="193" customFormat="1" customHeight="1" spans="1:103">
      <c r="A576" s="341">
        <v>378</v>
      </c>
      <c r="B576" s="235"/>
      <c r="C576" s="234">
        <v>1</v>
      </c>
      <c r="D576" s="233">
        <f t="shared" si="1455"/>
        <v>500</v>
      </c>
      <c r="E576" s="234" t="str">
        <f t="shared" si="1456"/>
        <v>YT-0476MS</v>
      </c>
      <c r="F576" s="232">
        <f t="shared" si="1457"/>
        <v>5020</v>
      </c>
      <c r="G576" s="234"/>
      <c r="H576" s="234" t="s">
        <v>44</v>
      </c>
      <c r="I576" s="234">
        <v>75</v>
      </c>
      <c r="J576" s="252" t="s">
        <v>63</v>
      </c>
      <c r="K576" s="234">
        <v>460</v>
      </c>
      <c r="L576" s="234">
        <v>6</v>
      </c>
      <c r="M576" s="234">
        <f t="shared" si="1443"/>
        <v>158700</v>
      </c>
      <c r="N576" s="253">
        <f t="shared" si="1444"/>
        <v>0.141277641277641</v>
      </c>
      <c r="O576" s="234">
        <v>4.6</v>
      </c>
      <c r="P576" s="234"/>
      <c r="Q576" s="234"/>
      <c r="R576" s="234"/>
      <c r="S576" s="260">
        <f t="shared" si="1445"/>
        <v>0</v>
      </c>
      <c r="T576" s="260">
        <f t="shared" si="1446"/>
        <v>30835.3808353808</v>
      </c>
      <c r="U576" s="260">
        <f t="shared" si="1447"/>
        <v>709.213759213759</v>
      </c>
      <c r="V576" s="260"/>
      <c r="W576" s="270"/>
      <c r="X576" s="266">
        <v>15400</v>
      </c>
      <c r="Y576" s="260">
        <f t="shared" si="1448"/>
        <v>15435.3808353808</v>
      </c>
      <c r="Z576" s="234">
        <f t="shared" si="1449"/>
        <v>355.013759213759</v>
      </c>
      <c r="AA576" s="260">
        <f t="shared" si="1450"/>
        <v>16956.5217391304</v>
      </c>
      <c r="AB576" s="278">
        <f t="shared" si="1451"/>
        <v>0</v>
      </c>
      <c r="AC576" s="260">
        <f t="shared" si="1452"/>
        <v>1656</v>
      </c>
      <c r="AD576" s="254">
        <f t="shared" si="1453"/>
        <v>22.4342157291345</v>
      </c>
      <c r="AE576" s="279">
        <v>1</v>
      </c>
      <c r="AF576" s="280">
        <f t="shared" si="1454"/>
        <v>38.088</v>
      </c>
      <c r="AG576" s="292">
        <f t="shared" si="1458"/>
        <v>44146</v>
      </c>
      <c r="AH576" s="294"/>
      <c r="AI576" s="292">
        <f t="shared" si="1459"/>
        <v>44168.4342157291</v>
      </c>
      <c r="AJ576" s="292" t="str">
        <f ca="1" t="shared" si="1460"/>
        <v>跟踪</v>
      </c>
      <c r="AK576" s="292">
        <f t="shared" si="1461"/>
        <v>44171.4342157291</v>
      </c>
      <c r="AL576" s="296"/>
      <c r="AM576" s="217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218"/>
      <c r="BD576" s="218"/>
      <c r="BE576" s="218"/>
      <c r="BF576" s="218"/>
      <c r="BG576" s="218"/>
      <c r="BH576" s="218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217"/>
      <c r="BV576" s="217"/>
      <c r="BW576" s="217"/>
      <c r="BX576" s="217"/>
      <c r="BY576" s="217"/>
      <c r="BZ576" s="217"/>
      <c r="CA576" s="217"/>
      <c r="CB576" s="217"/>
      <c r="CC576" s="217"/>
      <c r="CD576" s="217"/>
      <c r="CE576" s="217"/>
      <c r="CF576" s="217"/>
      <c r="CG576" s="217"/>
      <c r="CH576" s="217"/>
      <c r="CI576" s="217"/>
      <c r="CJ576" s="217"/>
      <c r="CK576" s="217"/>
      <c r="CL576" s="217"/>
      <c r="CM576" s="217"/>
      <c r="CN576" s="217"/>
      <c r="CO576" s="217"/>
      <c r="CP576" s="217"/>
      <c r="CQ576" s="217"/>
      <c r="CR576" s="217"/>
      <c r="CS576" s="217"/>
      <c r="CT576" s="217"/>
      <c r="CU576" s="217"/>
      <c r="CV576" s="217"/>
      <c r="CW576" s="217"/>
      <c r="CX576" s="217"/>
      <c r="CY576" s="217"/>
    </row>
    <row r="577" s="193" customFormat="1" customHeight="1" spans="1:103">
      <c r="A577" s="341">
        <v>378</v>
      </c>
      <c r="B577" s="235"/>
      <c r="C577" s="234">
        <v>1</v>
      </c>
      <c r="D577" s="233">
        <f t="shared" si="1455"/>
        <v>500</v>
      </c>
      <c r="E577" s="234" t="str">
        <f t="shared" si="1456"/>
        <v>YT-0476MS</v>
      </c>
      <c r="F577" s="232">
        <f t="shared" si="1457"/>
        <v>5020</v>
      </c>
      <c r="G577" s="234"/>
      <c r="H577" s="234" t="s">
        <v>45</v>
      </c>
      <c r="I577" s="234"/>
      <c r="J577" s="252"/>
      <c r="K577" s="234"/>
      <c r="L577" s="234">
        <v>6</v>
      </c>
      <c r="M577" s="234">
        <f t="shared" si="1443"/>
        <v>0</v>
      </c>
      <c r="N577" s="253">
        <f t="shared" si="1444"/>
        <v>0</v>
      </c>
      <c r="O577" s="234"/>
      <c r="P577" s="234"/>
      <c r="Q577" s="234"/>
      <c r="R577" s="234"/>
      <c r="S577" s="260">
        <f t="shared" si="1445"/>
        <v>0</v>
      </c>
      <c r="T577" s="260" t="e">
        <f t="shared" si="1446"/>
        <v>#DIV/0!</v>
      </c>
      <c r="U577" s="260">
        <f t="shared" si="1447"/>
        <v>0</v>
      </c>
      <c r="V577" s="260"/>
      <c r="W577" s="270"/>
      <c r="X577" s="266"/>
      <c r="Y577" s="260" t="e">
        <f t="shared" si="1448"/>
        <v>#DIV/0!</v>
      </c>
      <c r="Z577" s="234" t="e">
        <f t="shared" si="1449"/>
        <v>#DIV/0!</v>
      </c>
      <c r="AA577" s="260" t="e">
        <f t="shared" si="1450"/>
        <v>#DIV/0!</v>
      </c>
      <c r="AB577" s="278" t="e">
        <f t="shared" si="1451"/>
        <v>#DIV/0!</v>
      </c>
      <c r="AC577" s="260">
        <f t="shared" si="1452"/>
        <v>0</v>
      </c>
      <c r="AD577" s="254" t="e">
        <f t="shared" si="1453"/>
        <v>#DIV/0!</v>
      </c>
      <c r="AE577" s="279">
        <v>1</v>
      </c>
      <c r="AF577" s="280">
        <f t="shared" si="1454"/>
        <v>0</v>
      </c>
      <c r="AG577" s="292">
        <f t="shared" si="1458"/>
        <v>44146</v>
      </c>
      <c r="AH577" s="294"/>
      <c r="AI577" s="292">
        <f t="shared" si="1459"/>
        <v>44168.4342157291</v>
      </c>
      <c r="AJ577" s="292" t="str">
        <f ca="1" t="shared" si="1460"/>
        <v>跟踪</v>
      </c>
      <c r="AK577" s="292">
        <f t="shared" si="1461"/>
        <v>44171.4342157291</v>
      </c>
      <c r="AL577" s="296"/>
      <c r="AM577" s="217"/>
      <c r="AN577" s="218"/>
      <c r="AO577" s="218"/>
      <c r="AP577" s="218"/>
      <c r="AQ577" s="218"/>
      <c r="AR577" s="218"/>
      <c r="AS577" s="218"/>
      <c r="AT577" s="218"/>
      <c r="AU577" s="218"/>
      <c r="AV577" s="218"/>
      <c r="AW577" s="218"/>
      <c r="AX577" s="218"/>
      <c r="AY577" s="218"/>
      <c r="AZ577" s="218"/>
      <c r="BA577" s="218"/>
      <c r="BB577" s="218"/>
      <c r="BC577" s="218"/>
      <c r="BD577" s="218"/>
      <c r="BE577" s="218"/>
      <c r="BF577" s="218"/>
      <c r="BG577" s="218"/>
      <c r="BH577" s="218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217"/>
      <c r="BS577" s="217"/>
      <c r="BT577" s="217"/>
      <c r="BU577" s="217"/>
      <c r="BV577" s="217"/>
      <c r="BW577" s="217"/>
      <c r="BX577" s="217"/>
      <c r="BY577" s="217"/>
      <c r="BZ577" s="217"/>
      <c r="CA577" s="217"/>
      <c r="CB577" s="217"/>
      <c r="CC577" s="217"/>
      <c r="CD577" s="217"/>
      <c r="CE577" s="217"/>
      <c r="CF577" s="217"/>
      <c r="CG577" s="217"/>
      <c r="CH577" s="217"/>
      <c r="CI577" s="217"/>
      <c r="CJ577" s="217"/>
      <c r="CK577" s="217"/>
      <c r="CL577" s="217"/>
      <c r="CM577" s="217"/>
      <c r="CN577" s="217"/>
      <c r="CO577" s="217"/>
      <c r="CP577" s="217"/>
      <c r="CQ577" s="217"/>
      <c r="CR577" s="217"/>
      <c r="CS577" s="217"/>
      <c r="CT577" s="217"/>
      <c r="CU577" s="217"/>
      <c r="CV577" s="217"/>
      <c r="CW577" s="217"/>
      <c r="CX577" s="217"/>
      <c r="CY577" s="217"/>
    </row>
    <row r="578" s="193" customFormat="1" customHeight="1" spans="1:103">
      <c r="A578" s="341">
        <v>378</v>
      </c>
      <c r="B578" s="235"/>
      <c r="C578" s="234">
        <v>1</v>
      </c>
      <c r="D578" s="233">
        <f t="shared" si="1455"/>
        <v>500</v>
      </c>
      <c r="E578" s="234" t="str">
        <f t="shared" si="1456"/>
        <v>YT-0476MS</v>
      </c>
      <c r="F578" s="232">
        <f t="shared" si="1457"/>
        <v>5020</v>
      </c>
      <c r="G578" s="234"/>
      <c r="H578" s="234" t="s">
        <v>46</v>
      </c>
      <c r="I578" s="234"/>
      <c r="J578" s="252"/>
      <c r="K578" s="234"/>
      <c r="L578" s="234">
        <v>6</v>
      </c>
      <c r="M578" s="234">
        <f t="shared" si="1443"/>
        <v>0</v>
      </c>
      <c r="N578" s="253">
        <f t="shared" si="1444"/>
        <v>0</v>
      </c>
      <c r="O578" s="234"/>
      <c r="P578" s="234"/>
      <c r="Q578" s="234"/>
      <c r="R578" s="234"/>
      <c r="S578" s="260">
        <f t="shared" si="1445"/>
        <v>0</v>
      </c>
      <c r="T578" s="260" t="e">
        <f t="shared" si="1446"/>
        <v>#DIV/0!</v>
      </c>
      <c r="U578" s="260">
        <f t="shared" si="1447"/>
        <v>0</v>
      </c>
      <c r="V578" s="260"/>
      <c r="W578" s="270"/>
      <c r="X578" s="266"/>
      <c r="Y578" s="260" t="e">
        <f t="shared" si="1448"/>
        <v>#DIV/0!</v>
      </c>
      <c r="Z578" s="234" t="e">
        <f t="shared" si="1449"/>
        <v>#DIV/0!</v>
      </c>
      <c r="AA578" s="260" t="e">
        <f t="shared" si="1450"/>
        <v>#DIV/0!</v>
      </c>
      <c r="AB578" s="278" t="e">
        <f t="shared" si="1451"/>
        <v>#DIV/0!</v>
      </c>
      <c r="AC578" s="260">
        <f t="shared" si="1452"/>
        <v>0</v>
      </c>
      <c r="AD578" s="254" t="e">
        <f t="shared" si="1453"/>
        <v>#DIV/0!</v>
      </c>
      <c r="AE578" s="279">
        <v>1</v>
      </c>
      <c r="AF578" s="280">
        <f t="shared" si="1454"/>
        <v>0</v>
      </c>
      <c r="AG578" s="292">
        <f t="shared" si="1458"/>
        <v>44146</v>
      </c>
      <c r="AH578" s="294"/>
      <c r="AI578" s="292">
        <f t="shared" si="1459"/>
        <v>44168.4342157291</v>
      </c>
      <c r="AJ578" s="292" t="str">
        <f ca="1" t="shared" si="1460"/>
        <v>跟踪</v>
      </c>
      <c r="AK578" s="292">
        <f t="shared" si="1461"/>
        <v>44171.4342157291</v>
      </c>
      <c r="AL578" s="296"/>
      <c r="AM578" s="217"/>
      <c r="AN578" s="218"/>
      <c r="AO578" s="218"/>
      <c r="AP578" s="218"/>
      <c r="AQ578" s="218"/>
      <c r="AR578" s="218"/>
      <c r="AS578" s="218"/>
      <c r="AT578" s="218"/>
      <c r="AU578" s="218"/>
      <c r="AV578" s="218"/>
      <c r="AW578" s="218"/>
      <c r="AX578" s="218"/>
      <c r="AY578" s="218"/>
      <c r="AZ578" s="218"/>
      <c r="BA578" s="218"/>
      <c r="BB578" s="218"/>
      <c r="BC578" s="218"/>
      <c r="BD578" s="218"/>
      <c r="BE578" s="218"/>
      <c r="BF578" s="218"/>
      <c r="BG578" s="218"/>
      <c r="BH578" s="218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217"/>
      <c r="BS578" s="217"/>
      <c r="BT578" s="217"/>
      <c r="BU578" s="217"/>
      <c r="BV578" s="217"/>
      <c r="BW578" s="217"/>
      <c r="BX578" s="217"/>
      <c r="BY578" s="217"/>
      <c r="BZ578" s="217"/>
      <c r="CA578" s="217"/>
      <c r="CB578" s="217"/>
      <c r="CC578" s="217"/>
      <c r="CD578" s="217"/>
      <c r="CE578" s="217"/>
      <c r="CF578" s="217"/>
      <c r="CG578" s="217"/>
      <c r="CH578" s="217"/>
      <c r="CI578" s="217"/>
      <c r="CJ578" s="217"/>
      <c r="CK578" s="217"/>
      <c r="CL578" s="217"/>
      <c r="CM578" s="217"/>
      <c r="CN578" s="217"/>
      <c r="CO578" s="217"/>
      <c r="CP578" s="217"/>
      <c r="CQ578" s="217"/>
      <c r="CR578" s="217"/>
      <c r="CS578" s="217"/>
      <c r="CT578" s="217"/>
      <c r="CU578" s="217"/>
      <c r="CV578" s="217"/>
      <c r="CW578" s="217"/>
      <c r="CX578" s="217"/>
      <c r="CY578" s="217"/>
    </row>
    <row r="579" s="191" customFormat="1" customHeight="1" spans="1:129">
      <c r="A579" s="244"/>
      <c r="B579" s="237"/>
      <c r="C579" s="240"/>
      <c r="D579" s="239"/>
      <c r="E579" s="240"/>
      <c r="F579" s="238"/>
      <c r="G579" s="240"/>
      <c r="H579" s="240"/>
      <c r="I579" s="240"/>
      <c r="J579" s="256"/>
      <c r="K579" s="240"/>
      <c r="L579" s="240"/>
      <c r="M579" s="240"/>
      <c r="N579" s="257"/>
      <c r="O579" s="240"/>
      <c r="P579" s="240"/>
      <c r="Q579" s="240"/>
      <c r="R579" s="240"/>
      <c r="S579" s="267"/>
      <c r="T579" s="267"/>
      <c r="U579" s="267"/>
      <c r="V579" s="267"/>
      <c r="W579" s="272"/>
      <c r="X579" s="269"/>
      <c r="Y579" s="267"/>
      <c r="Z579" s="240"/>
      <c r="AA579" s="267"/>
      <c r="AB579" s="281"/>
      <c r="AC579" s="267"/>
      <c r="AD579" s="258"/>
      <c r="AE579" s="282"/>
      <c r="AF579" s="283"/>
      <c r="AG579" s="297"/>
      <c r="AH579" s="352"/>
      <c r="AI579" s="297"/>
      <c r="AJ579" s="297"/>
      <c r="AK579" s="297"/>
      <c r="AL579" s="298"/>
      <c r="AM579" s="301"/>
      <c r="AN579" s="218"/>
      <c r="AO579" s="218"/>
      <c r="AP579" s="218"/>
      <c r="AQ579" s="218"/>
      <c r="AR579" s="218"/>
      <c r="AS579" s="218"/>
      <c r="AT579" s="218"/>
      <c r="AU579" s="218"/>
      <c r="AV579" s="218"/>
      <c r="AW579" s="218"/>
      <c r="AX579" s="218"/>
      <c r="AY579" s="218"/>
      <c r="AZ579" s="218"/>
      <c r="BA579" s="218"/>
      <c r="BB579" s="218"/>
      <c r="BC579" s="218"/>
      <c r="BD579" s="218"/>
      <c r="BE579" s="218"/>
      <c r="BF579" s="218"/>
      <c r="BG579" s="218"/>
      <c r="BH579" s="218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217"/>
      <c r="BS579" s="217"/>
      <c r="BT579" s="217"/>
      <c r="BU579" s="217"/>
      <c r="BV579" s="217"/>
      <c r="BW579" s="217"/>
      <c r="BX579" s="217"/>
      <c r="BY579" s="217"/>
      <c r="BZ579" s="217"/>
      <c r="CA579" s="217"/>
      <c r="CB579" s="217"/>
      <c r="CC579" s="217"/>
      <c r="CD579" s="217"/>
      <c r="CE579" s="217"/>
      <c r="CF579" s="217"/>
      <c r="CG579" s="217"/>
      <c r="CH579" s="217"/>
      <c r="CI579" s="217"/>
      <c r="CJ579" s="217"/>
      <c r="CK579" s="217"/>
      <c r="CL579" s="217"/>
      <c r="CM579" s="217"/>
      <c r="CN579" s="217"/>
      <c r="CO579" s="217"/>
      <c r="CP579" s="217"/>
      <c r="CQ579" s="217"/>
      <c r="CR579" s="217"/>
      <c r="CS579" s="217"/>
      <c r="CT579" s="217"/>
      <c r="CU579" s="217"/>
      <c r="CV579" s="217"/>
      <c r="CW579" s="217"/>
      <c r="CX579" s="217"/>
      <c r="CY579" s="217"/>
      <c r="CZ579" s="193"/>
      <c r="DA579" s="193"/>
      <c r="DB579" s="193"/>
      <c r="DC579" s="193"/>
      <c r="DD579" s="193"/>
      <c r="DE579" s="193"/>
      <c r="DF579" s="193"/>
      <c r="DG579" s="193"/>
      <c r="DH579" s="193"/>
      <c r="DI579" s="193"/>
      <c r="DJ579" s="193"/>
      <c r="DK579" s="193"/>
      <c r="DL579" s="193"/>
      <c r="DM579" s="193"/>
      <c r="DN579" s="193"/>
      <c r="DO579" s="193"/>
      <c r="DP579" s="193"/>
      <c r="DQ579" s="193"/>
      <c r="DR579" s="193"/>
      <c r="DS579" s="193"/>
      <c r="DT579" s="193"/>
      <c r="DU579" s="193"/>
      <c r="DV579" s="193"/>
      <c r="DW579" s="193"/>
      <c r="DX579" s="193"/>
      <c r="DY579" s="193"/>
    </row>
    <row r="580" s="190" customFormat="1" customHeight="1" spans="1:129">
      <c r="A580" s="243">
        <v>350</v>
      </c>
      <c r="B580" s="235">
        <v>1072</v>
      </c>
      <c r="C580" s="234">
        <v>1</v>
      </c>
      <c r="D580" s="233">
        <v>480</v>
      </c>
      <c r="E580" s="234" t="s">
        <v>167</v>
      </c>
      <c r="F580" s="232">
        <v>5020</v>
      </c>
      <c r="G580" s="234"/>
      <c r="H580" s="234" t="s">
        <v>15</v>
      </c>
      <c r="I580" s="234">
        <v>300</v>
      </c>
      <c r="J580" s="252" t="s">
        <v>168</v>
      </c>
      <c r="K580" s="234">
        <v>238</v>
      </c>
      <c r="L580" s="234">
        <v>6</v>
      </c>
      <c r="M580" s="234">
        <f t="shared" ref="M580:M586" si="1462">O580*K580*I580</f>
        <v>307020</v>
      </c>
      <c r="N580" s="253">
        <f t="shared" ref="N580:N586" si="1463">M580/SUM($M$580:$M$586)</f>
        <v>0.283641160949868</v>
      </c>
      <c r="O580" s="234">
        <v>4.3</v>
      </c>
      <c r="P580" s="234"/>
      <c r="Q580" s="234"/>
      <c r="R580" s="234"/>
      <c r="S580" s="260">
        <f t="shared" ref="S580:S586" si="1464">R580*Q580*P580/1000</f>
        <v>0</v>
      </c>
      <c r="T580" s="260">
        <f t="shared" ref="T580:T586" si="1465">F580*N580*1000/L580/K580*9000/I580</f>
        <v>29913.4165539567</v>
      </c>
      <c r="U580" s="260">
        <f t="shared" ref="U580:U586" si="1466">F580*N580</f>
        <v>1423.87862796834</v>
      </c>
      <c r="V580" s="260"/>
      <c r="W580" s="270"/>
      <c r="X580" s="266">
        <v>6150</v>
      </c>
      <c r="Y580" s="260">
        <f t="shared" ref="Y580:Y586" si="1467">T580-X580</f>
        <v>23763.4165539567</v>
      </c>
      <c r="Z580" s="234">
        <f t="shared" ref="Z580:Z586" si="1468">Y580*I580/9000*L580*K580/1000</f>
        <v>1131.13862796834</v>
      </c>
      <c r="AA580" s="260">
        <f t="shared" ref="AA580:AA586" si="1469">65*1000/K580*9000/I580</f>
        <v>8193.27731092437</v>
      </c>
      <c r="AB580" s="278">
        <f t="shared" ref="AB580:AB586" si="1470">Q580*R580*P580*N580/K580/L580*9000/I580</f>
        <v>0</v>
      </c>
      <c r="AC580" s="260">
        <f t="shared" ref="AC580:AC586" si="1471">D580/2*O580*60*24/1000</f>
        <v>1486.08</v>
      </c>
      <c r="AD580" s="254">
        <f t="shared" ref="AD580:AD588" si="1472">T580/AC580/0.83/AE580</f>
        <v>24.2518982210793</v>
      </c>
      <c r="AE580" s="279">
        <v>1</v>
      </c>
      <c r="AF580" s="280">
        <f t="shared" ref="AF580:AF586" si="1473">IF(LEN(C580)&gt;0,AC580*I580/9000/1000*K580*L580,"")</f>
        <v>70.737408</v>
      </c>
      <c r="AG580" s="292">
        <v>44137</v>
      </c>
      <c r="AH580" s="294"/>
      <c r="AI580" s="294">
        <f>AD580+AG580</f>
        <v>44161.2518982211</v>
      </c>
      <c r="AJ580" s="295" t="str">
        <f ca="1">IF(NOW()-AG580-AD580&gt;=-2,"跟踪"," ")</f>
        <v>跟踪</v>
      </c>
      <c r="AK580" s="295">
        <f>AI580+3</f>
        <v>44164.2518982211</v>
      </c>
      <c r="AL580" s="296">
        <f>SUM(AF580:AF586)</f>
        <v>249.3904896</v>
      </c>
      <c r="AM580" s="300"/>
      <c r="AN580" s="218"/>
      <c r="AO580" s="218"/>
      <c r="AP580" s="218"/>
      <c r="AQ580" s="218"/>
      <c r="AR580" s="218"/>
      <c r="AS580" s="218"/>
      <c r="AT580" s="218"/>
      <c r="AU580" s="218"/>
      <c r="AV580" s="218"/>
      <c r="AW580" s="218"/>
      <c r="AX580" s="218"/>
      <c r="AY580" s="218"/>
      <c r="AZ580" s="218"/>
      <c r="BA580" s="218"/>
      <c r="BB580" s="218"/>
      <c r="BC580" s="218"/>
      <c r="BD580" s="218"/>
      <c r="BE580" s="218"/>
      <c r="BF580" s="218"/>
      <c r="BG580" s="218"/>
      <c r="BH580" s="218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217"/>
      <c r="BS580" s="217"/>
      <c r="BT580" s="217"/>
      <c r="BU580" s="217"/>
      <c r="BV580" s="217"/>
      <c r="BW580" s="217"/>
      <c r="BX580" s="217"/>
      <c r="BY580" s="217"/>
      <c r="BZ580" s="217"/>
      <c r="CA580" s="217"/>
      <c r="CB580" s="217"/>
      <c r="CC580" s="217"/>
      <c r="CD580" s="217"/>
      <c r="CE580" s="217"/>
      <c r="CF580" s="217"/>
      <c r="CG580" s="217"/>
      <c r="CH580" s="217"/>
      <c r="CI580" s="217"/>
      <c r="CJ580" s="217"/>
      <c r="CK580" s="217"/>
      <c r="CL580" s="217"/>
      <c r="CM580" s="217"/>
      <c r="CN580" s="217"/>
      <c r="CO580" s="217"/>
      <c r="CP580" s="217"/>
      <c r="CQ580" s="217"/>
      <c r="CR580" s="217"/>
      <c r="CS580" s="217"/>
      <c r="CT580" s="217"/>
      <c r="CU580" s="217"/>
      <c r="CV580" s="217"/>
      <c r="CW580" s="217"/>
      <c r="CX580" s="217"/>
      <c r="CY580" s="217"/>
      <c r="CZ580" s="193"/>
      <c r="DA580" s="193"/>
      <c r="DB580" s="193"/>
      <c r="DC580" s="193"/>
      <c r="DD580" s="193"/>
      <c r="DE580" s="193"/>
      <c r="DF580" s="193"/>
      <c r="DG580" s="193"/>
      <c r="DH580" s="193"/>
      <c r="DI580" s="193"/>
      <c r="DJ580" s="193"/>
      <c r="DK580" s="193"/>
      <c r="DL580" s="193"/>
      <c r="DM580" s="193"/>
      <c r="DN580" s="193"/>
      <c r="DO580" s="193"/>
      <c r="DP580" s="193"/>
      <c r="DQ580" s="193"/>
      <c r="DR580" s="193"/>
      <c r="DS580" s="193"/>
      <c r="DT580" s="193"/>
      <c r="DU580" s="193"/>
      <c r="DV580" s="193"/>
      <c r="DW580" s="193"/>
      <c r="DX580" s="193"/>
      <c r="DY580" s="193"/>
    </row>
    <row r="581" s="190" customFormat="1" customHeight="1" spans="1:129">
      <c r="A581" s="243">
        <v>350</v>
      </c>
      <c r="B581" s="235"/>
      <c r="C581" s="234">
        <v>1</v>
      </c>
      <c r="D581" s="233">
        <f t="shared" ref="D581:D586" si="1474">D580</f>
        <v>480</v>
      </c>
      <c r="E581" s="234" t="str">
        <f t="shared" ref="E581:E586" si="1475">E580</f>
        <v>YT-1501MS</v>
      </c>
      <c r="F581" s="232">
        <f t="shared" ref="F581:F586" si="1476">F580</f>
        <v>5020</v>
      </c>
      <c r="G581" s="234"/>
      <c r="H581" s="234" t="s">
        <v>41</v>
      </c>
      <c r="I581" s="234">
        <v>300</v>
      </c>
      <c r="J581" s="252" t="s">
        <v>168</v>
      </c>
      <c r="K581" s="234"/>
      <c r="L581" s="234">
        <f>L580</f>
        <v>6</v>
      </c>
      <c r="M581" s="234">
        <f t="shared" si="1462"/>
        <v>0</v>
      </c>
      <c r="N581" s="253">
        <f t="shared" si="1463"/>
        <v>0</v>
      </c>
      <c r="O581" s="234">
        <v>4.3</v>
      </c>
      <c r="P581" s="234"/>
      <c r="Q581" s="234"/>
      <c r="R581" s="234"/>
      <c r="S581" s="260">
        <f t="shared" si="1464"/>
        <v>0</v>
      </c>
      <c r="T581" s="260" t="e">
        <f t="shared" si="1465"/>
        <v>#DIV/0!</v>
      </c>
      <c r="U581" s="260">
        <f t="shared" si="1466"/>
        <v>0</v>
      </c>
      <c r="V581" s="260"/>
      <c r="W581" s="270"/>
      <c r="X581" s="266"/>
      <c r="Y581" s="260" t="e">
        <f t="shared" si="1467"/>
        <v>#DIV/0!</v>
      </c>
      <c r="Z581" s="234" t="e">
        <f t="shared" si="1468"/>
        <v>#DIV/0!</v>
      </c>
      <c r="AA581" s="260" t="e">
        <f t="shared" si="1469"/>
        <v>#DIV/0!</v>
      </c>
      <c r="AB581" s="278" t="e">
        <f t="shared" si="1470"/>
        <v>#DIV/0!</v>
      </c>
      <c r="AC581" s="260">
        <f t="shared" si="1471"/>
        <v>1486.08</v>
      </c>
      <c r="AD581" s="254" t="e">
        <f t="shared" si="1472"/>
        <v>#DIV/0!</v>
      </c>
      <c r="AE581" s="279">
        <v>1</v>
      </c>
      <c r="AF581" s="280">
        <f t="shared" si="1473"/>
        <v>0</v>
      </c>
      <c r="AG581" s="292">
        <f t="shared" ref="AG581:AG586" si="1477">AG580</f>
        <v>44137</v>
      </c>
      <c r="AH581" s="292">
        <f t="shared" ref="AH581:AH586" si="1478">AH580</f>
        <v>0</v>
      </c>
      <c r="AI581" s="292">
        <f t="shared" ref="AI581:AI586" si="1479">AI580</f>
        <v>44161.2518982211</v>
      </c>
      <c r="AJ581" s="292" t="str">
        <f ca="1" t="shared" ref="AJ581:AJ586" si="1480">AJ580</f>
        <v>跟踪</v>
      </c>
      <c r="AK581" s="292">
        <f t="shared" ref="AK581:AK586" si="1481">AK580</f>
        <v>44164.2518982211</v>
      </c>
      <c r="AL581" s="296"/>
      <c r="AM581" s="300"/>
      <c r="AN581" s="218"/>
      <c r="AO581" s="218"/>
      <c r="AP581" s="218"/>
      <c r="AQ581" s="218"/>
      <c r="AR581" s="218"/>
      <c r="AS581" s="218"/>
      <c r="AT581" s="218"/>
      <c r="AU581" s="218"/>
      <c r="AV581" s="218"/>
      <c r="AW581" s="218"/>
      <c r="AX581" s="218"/>
      <c r="AY581" s="218"/>
      <c r="AZ581" s="218"/>
      <c r="BA581" s="218"/>
      <c r="BB581" s="218"/>
      <c r="BC581" s="218"/>
      <c r="BD581" s="218"/>
      <c r="BE581" s="218"/>
      <c r="BF581" s="218"/>
      <c r="BG581" s="218"/>
      <c r="BH581" s="218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217"/>
      <c r="BS581" s="217"/>
      <c r="BT581" s="217"/>
      <c r="BU581" s="217"/>
      <c r="BV581" s="217"/>
      <c r="BW581" s="217"/>
      <c r="BX581" s="217"/>
      <c r="BY581" s="217"/>
      <c r="BZ581" s="217"/>
      <c r="CA581" s="217"/>
      <c r="CB581" s="217"/>
      <c r="CC581" s="217"/>
      <c r="CD581" s="217"/>
      <c r="CE581" s="217"/>
      <c r="CF581" s="217"/>
      <c r="CG581" s="217"/>
      <c r="CH581" s="217"/>
      <c r="CI581" s="217"/>
      <c r="CJ581" s="217"/>
      <c r="CK581" s="217"/>
      <c r="CL581" s="217"/>
      <c r="CM581" s="217"/>
      <c r="CN581" s="217"/>
      <c r="CO581" s="217"/>
      <c r="CP581" s="217"/>
      <c r="CQ581" s="217"/>
      <c r="CR581" s="217"/>
      <c r="CS581" s="217"/>
      <c r="CT581" s="217"/>
      <c r="CU581" s="217"/>
      <c r="CV581" s="217"/>
      <c r="CW581" s="217"/>
      <c r="CX581" s="217"/>
      <c r="CY581" s="217"/>
      <c r="CZ581" s="193"/>
      <c r="DA581" s="193"/>
      <c r="DB581" s="193"/>
      <c r="DC581" s="193"/>
      <c r="DD581" s="193"/>
      <c r="DE581" s="193"/>
      <c r="DF581" s="193"/>
      <c r="DG581" s="193"/>
      <c r="DH581" s="193"/>
      <c r="DI581" s="193"/>
      <c r="DJ581" s="193"/>
      <c r="DK581" s="193"/>
      <c r="DL581" s="193"/>
      <c r="DM581" s="193"/>
      <c r="DN581" s="193"/>
      <c r="DO581" s="193"/>
      <c r="DP581" s="193"/>
      <c r="DQ581" s="193"/>
      <c r="DR581" s="193"/>
      <c r="DS581" s="193"/>
      <c r="DT581" s="193"/>
      <c r="DU581" s="193"/>
      <c r="DV581" s="193"/>
      <c r="DW581" s="193"/>
      <c r="DX581" s="193"/>
      <c r="DY581" s="193"/>
    </row>
    <row r="582" s="190" customFormat="1" customHeight="1" spans="1:129">
      <c r="A582" s="243">
        <v>350</v>
      </c>
      <c r="B582" s="235"/>
      <c r="C582" s="234">
        <v>1</v>
      </c>
      <c r="D582" s="233">
        <f t="shared" si="1474"/>
        <v>480</v>
      </c>
      <c r="E582" s="234" t="str">
        <f t="shared" si="1475"/>
        <v>YT-1501MS</v>
      </c>
      <c r="F582" s="232">
        <f t="shared" si="1476"/>
        <v>5020</v>
      </c>
      <c r="G582" s="241" t="s">
        <v>49</v>
      </c>
      <c r="H582" s="234" t="s">
        <v>42</v>
      </c>
      <c r="I582" s="234">
        <v>300</v>
      </c>
      <c r="J582" s="252" t="s">
        <v>168</v>
      </c>
      <c r="K582" s="234">
        <v>238</v>
      </c>
      <c r="L582" s="234">
        <f>L581</f>
        <v>6</v>
      </c>
      <c r="M582" s="234">
        <f t="shared" si="1462"/>
        <v>249900</v>
      </c>
      <c r="N582" s="253">
        <f t="shared" si="1463"/>
        <v>0.230870712401055</v>
      </c>
      <c r="O582" s="234">
        <v>3.5</v>
      </c>
      <c r="P582" s="234"/>
      <c r="Q582" s="234"/>
      <c r="R582" s="234"/>
      <c r="S582" s="260">
        <f t="shared" si="1464"/>
        <v>0</v>
      </c>
      <c r="T582" s="260">
        <f t="shared" si="1465"/>
        <v>24348.1297532205</v>
      </c>
      <c r="U582" s="260">
        <f t="shared" si="1466"/>
        <v>1158.9709762533</v>
      </c>
      <c r="V582" s="260"/>
      <c r="W582" s="270"/>
      <c r="X582" s="266">
        <v>5050</v>
      </c>
      <c r="Y582" s="260">
        <f t="shared" si="1467"/>
        <v>19298.1297532205</v>
      </c>
      <c r="Z582" s="234">
        <f t="shared" si="1468"/>
        <v>918.590976253298</v>
      </c>
      <c r="AA582" s="260">
        <f t="shared" si="1469"/>
        <v>8193.27731092437</v>
      </c>
      <c r="AB582" s="278">
        <f t="shared" si="1470"/>
        <v>0</v>
      </c>
      <c r="AC582" s="260">
        <f t="shared" si="1471"/>
        <v>1209.6</v>
      </c>
      <c r="AD582" s="254">
        <f t="shared" si="1472"/>
        <v>24.2518982210793</v>
      </c>
      <c r="AE582" s="279">
        <v>1</v>
      </c>
      <c r="AF582" s="280">
        <f t="shared" si="1473"/>
        <v>57.57696</v>
      </c>
      <c r="AG582" s="292">
        <f t="shared" si="1477"/>
        <v>44137</v>
      </c>
      <c r="AH582" s="292">
        <f t="shared" si="1478"/>
        <v>0</v>
      </c>
      <c r="AI582" s="292">
        <f t="shared" si="1479"/>
        <v>44161.2518982211</v>
      </c>
      <c r="AJ582" s="292" t="str">
        <f ca="1" t="shared" si="1480"/>
        <v>跟踪</v>
      </c>
      <c r="AK582" s="292">
        <f t="shared" si="1481"/>
        <v>44164.2518982211</v>
      </c>
      <c r="AL582" s="296"/>
      <c r="AM582" s="300"/>
      <c r="AN582" s="218"/>
      <c r="AO582" s="218"/>
      <c r="AP582" s="218"/>
      <c r="AQ582" s="218"/>
      <c r="AR582" s="218"/>
      <c r="AS582" s="218"/>
      <c r="AT582" s="218"/>
      <c r="AU582" s="218"/>
      <c r="AV582" s="218"/>
      <c r="AW582" s="218"/>
      <c r="AX582" s="218"/>
      <c r="AY582" s="218"/>
      <c r="AZ582" s="218"/>
      <c r="BA582" s="218"/>
      <c r="BB582" s="218"/>
      <c r="BC582" s="218"/>
      <c r="BD582" s="218"/>
      <c r="BE582" s="218"/>
      <c r="BF582" s="218"/>
      <c r="BG582" s="218"/>
      <c r="BH582" s="218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217"/>
      <c r="BS582" s="217"/>
      <c r="BT582" s="217"/>
      <c r="BU582" s="217"/>
      <c r="BV582" s="217"/>
      <c r="BW582" s="217"/>
      <c r="BX582" s="217"/>
      <c r="BY582" s="217"/>
      <c r="BZ582" s="217"/>
      <c r="CA582" s="217"/>
      <c r="CB582" s="217"/>
      <c r="CC582" s="217"/>
      <c r="CD582" s="217"/>
      <c r="CE582" s="217"/>
      <c r="CF582" s="217"/>
      <c r="CG582" s="217"/>
      <c r="CH582" s="217"/>
      <c r="CI582" s="217"/>
      <c r="CJ582" s="217"/>
      <c r="CK582" s="217"/>
      <c r="CL582" s="217"/>
      <c r="CM582" s="217"/>
      <c r="CN582" s="217"/>
      <c r="CO582" s="217"/>
      <c r="CP582" s="217"/>
      <c r="CQ582" s="217"/>
      <c r="CR582" s="217"/>
      <c r="CS582" s="217"/>
      <c r="CT582" s="217"/>
      <c r="CU582" s="217"/>
      <c r="CV582" s="217"/>
      <c r="CW582" s="217"/>
      <c r="CX582" s="217"/>
      <c r="CY582" s="217"/>
      <c r="CZ582" s="193"/>
      <c r="DA582" s="193"/>
      <c r="DB582" s="193"/>
      <c r="DC582" s="193"/>
      <c r="DD582" s="193"/>
      <c r="DE582" s="193"/>
      <c r="DF582" s="193"/>
      <c r="DG582" s="193"/>
      <c r="DH582" s="193"/>
      <c r="DI582" s="193"/>
      <c r="DJ582" s="193"/>
      <c r="DK582" s="193"/>
      <c r="DL582" s="193"/>
      <c r="DM582" s="193"/>
      <c r="DN582" s="193"/>
      <c r="DO582" s="193"/>
      <c r="DP582" s="193"/>
      <c r="DQ582" s="193"/>
      <c r="DR582" s="193"/>
      <c r="DS582" s="193"/>
      <c r="DT582" s="193"/>
      <c r="DU582" s="193"/>
      <c r="DV582" s="193"/>
      <c r="DW582" s="193"/>
      <c r="DX582" s="193"/>
      <c r="DY582" s="193"/>
    </row>
    <row r="583" s="190" customFormat="1" customHeight="1" spans="1:129">
      <c r="A583" s="243">
        <v>350</v>
      </c>
      <c r="B583" s="235"/>
      <c r="C583" s="234">
        <v>1</v>
      </c>
      <c r="D583" s="233">
        <f t="shared" si="1474"/>
        <v>480</v>
      </c>
      <c r="E583" s="234" t="str">
        <f t="shared" si="1475"/>
        <v>YT-1501MS</v>
      </c>
      <c r="F583" s="232">
        <f t="shared" si="1476"/>
        <v>5020</v>
      </c>
      <c r="G583" s="242"/>
      <c r="H583" s="234" t="s">
        <v>43</v>
      </c>
      <c r="I583" s="234">
        <v>30</v>
      </c>
      <c r="J583" s="252" t="s">
        <v>57</v>
      </c>
      <c r="K583" s="234">
        <v>476</v>
      </c>
      <c r="L583" s="234">
        <f>L582</f>
        <v>6</v>
      </c>
      <c r="M583" s="234">
        <f t="shared" si="1462"/>
        <v>254184</v>
      </c>
      <c r="N583" s="253">
        <f t="shared" si="1463"/>
        <v>0.234828496042216</v>
      </c>
      <c r="O583" s="234">
        <v>17.8</v>
      </c>
      <c r="P583" s="234"/>
      <c r="Q583" s="234"/>
      <c r="R583" s="234"/>
      <c r="S583" s="260">
        <f t="shared" si="1464"/>
        <v>0</v>
      </c>
      <c r="T583" s="260">
        <f t="shared" si="1465"/>
        <v>123827.631316379</v>
      </c>
      <c r="U583" s="260">
        <f t="shared" si="1466"/>
        <v>1178.83905013193</v>
      </c>
      <c r="V583" s="260"/>
      <c r="W583" s="270"/>
      <c r="X583" s="266"/>
      <c r="Y583" s="260">
        <f t="shared" si="1467"/>
        <v>123827.631316379</v>
      </c>
      <c r="Z583" s="234">
        <f t="shared" si="1468"/>
        <v>1178.83905013193</v>
      </c>
      <c r="AA583" s="260">
        <f t="shared" si="1469"/>
        <v>40966.3865546218</v>
      </c>
      <c r="AB583" s="278">
        <f t="shared" si="1470"/>
        <v>0</v>
      </c>
      <c r="AC583" s="260">
        <f t="shared" si="1471"/>
        <v>6151.68</v>
      </c>
      <c r="AD583" s="254">
        <f t="shared" si="1472"/>
        <v>24.2518982210793</v>
      </c>
      <c r="AE583" s="279">
        <v>1</v>
      </c>
      <c r="AF583" s="280">
        <f t="shared" si="1473"/>
        <v>58.5639936</v>
      </c>
      <c r="AG583" s="292">
        <f t="shared" si="1477"/>
        <v>44137</v>
      </c>
      <c r="AH583" s="292">
        <f t="shared" si="1478"/>
        <v>0</v>
      </c>
      <c r="AI583" s="292">
        <f t="shared" si="1479"/>
        <v>44161.2518982211</v>
      </c>
      <c r="AJ583" s="292" t="str">
        <f ca="1" t="shared" si="1480"/>
        <v>跟踪</v>
      </c>
      <c r="AK583" s="292">
        <f t="shared" si="1481"/>
        <v>44164.2518982211</v>
      </c>
      <c r="AL583" s="296"/>
      <c r="AM583" s="300"/>
      <c r="AN583" s="218"/>
      <c r="AO583" s="218"/>
      <c r="AP583" s="218"/>
      <c r="AQ583" s="218"/>
      <c r="AR583" s="218"/>
      <c r="AS583" s="218"/>
      <c r="AT583" s="218"/>
      <c r="AU583" s="218"/>
      <c r="AV583" s="218"/>
      <c r="AW583" s="218"/>
      <c r="AX583" s="218"/>
      <c r="AY583" s="218"/>
      <c r="AZ583" s="218"/>
      <c r="BA583" s="218"/>
      <c r="BB583" s="218"/>
      <c r="BC583" s="218"/>
      <c r="BD583" s="218"/>
      <c r="BE583" s="218"/>
      <c r="BF583" s="218"/>
      <c r="BG583" s="218"/>
      <c r="BH583" s="218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217"/>
      <c r="BS583" s="217"/>
      <c r="BT583" s="217"/>
      <c r="BU583" s="217"/>
      <c r="BV583" s="217"/>
      <c r="BW583" s="217"/>
      <c r="BX583" s="217"/>
      <c r="BY583" s="217"/>
      <c r="BZ583" s="217"/>
      <c r="CA583" s="217"/>
      <c r="CB583" s="217"/>
      <c r="CC583" s="217"/>
      <c r="CD583" s="217"/>
      <c r="CE583" s="217"/>
      <c r="CF583" s="217"/>
      <c r="CG583" s="217"/>
      <c r="CH583" s="217"/>
      <c r="CI583" s="217"/>
      <c r="CJ583" s="217"/>
      <c r="CK583" s="217"/>
      <c r="CL583" s="217"/>
      <c r="CM583" s="217"/>
      <c r="CN583" s="217"/>
      <c r="CO583" s="217"/>
      <c r="CP583" s="217"/>
      <c r="CQ583" s="217"/>
      <c r="CR583" s="217"/>
      <c r="CS583" s="217"/>
      <c r="CT583" s="217"/>
      <c r="CU583" s="217"/>
      <c r="CV583" s="217"/>
      <c r="CW583" s="217"/>
      <c r="CX583" s="217"/>
      <c r="CY583" s="217"/>
      <c r="CZ583" s="193"/>
      <c r="DA583" s="193"/>
      <c r="DB583" s="193"/>
      <c r="DC583" s="193"/>
      <c r="DD583" s="193"/>
      <c r="DE583" s="193"/>
      <c r="DF583" s="193"/>
      <c r="DG583" s="193"/>
      <c r="DH583" s="193"/>
      <c r="DI583" s="193"/>
      <c r="DJ583" s="193"/>
      <c r="DK583" s="193"/>
      <c r="DL583" s="193"/>
      <c r="DM583" s="193"/>
      <c r="DN583" s="193"/>
      <c r="DO583" s="193"/>
      <c r="DP583" s="193"/>
      <c r="DQ583" s="193"/>
      <c r="DR583" s="193"/>
      <c r="DS583" s="193"/>
      <c r="DT583" s="193"/>
      <c r="DU583" s="193"/>
      <c r="DV583" s="193"/>
      <c r="DW583" s="193"/>
      <c r="DX583" s="193"/>
      <c r="DY583" s="193"/>
    </row>
    <row r="584" s="190" customFormat="1" customHeight="1" spans="1:129">
      <c r="A584" s="243">
        <v>350</v>
      </c>
      <c r="B584" s="235"/>
      <c r="C584" s="234">
        <v>1</v>
      </c>
      <c r="D584" s="233">
        <f t="shared" si="1474"/>
        <v>480</v>
      </c>
      <c r="E584" s="234" t="str">
        <f t="shared" si="1475"/>
        <v>YT-1501MS</v>
      </c>
      <c r="F584" s="232">
        <f t="shared" si="1476"/>
        <v>5020</v>
      </c>
      <c r="G584" s="234" t="e">
        <f>[1]问量!$F$278</f>
        <v>#REF!</v>
      </c>
      <c r="H584" s="234" t="s">
        <v>44</v>
      </c>
      <c r="I584" s="234">
        <v>75</v>
      </c>
      <c r="J584" s="252" t="s">
        <v>56</v>
      </c>
      <c r="K584" s="234">
        <v>476</v>
      </c>
      <c r="L584" s="234">
        <f>L583</f>
        <v>6</v>
      </c>
      <c r="M584" s="234">
        <f t="shared" si="1462"/>
        <v>271320</v>
      </c>
      <c r="N584" s="253">
        <f t="shared" si="1463"/>
        <v>0.25065963060686</v>
      </c>
      <c r="O584" s="234">
        <v>7.6</v>
      </c>
      <c r="P584" s="234"/>
      <c r="Q584" s="234"/>
      <c r="R584" s="234"/>
      <c r="S584" s="260">
        <f t="shared" si="1464"/>
        <v>0</v>
      </c>
      <c r="T584" s="260">
        <f t="shared" si="1465"/>
        <v>52870.2246069932</v>
      </c>
      <c r="U584" s="260">
        <f t="shared" si="1466"/>
        <v>1258.31134564644</v>
      </c>
      <c r="V584" s="260"/>
      <c r="W584" s="270"/>
      <c r="X584" s="266"/>
      <c r="Y584" s="260">
        <f t="shared" si="1467"/>
        <v>52870.2246069932</v>
      </c>
      <c r="Z584" s="234">
        <f t="shared" si="1468"/>
        <v>1258.31134564644</v>
      </c>
      <c r="AA584" s="260">
        <f t="shared" si="1469"/>
        <v>16386.5546218487</v>
      </c>
      <c r="AB584" s="278">
        <f t="shared" si="1470"/>
        <v>0</v>
      </c>
      <c r="AC584" s="260">
        <f t="shared" si="1471"/>
        <v>2626.56</v>
      </c>
      <c r="AD584" s="254">
        <f t="shared" si="1472"/>
        <v>24.2518982210793</v>
      </c>
      <c r="AE584" s="279">
        <v>1</v>
      </c>
      <c r="AF584" s="280">
        <f t="shared" si="1473"/>
        <v>62.512128</v>
      </c>
      <c r="AG584" s="292">
        <f t="shared" si="1477"/>
        <v>44137</v>
      </c>
      <c r="AH584" s="292">
        <f t="shared" si="1478"/>
        <v>0</v>
      </c>
      <c r="AI584" s="292">
        <f t="shared" si="1479"/>
        <v>44161.2518982211</v>
      </c>
      <c r="AJ584" s="292" t="str">
        <f ca="1" t="shared" si="1480"/>
        <v>跟踪</v>
      </c>
      <c r="AK584" s="292">
        <f t="shared" si="1481"/>
        <v>44164.2518982211</v>
      </c>
      <c r="AL584" s="296"/>
      <c r="AM584" s="300"/>
      <c r="AN584" s="218"/>
      <c r="AO584" s="218"/>
      <c r="AP584" s="218"/>
      <c r="AQ584" s="218"/>
      <c r="AR584" s="218"/>
      <c r="AS584" s="218"/>
      <c r="AT584" s="218"/>
      <c r="AU584" s="218"/>
      <c r="AV584" s="218"/>
      <c r="AW584" s="218"/>
      <c r="AX584" s="218"/>
      <c r="AY584" s="218"/>
      <c r="AZ584" s="218"/>
      <c r="BA584" s="218"/>
      <c r="BB584" s="218"/>
      <c r="BC584" s="218"/>
      <c r="BD584" s="218"/>
      <c r="BE584" s="218"/>
      <c r="BF584" s="218"/>
      <c r="BG584" s="218"/>
      <c r="BH584" s="218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217"/>
      <c r="BS584" s="217"/>
      <c r="BT584" s="217"/>
      <c r="BU584" s="217"/>
      <c r="BV584" s="217"/>
      <c r="BW584" s="217"/>
      <c r="BX584" s="217"/>
      <c r="BY584" s="217"/>
      <c r="BZ584" s="217"/>
      <c r="CA584" s="217"/>
      <c r="CB584" s="217"/>
      <c r="CC584" s="217"/>
      <c r="CD584" s="217"/>
      <c r="CE584" s="217"/>
      <c r="CF584" s="217"/>
      <c r="CG584" s="217"/>
      <c r="CH584" s="217"/>
      <c r="CI584" s="217"/>
      <c r="CJ584" s="217"/>
      <c r="CK584" s="217"/>
      <c r="CL584" s="217"/>
      <c r="CM584" s="217"/>
      <c r="CN584" s="217"/>
      <c r="CO584" s="217"/>
      <c r="CP584" s="217"/>
      <c r="CQ584" s="217"/>
      <c r="CR584" s="217"/>
      <c r="CS584" s="217"/>
      <c r="CT584" s="217"/>
      <c r="CU584" s="217"/>
      <c r="CV584" s="217"/>
      <c r="CW584" s="217"/>
      <c r="CX584" s="217"/>
      <c r="CY584" s="217"/>
      <c r="CZ584" s="193"/>
      <c r="DA584" s="193"/>
      <c r="DB584" s="193"/>
      <c r="DC584" s="193"/>
      <c r="DD584" s="193"/>
      <c r="DE584" s="193"/>
      <c r="DF584" s="193"/>
      <c r="DG584" s="193"/>
      <c r="DH584" s="193"/>
      <c r="DI584" s="193"/>
      <c r="DJ584" s="193"/>
      <c r="DK584" s="193"/>
      <c r="DL584" s="193"/>
      <c r="DM584" s="193"/>
      <c r="DN584" s="193"/>
      <c r="DO584" s="193"/>
      <c r="DP584" s="193"/>
      <c r="DQ584" s="193"/>
      <c r="DR584" s="193"/>
      <c r="DS584" s="193"/>
      <c r="DT584" s="193"/>
      <c r="DU584" s="193"/>
      <c r="DV584" s="193"/>
      <c r="DW584" s="193"/>
      <c r="DX584" s="193"/>
      <c r="DY584" s="193"/>
    </row>
    <row r="585" s="190" customFormat="1" customHeight="1" spans="1:129">
      <c r="A585" s="243">
        <v>350</v>
      </c>
      <c r="B585" s="235"/>
      <c r="C585" s="234">
        <v>1</v>
      </c>
      <c r="D585" s="233">
        <f t="shared" si="1474"/>
        <v>480</v>
      </c>
      <c r="E585" s="234" t="str">
        <f t="shared" si="1475"/>
        <v>YT-1501MS</v>
      </c>
      <c r="F585" s="232">
        <f t="shared" si="1476"/>
        <v>5020</v>
      </c>
      <c r="G585" s="234"/>
      <c r="H585" s="234" t="s">
        <v>45</v>
      </c>
      <c r="I585" s="234"/>
      <c r="J585" s="252"/>
      <c r="K585" s="234"/>
      <c r="L585" s="234">
        <f>L584</f>
        <v>6</v>
      </c>
      <c r="M585" s="234">
        <f t="shared" si="1462"/>
        <v>0</v>
      </c>
      <c r="N585" s="253">
        <f t="shared" si="1463"/>
        <v>0</v>
      </c>
      <c r="O585" s="234"/>
      <c r="P585" s="234"/>
      <c r="Q585" s="234"/>
      <c r="R585" s="234"/>
      <c r="S585" s="260">
        <f t="shared" si="1464"/>
        <v>0</v>
      </c>
      <c r="T585" s="260" t="e">
        <f t="shared" si="1465"/>
        <v>#DIV/0!</v>
      </c>
      <c r="U585" s="260">
        <f t="shared" si="1466"/>
        <v>0</v>
      </c>
      <c r="V585" s="260"/>
      <c r="W585" s="270"/>
      <c r="X585" s="266"/>
      <c r="Y585" s="260" t="e">
        <f t="shared" si="1467"/>
        <v>#DIV/0!</v>
      </c>
      <c r="Z585" s="234" t="e">
        <f t="shared" si="1468"/>
        <v>#DIV/0!</v>
      </c>
      <c r="AA585" s="260" t="e">
        <f t="shared" si="1469"/>
        <v>#DIV/0!</v>
      </c>
      <c r="AB585" s="278" t="e">
        <f t="shared" si="1470"/>
        <v>#DIV/0!</v>
      </c>
      <c r="AC585" s="260">
        <f t="shared" si="1471"/>
        <v>0</v>
      </c>
      <c r="AD585" s="254" t="e">
        <f t="shared" si="1472"/>
        <v>#DIV/0!</v>
      </c>
      <c r="AE585" s="279">
        <v>1</v>
      </c>
      <c r="AF585" s="280">
        <f t="shared" si="1473"/>
        <v>0</v>
      </c>
      <c r="AG585" s="292">
        <f t="shared" si="1477"/>
        <v>44137</v>
      </c>
      <c r="AH585" s="292">
        <f t="shared" si="1478"/>
        <v>0</v>
      </c>
      <c r="AI585" s="292">
        <f t="shared" si="1479"/>
        <v>44161.2518982211</v>
      </c>
      <c r="AJ585" s="292" t="str">
        <f ca="1" t="shared" si="1480"/>
        <v>跟踪</v>
      </c>
      <c r="AK585" s="292">
        <f t="shared" si="1481"/>
        <v>44164.2518982211</v>
      </c>
      <c r="AL585" s="296"/>
      <c r="AM585" s="300"/>
      <c r="AN585" s="218"/>
      <c r="AO585" s="218"/>
      <c r="AP585" s="218"/>
      <c r="AQ585" s="218"/>
      <c r="AR585" s="218"/>
      <c r="AS585" s="218"/>
      <c r="AT585" s="218"/>
      <c r="AU585" s="218"/>
      <c r="AV585" s="218"/>
      <c r="AW585" s="218"/>
      <c r="AX585" s="218"/>
      <c r="AY585" s="218"/>
      <c r="AZ585" s="218"/>
      <c r="BA585" s="218"/>
      <c r="BB585" s="218"/>
      <c r="BC585" s="218"/>
      <c r="BD585" s="218"/>
      <c r="BE585" s="218"/>
      <c r="BF585" s="218"/>
      <c r="BG585" s="218"/>
      <c r="BH585" s="218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217"/>
      <c r="BS585" s="217"/>
      <c r="BT585" s="217"/>
      <c r="BU585" s="217"/>
      <c r="BV585" s="217"/>
      <c r="BW585" s="217"/>
      <c r="BX585" s="217"/>
      <c r="BY585" s="217"/>
      <c r="BZ585" s="217"/>
      <c r="CA585" s="217"/>
      <c r="CB585" s="217"/>
      <c r="CC585" s="217"/>
      <c r="CD585" s="217"/>
      <c r="CE585" s="217"/>
      <c r="CF585" s="217"/>
      <c r="CG585" s="217"/>
      <c r="CH585" s="217"/>
      <c r="CI585" s="217"/>
      <c r="CJ585" s="217"/>
      <c r="CK585" s="217"/>
      <c r="CL585" s="217"/>
      <c r="CM585" s="217"/>
      <c r="CN585" s="217"/>
      <c r="CO585" s="217"/>
      <c r="CP585" s="217"/>
      <c r="CQ585" s="217"/>
      <c r="CR585" s="217"/>
      <c r="CS585" s="217"/>
      <c r="CT585" s="217"/>
      <c r="CU585" s="217"/>
      <c r="CV585" s="217"/>
      <c r="CW585" s="217"/>
      <c r="CX585" s="217"/>
      <c r="CY585" s="217"/>
      <c r="CZ585" s="193"/>
      <c r="DA585" s="193"/>
      <c r="DB585" s="193"/>
      <c r="DC585" s="193"/>
      <c r="DD585" s="193"/>
      <c r="DE585" s="193"/>
      <c r="DF585" s="193"/>
      <c r="DG585" s="193"/>
      <c r="DH585" s="193"/>
      <c r="DI585" s="193"/>
      <c r="DJ585" s="193"/>
      <c r="DK585" s="193"/>
      <c r="DL585" s="193"/>
      <c r="DM585" s="193"/>
      <c r="DN585" s="193"/>
      <c r="DO585" s="193"/>
      <c r="DP585" s="193"/>
      <c r="DQ585" s="193"/>
      <c r="DR585" s="193"/>
      <c r="DS585" s="193"/>
      <c r="DT585" s="193"/>
      <c r="DU585" s="193"/>
      <c r="DV585" s="193"/>
      <c r="DW585" s="193"/>
      <c r="DX585" s="193"/>
      <c r="DY585" s="193"/>
    </row>
    <row r="586" s="190" customFormat="1" customHeight="1" spans="1:129">
      <c r="A586" s="243">
        <v>350</v>
      </c>
      <c r="B586" s="235"/>
      <c r="C586" s="234">
        <v>1</v>
      </c>
      <c r="D586" s="233">
        <f t="shared" si="1474"/>
        <v>480</v>
      </c>
      <c r="E586" s="234" t="str">
        <f t="shared" si="1475"/>
        <v>YT-1501MS</v>
      </c>
      <c r="F586" s="232">
        <f t="shared" si="1476"/>
        <v>5020</v>
      </c>
      <c r="G586" s="234"/>
      <c r="H586" s="234" t="s">
        <v>46</v>
      </c>
      <c r="I586" s="234"/>
      <c r="J586" s="252"/>
      <c r="K586" s="234"/>
      <c r="L586" s="234">
        <v>6</v>
      </c>
      <c r="M586" s="234">
        <f t="shared" si="1462"/>
        <v>0</v>
      </c>
      <c r="N586" s="253">
        <f t="shared" si="1463"/>
        <v>0</v>
      </c>
      <c r="O586" s="234"/>
      <c r="P586" s="234"/>
      <c r="Q586" s="234"/>
      <c r="R586" s="234"/>
      <c r="S586" s="260">
        <f t="shared" si="1464"/>
        <v>0</v>
      </c>
      <c r="T586" s="260" t="e">
        <f t="shared" si="1465"/>
        <v>#DIV/0!</v>
      </c>
      <c r="U586" s="260">
        <f t="shared" si="1466"/>
        <v>0</v>
      </c>
      <c r="V586" s="260"/>
      <c r="W586" s="270"/>
      <c r="X586" s="266"/>
      <c r="Y586" s="260" t="e">
        <f t="shared" si="1467"/>
        <v>#DIV/0!</v>
      </c>
      <c r="Z586" s="234" t="e">
        <f t="shared" si="1468"/>
        <v>#DIV/0!</v>
      </c>
      <c r="AA586" s="260" t="e">
        <f t="shared" si="1469"/>
        <v>#DIV/0!</v>
      </c>
      <c r="AB586" s="278" t="e">
        <f t="shared" si="1470"/>
        <v>#DIV/0!</v>
      </c>
      <c r="AC586" s="260">
        <f t="shared" si="1471"/>
        <v>0</v>
      </c>
      <c r="AD586" s="254" t="e">
        <f t="shared" si="1472"/>
        <v>#DIV/0!</v>
      </c>
      <c r="AE586" s="279">
        <v>1</v>
      </c>
      <c r="AF586" s="280">
        <f t="shared" si="1473"/>
        <v>0</v>
      </c>
      <c r="AG586" s="292">
        <f t="shared" si="1477"/>
        <v>44137</v>
      </c>
      <c r="AH586" s="292">
        <f t="shared" si="1478"/>
        <v>0</v>
      </c>
      <c r="AI586" s="292">
        <f t="shared" si="1479"/>
        <v>44161.2518982211</v>
      </c>
      <c r="AJ586" s="292" t="str">
        <f ca="1" t="shared" si="1480"/>
        <v>跟踪</v>
      </c>
      <c r="AK586" s="292">
        <f t="shared" si="1481"/>
        <v>44164.2518982211</v>
      </c>
      <c r="AL586" s="296"/>
      <c r="AM586" s="300"/>
      <c r="AN586" s="218"/>
      <c r="AO586" s="218"/>
      <c r="AP586" s="218"/>
      <c r="AQ586" s="218"/>
      <c r="AR586" s="218"/>
      <c r="AS586" s="218"/>
      <c r="AT586" s="218"/>
      <c r="AU586" s="218"/>
      <c r="AV586" s="218"/>
      <c r="AW586" s="218"/>
      <c r="AX586" s="218"/>
      <c r="AY586" s="218"/>
      <c r="AZ586" s="218"/>
      <c r="BA586" s="218"/>
      <c r="BB586" s="218"/>
      <c r="BC586" s="218"/>
      <c r="BD586" s="218"/>
      <c r="BE586" s="218"/>
      <c r="BF586" s="218"/>
      <c r="BG586" s="218"/>
      <c r="BH586" s="218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217"/>
      <c r="BS586" s="217"/>
      <c r="BT586" s="217"/>
      <c r="BU586" s="217"/>
      <c r="BV586" s="217"/>
      <c r="BW586" s="217"/>
      <c r="BX586" s="217"/>
      <c r="BY586" s="217"/>
      <c r="BZ586" s="217"/>
      <c r="CA586" s="217"/>
      <c r="CB586" s="217"/>
      <c r="CC586" s="217"/>
      <c r="CD586" s="217"/>
      <c r="CE586" s="217"/>
      <c r="CF586" s="217"/>
      <c r="CG586" s="217"/>
      <c r="CH586" s="217"/>
      <c r="CI586" s="217"/>
      <c r="CJ586" s="217"/>
      <c r="CK586" s="217"/>
      <c r="CL586" s="217"/>
      <c r="CM586" s="217"/>
      <c r="CN586" s="217"/>
      <c r="CO586" s="217"/>
      <c r="CP586" s="217"/>
      <c r="CQ586" s="217"/>
      <c r="CR586" s="217"/>
      <c r="CS586" s="217"/>
      <c r="CT586" s="217"/>
      <c r="CU586" s="217"/>
      <c r="CV586" s="217"/>
      <c r="CW586" s="217"/>
      <c r="CX586" s="217"/>
      <c r="CY586" s="217"/>
      <c r="CZ586" s="193"/>
      <c r="DA586" s="193"/>
      <c r="DB586" s="193"/>
      <c r="DC586" s="193"/>
      <c r="DD586" s="193"/>
      <c r="DE586" s="193"/>
      <c r="DF586" s="193"/>
      <c r="DG586" s="193"/>
      <c r="DH586" s="193"/>
      <c r="DI586" s="193"/>
      <c r="DJ586" s="193"/>
      <c r="DK586" s="193"/>
      <c r="DL586" s="193"/>
      <c r="DM586" s="193"/>
      <c r="DN586" s="193"/>
      <c r="DO586" s="193"/>
      <c r="DP586" s="193"/>
      <c r="DQ586" s="193"/>
      <c r="DR586" s="193"/>
      <c r="DS586" s="193"/>
      <c r="DT586" s="193"/>
      <c r="DU586" s="193"/>
      <c r="DV586" s="193"/>
      <c r="DW586" s="193"/>
      <c r="DX586" s="193"/>
      <c r="DY586" s="193"/>
    </row>
    <row r="587" s="191" customFormat="1" customHeight="1" spans="1:129">
      <c r="A587" s="244"/>
      <c r="B587" s="237"/>
      <c r="C587" s="240"/>
      <c r="D587" s="239"/>
      <c r="E587" s="240"/>
      <c r="F587" s="238"/>
      <c r="G587" s="240"/>
      <c r="H587" s="240"/>
      <c r="I587" s="240"/>
      <c r="J587" s="256"/>
      <c r="K587" s="240"/>
      <c r="L587" s="240"/>
      <c r="M587" s="240"/>
      <c r="N587" s="257"/>
      <c r="O587" s="240"/>
      <c r="P587" s="240"/>
      <c r="Q587" s="240"/>
      <c r="R587" s="240"/>
      <c r="S587" s="267"/>
      <c r="T587" s="267"/>
      <c r="U587" s="267"/>
      <c r="V587" s="267"/>
      <c r="W587" s="272"/>
      <c r="X587" s="269"/>
      <c r="Y587" s="267"/>
      <c r="Z587" s="240"/>
      <c r="AA587" s="267"/>
      <c r="AB587" s="281"/>
      <c r="AC587" s="267"/>
      <c r="AD587" s="258"/>
      <c r="AE587" s="282"/>
      <c r="AF587" s="283"/>
      <c r="AG587" s="297"/>
      <c r="AH587" s="297"/>
      <c r="AI587" s="297"/>
      <c r="AJ587" s="297"/>
      <c r="AK587" s="297"/>
      <c r="AL587" s="298"/>
      <c r="AM587" s="301"/>
      <c r="AN587" s="218"/>
      <c r="AO587" s="218"/>
      <c r="AP587" s="218"/>
      <c r="AQ587" s="218"/>
      <c r="AR587" s="218"/>
      <c r="AS587" s="218"/>
      <c r="AT587" s="218"/>
      <c r="AU587" s="218"/>
      <c r="AV587" s="218"/>
      <c r="AW587" s="218"/>
      <c r="AX587" s="218"/>
      <c r="AY587" s="218"/>
      <c r="AZ587" s="218"/>
      <c r="BA587" s="218"/>
      <c r="BB587" s="218"/>
      <c r="BC587" s="218"/>
      <c r="BD587" s="218"/>
      <c r="BE587" s="218"/>
      <c r="BF587" s="218"/>
      <c r="BG587" s="218"/>
      <c r="BH587" s="218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217"/>
      <c r="BS587" s="217"/>
      <c r="BT587" s="217"/>
      <c r="BU587" s="217"/>
      <c r="BV587" s="217"/>
      <c r="BW587" s="217"/>
      <c r="BX587" s="217"/>
      <c r="BY587" s="217"/>
      <c r="BZ587" s="217"/>
      <c r="CA587" s="217"/>
      <c r="CB587" s="217"/>
      <c r="CC587" s="217"/>
      <c r="CD587" s="217"/>
      <c r="CE587" s="217"/>
      <c r="CF587" s="217"/>
      <c r="CG587" s="217"/>
      <c r="CH587" s="217"/>
      <c r="CI587" s="217"/>
      <c r="CJ587" s="217"/>
      <c r="CK587" s="217"/>
      <c r="CL587" s="217"/>
      <c r="CM587" s="217"/>
      <c r="CN587" s="217"/>
      <c r="CO587" s="217"/>
      <c r="CP587" s="217"/>
      <c r="CQ587" s="217"/>
      <c r="CR587" s="217"/>
      <c r="CS587" s="217"/>
      <c r="CT587" s="217"/>
      <c r="CU587" s="217"/>
      <c r="CV587" s="217"/>
      <c r="CW587" s="217"/>
      <c r="CX587" s="217"/>
      <c r="CY587" s="217"/>
      <c r="CZ587" s="193"/>
      <c r="DA587" s="193"/>
      <c r="DB587" s="193"/>
      <c r="DC587" s="193"/>
      <c r="DD587" s="193"/>
      <c r="DE587" s="193"/>
      <c r="DF587" s="193"/>
      <c r="DG587" s="193"/>
      <c r="DH587" s="193"/>
      <c r="DI587" s="193"/>
      <c r="DJ587" s="193"/>
      <c r="DK587" s="193"/>
      <c r="DL587" s="193"/>
      <c r="DM587" s="193"/>
      <c r="DN587" s="193"/>
      <c r="DO587" s="193"/>
      <c r="DP587" s="193"/>
      <c r="DQ587" s="193"/>
      <c r="DR587" s="193"/>
      <c r="DS587" s="193"/>
      <c r="DT587" s="193"/>
      <c r="DU587" s="193"/>
      <c r="DV587" s="193"/>
      <c r="DW587" s="193"/>
      <c r="DX587" s="193"/>
      <c r="DY587" s="193"/>
    </row>
    <row r="588" customHeight="1" spans="1:129">
      <c r="A588" s="230">
        <v>349</v>
      </c>
      <c r="B588" s="235">
        <v>1073</v>
      </c>
      <c r="C588" s="234">
        <v>1</v>
      </c>
      <c r="D588" s="233">
        <v>500</v>
      </c>
      <c r="E588" s="234" t="s">
        <v>169</v>
      </c>
      <c r="F588" s="232">
        <v>5020</v>
      </c>
      <c r="G588" s="234"/>
      <c r="H588" s="234" t="s">
        <v>15</v>
      </c>
      <c r="I588" s="234">
        <v>100</v>
      </c>
      <c r="J588" s="252" t="s">
        <v>52</v>
      </c>
      <c r="K588" s="234">
        <v>460</v>
      </c>
      <c r="L588" s="234">
        <v>6</v>
      </c>
      <c r="M588" s="234">
        <f t="shared" ref="M588:M601" si="1482">O588*K588*I588</f>
        <v>96600</v>
      </c>
      <c r="N588" s="253">
        <f t="shared" ref="N588:N594" si="1483">M588/SUM($M$588:$M$594)</f>
        <v>0.115702479338843</v>
      </c>
      <c r="O588" s="234">
        <v>2.1</v>
      </c>
      <c r="P588" s="234"/>
      <c r="Q588" s="234"/>
      <c r="R588" s="234"/>
      <c r="S588" s="260">
        <f t="shared" ref="S588:S594" si="1484">R588*Q588*P588/1000</f>
        <v>0</v>
      </c>
      <c r="T588" s="260">
        <f t="shared" ref="T588:T601" si="1485">F588*N588*1000/L588/K588*9000/I588</f>
        <v>18939.9928135106</v>
      </c>
      <c r="U588" s="260">
        <f t="shared" ref="U588:U601" si="1486">F588*N588</f>
        <v>580.826446280992</v>
      </c>
      <c r="V588" s="260"/>
      <c r="W588" s="270"/>
      <c r="X588" s="266"/>
      <c r="Y588" s="260">
        <f t="shared" ref="Y588:Y601" si="1487">T588-X588</f>
        <v>18939.9928135106</v>
      </c>
      <c r="Z588" s="234">
        <f t="shared" ref="Z588:Z601" si="1488">Y588*I588/9000*L588*K588/1000</f>
        <v>580.826446280992</v>
      </c>
      <c r="AA588" s="260">
        <f t="shared" ref="AA588:AA594" si="1489">65*1000/K588*9000/I588</f>
        <v>12717.3913043478</v>
      </c>
      <c r="AB588" s="278">
        <f t="shared" ref="AB588:AB601" si="1490">Q588*R588*P588*N588/K588/L588*9000/I588</f>
        <v>0</v>
      </c>
      <c r="AC588" s="260">
        <f t="shared" ref="AC588:AC601" si="1491">D588/2*O588*60*24/1000</f>
        <v>756</v>
      </c>
      <c r="AD588" s="254">
        <f t="shared" ref="AD588:AD594" si="1492">T588/AC588/0.83/AE588</f>
        <v>30.1842175264719</v>
      </c>
      <c r="AE588" s="279">
        <v>1</v>
      </c>
      <c r="AF588" s="280">
        <f t="shared" ref="AF588:AF601" si="1493">IF(LEN(C588)&gt;0,AC588*I588/9000/1000*K588*L588,"")</f>
        <v>23.184</v>
      </c>
      <c r="AG588" s="292">
        <v>44145</v>
      </c>
      <c r="AH588" s="294"/>
      <c r="AI588" s="294">
        <f>AD588+AG588</f>
        <v>44175.1842175265</v>
      </c>
      <c r="AJ588" s="295" t="str">
        <f ca="1">IF(NOW()-AG588-AD588&gt;=-2,"跟踪"," ")</f>
        <v> </v>
      </c>
      <c r="AK588" s="295">
        <f>AI588+2</f>
        <v>44177.1842175265</v>
      </c>
      <c r="AL588" s="296">
        <f>SUM(AF588:AF594)</f>
        <v>200.376</v>
      </c>
      <c r="CZ588" s="193"/>
      <c r="DA588" s="193"/>
      <c r="DB588" s="193"/>
      <c r="DC588" s="193"/>
      <c r="DD588" s="193"/>
      <c r="DE588" s="193"/>
      <c r="DF588" s="193"/>
      <c r="DG588" s="193"/>
      <c r="DH588" s="193"/>
      <c r="DI588" s="193"/>
      <c r="DJ588" s="193"/>
      <c r="DK588" s="193"/>
      <c r="DL588" s="193"/>
      <c r="DM588" s="193"/>
      <c r="DN588" s="193"/>
      <c r="DO588" s="193"/>
      <c r="DP588" s="193"/>
      <c r="DQ588" s="193"/>
      <c r="DR588" s="193"/>
      <c r="DS588" s="193"/>
      <c r="DT588" s="193"/>
      <c r="DU588" s="193"/>
      <c r="DV588" s="193"/>
      <c r="DW588" s="193"/>
      <c r="DX588" s="193"/>
      <c r="DY588" s="193"/>
    </row>
    <row r="589" customHeight="1" spans="1:129">
      <c r="A589" s="230">
        <v>349</v>
      </c>
      <c r="B589" s="235"/>
      <c r="C589" s="234">
        <v>1</v>
      </c>
      <c r="D589" s="233">
        <f t="shared" ref="D589:D594" si="1494">D588</f>
        <v>500</v>
      </c>
      <c r="E589" s="234" t="str">
        <f t="shared" ref="E589:E594" si="1495">E588</f>
        <v>YT-19025MS</v>
      </c>
      <c r="F589" s="232">
        <f t="shared" ref="F589:F594" si="1496">F588</f>
        <v>5020</v>
      </c>
      <c r="G589" s="234"/>
      <c r="H589" s="234" t="s">
        <v>41</v>
      </c>
      <c r="I589" s="234">
        <v>100</v>
      </c>
      <c r="J589" s="252" t="s">
        <v>52</v>
      </c>
      <c r="K589" s="234"/>
      <c r="L589" s="234">
        <v>6</v>
      </c>
      <c r="M589" s="234">
        <f t="shared" si="1482"/>
        <v>0</v>
      </c>
      <c r="N589" s="253">
        <f t="shared" si="1483"/>
        <v>0</v>
      </c>
      <c r="O589" s="234">
        <v>2.1</v>
      </c>
      <c r="P589" s="260"/>
      <c r="Q589" s="260"/>
      <c r="R589" s="260"/>
      <c r="S589" s="260">
        <f t="shared" si="1484"/>
        <v>0</v>
      </c>
      <c r="T589" s="260" t="e">
        <f t="shared" si="1485"/>
        <v>#DIV/0!</v>
      </c>
      <c r="U589" s="260">
        <f t="shared" si="1486"/>
        <v>0</v>
      </c>
      <c r="V589" s="260"/>
      <c r="W589" s="270"/>
      <c r="X589" s="266"/>
      <c r="Y589" s="260" t="e">
        <f t="shared" si="1487"/>
        <v>#DIV/0!</v>
      </c>
      <c r="Z589" s="234" t="e">
        <f t="shared" si="1488"/>
        <v>#DIV/0!</v>
      </c>
      <c r="AA589" s="260" t="e">
        <f t="shared" si="1489"/>
        <v>#DIV/0!</v>
      </c>
      <c r="AB589" s="278" t="e">
        <f t="shared" si="1490"/>
        <v>#DIV/0!</v>
      </c>
      <c r="AC589" s="260">
        <f t="shared" si="1491"/>
        <v>756</v>
      </c>
      <c r="AD589" s="254" t="e">
        <f t="shared" si="1492"/>
        <v>#DIV/0!</v>
      </c>
      <c r="AE589" s="279">
        <v>1</v>
      </c>
      <c r="AF589" s="280">
        <f t="shared" si="1493"/>
        <v>0</v>
      </c>
      <c r="AG589" s="292">
        <f t="shared" ref="AG589:AG594" si="1497">AG588</f>
        <v>44145</v>
      </c>
      <c r="AH589" s="292">
        <f t="shared" ref="AH589:AH594" si="1498">AH588</f>
        <v>0</v>
      </c>
      <c r="AI589" s="292">
        <f t="shared" ref="AI589:AI594" si="1499">AI588</f>
        <v>44175.1842175265</v>
      </c>
      <c r="AJ589" s="292" t="str">
        <f ca="1" t="shared" ref="AJ589:AJ594" si="1500">AJ588</f>
        <v> </v>
      </c>
      <c r="AK589" s="292">
        <f t="shared" ref="AK589:AK594" si="1501">AK588</f>
        <v>44177.1842175265</v>
      </c>
      <c r="AL589" s="296"/>
      <c r="CZ589" s="193"/>
      <c r="DA589" s="193"/>
      <c r="DB589" s="193"/>
      <c r="DC589" s="193"/>
      <c r="DD589" s="193"/>
      <c r="DE589" s="193"/>
      <c r="DF589" s="193"/>
      <c r="DG589" s="193"/>
      <c r="DH589" s="193"/>
      <c r="DI589" s="193"/>
      <c r="DJ589" s="193"/>
      <c r="DK589" s="193"/>
      <c r="DL589" s="193"/>
      <c r="DM589" s="193"/>
      <c r="DN589" s="193"/>
      <c r="DO589" s="193"/>
      <c r="DP589" s="193"/>
      <c r="DQ589" s="193"/>
      <c r="DR589" s="193"/>
      <c r="DS589" s="193"/>
      <c r="DT589" s="193"/>
      <c r="DU589" s="193"/>
      <c r="DV589" s="193"/>
      <c r="DW589" s="193"/>
      <c r="DX589" s="193"/>
      <c r="DY589" s="193"/>
    </row>
    <row r="590" customHeight="1" spans="1:129">
      <c r="A590" s="230">
        <v>349</v>
      </c>
      <c r="B590" s="235"/>
      <c r="C590" s="234">
        <v>1</v>
      </c>
      <c r="D590" s="233">
        <f t="shared" si="1494"/>
        <v>500</v>
      </c>
      <c r="E590" s="234" t="str">
        <f t="shared" si="1495"/>
        <v>YT-19025MS</v>
      </c>
      <c r="F590" s="232">
        <f t="shared" si="1496"/>
        <v>5020</v>
      </c>
      <c r="G590" s="241" t="s">
        <v>49</v>
      </c>
      <c r="H590" s="234" t="s">
        <v>42</v>
      </c>
      <c r="I590" s="234">
        <v>150</v>
      </c>
      <c r="J590" s="252" t="s">
        <v>54</v>
      </c>
      <c r="K590" s="234">
        <v>460</v>
      </c>
      <c r="L590" s="234">
        <v>6</v>
      </c>
      <c r="M590" s="234">
        <f t="shared" si="1482"/>
        <v>262200</v>
      </c>
      <c r="N590" s="253">
        <f t="shared" si="1483"/>
        <v>0.31404958677686</v>
      </c>
      <c r="O590" s="234">
        <v>3.8</v>
      </c>
      <c r="P590" s="234"/>
      <c r="Q590" s="234"/>
      <c r="R590" s="234"/>
      <c r="S590" s="260">
        <f t="shared" si="1484"/>
        <v>0</v>
      </c>
      <c r="T590" s="260">
        <f t="shared" si="1485"/>
        <v>34272.3679482573</v>
      </c>
      <c r="U590" s="260">
        <f t="shared" si="1486"/>
        <v>1576.52892561983</v>
      </c>
      <c r="V590" s="260"/>
      <c r="W590" s="270"/>
      <c r="X590" s="266"/>
      <c r="Y590" s="260">
        <f t="shared" si="1487"/>
        <v>34272.3679482573</v>
      </c>
      <c r="Z590" s="234">
        <f t="shared" si="1488"/>
        <v>1576.52892561983</v>
      </c>
      <c r="AA590" s="260">
        <f t="shared" si="1489"/>
        <v>8478.26086956522</v>
      </c>
      <c r="AB590" s="278">
        <f t="shared" si="1490"/>
        <v>0</v>
      </c>
      <c r="AC590" s="260">
        <f t="shared" si="1491"/>
        <v>1368</v>
      </c>
      <c r="AD590" s="254">
        <f t="shared" si="1492"/>
        <v>30.1842175264719</v>
      </c>
      <c r="AE590" s="279">
        <v>1</v>
      </c>
      <c r="AF590" s="280">
        <f t="shared" si="1493"/>
        <v>62.928</v>
      </c>
      <c r="AG590" s="292">
        <f t="shared" si="1497"/>
        <v>44145</v>
      </c>
      <c r="AH590" s="292">
        <f t="shared" si="1498"/>
        <v>0</v>
      </c>
      <c r="AI590" s="292">
        <f t="shared" si="1499"/>
        <v>44175.1842175265</v>
      </c>
      <c r="AJ590" s="292" t="str">
        <f ca="1" t="shared" si="1500"/>
        <v> </v>
      </c>
      <c r="AK590" s="292">
        <f t="shared" si="1501"/>
        <v>44177.1842175265</v>
      </c>
      <c r="AL590" s="296"/>
      <c r="CZ590" s="193"/>
      <c r="DA590" s="193"/>
      <c r="DB590" s="193"/>
      <c r="DC590" s="193"/>
      <c r="DD590" s="193"/>
      <c r="DE590" s="193"/>
      <c r="DF590" s="193"/>
      <c r="DG590" s="193"/>
      <c r="DH590" s="193"/>
      <c r="DI590" s="193"/>
      <c r="DJ590" s="193"/>
      <c r="DK590" s="193"/>
      <c r="DL590" s="193"/>
      <c r="DM590" s="193"/>
      <c r="DN590" s="193"/>
      <c r="DO590" s="193"/>
      <c r="DP590" s="193"/>
      <c r="DQ590" s="193"/>
      <c r="DR590" s="193"/>
      <c r="DS590" s="193"/>
      <c r="DT590" s="193"/>
      <c r="DU590" s="193"/>
      <c r="DV590" s="193"/>
      <c r="DW590" s="193"/>
      <c r="DX590" s="193"/>
      <c r="DY590" s="193"/>
    </row>
    <row r="591" customHeight="1" spans="1:129">
      <c r="A591" s="230">
        <v>349</v>
      </c>
      <c r="B591" s="235"/>
      <c r="C591" s="234">
        <v>1</v>
      </c>
      <c r="D591" s="233">
        <f t="shared" si="1494"/>
        <v>500</v>
      </c>
      <c r="E591" s="234" t="str">
        <f t="shared" si="1495"/>
        <v>YT-19025MS</v>
      </c>
      <c r="F591" s="232">
        <f t="shared" si="1496"/>
        <v>5020</v>
      </c>
      <c r="G591" s="242"/>
      <c r="H591" s="234" t="s">
        <v>43</v>
      </c>
      <c r="I591" s="234">
        <v>30</v>
      </c>
      <c r="J591" s="252" t="s">
        <v>57</v>
      </c>
      <c r="K591" s="234">
        <v>460</v>
      </c>
      <c r="L591" s="234">
        <v>6</v>
      </c>
      <c r="M591" s="234">
        <f t="shared" si="1482"/>
        <v>172500</v>
      </c>
      <c r="N591" s="253">
        <f t="shared" si="1483"/>
        <v>0.206611570247934</v>
      </c>
      <c r="O591" s="234">
        <v>12.5</v>
      </c>
      <c r="P591" s="234"/>
      <c r="Q591" s="234"/>
      <c r="R591" s="234"/>
      <c r="S591" s="260">
        <f t="shared" si="1484"/>
        <v>0</v>
      </c>
      <c r="T591" s="260">
        <f t="shared" si="1485"/>
        <v>112738.052461373</v>
      </c>
      <c r="U591" s="260">
        <f t="shared" si="1486"/>
        <v>1037.19008264463</v>
      </c>
      <c r="V591" s="260"/>
      <c r="W591" s="270"/>
      <c r="X591" s="266"/>
      <c r="Y591" s="260">
        <f t="shared" si="1487"/>
        <v>112738.052461373</v>
      </c>
      <c r="Z591" s="234">
        <f t="shared" si="1488"/>
        <v>1037.19008264463</v>
      </c>
      <c r="AA591" s="260">
        <f t="shared" si="1489"/>
        <v>42391.3043478261</v>
      </c>
      <c r="AB591" s="278">
        <f t="shared" si="1490"/>
        <v>0</v>
      </c>
      <c r="AC591" s="260">
        <f t="shared" si="1491"/>
        <v>4500</v>
      </c>
      <c r="AD591" s="254">
        <f t="shared" si="1492"/>
        <v>30.1842175264719</v>
      </c>
      <c r="AE591" s="279">
        <v>1</v>
      </c>
      <c r="AF591" s="280">
        <f t="shared" si="1493"/>
        <v>41.4</v>
      </c>
      <c r="AG591" s="292">
        <f t="shared" si="1497"/>
        <v>44145</v>
      </c>
      <c r="AH591" s="292">
        <f t="shared" si="1498"/>
        <v>0</v>
      </c>
      <c r="AI591" s="292">
        <f t="shared" si="1499"/>
        <v>44175.1842175265</v>
      </c>
      <c r="AJ591" s="292" t="str">
        <f ca="1" t="shared" si="1500"/>
        <v> </v>
      </c>
      <c r="AK591" s="292">
        <f t="shared" si="1501"/>
        <v>44177.1842175265</v>
      </c>
      <c r="AL591" s="296"/>
      <c r="CZ591" s="193"/>
      <c r="DA591" s="193"/>
      <c r="DB591" s="193"/>
      <c r="DC591" s="193"/>
      <c r="DD591" s="193"/>
      <c r="DE591" s="193"/>
      <c r="DF591" s="193"/>
      <c r="DG591" s="193"/>
      <c r="DH591" s="193"/>
      <c r="DI591" s="193"/>
      <c r="DJ591" s="193"/>
      <c r="DK591" s="193"/>
      <c r="DL591" s="193"/>
      <c r="DM591" s="193"/>
      <c r="DN591" s="193"/>
      <c r="DO591" s="193"/>
      <c r="DP591" s="193"/>
      <c r="DQ591" s="193"/>
      <c r="DR591" s="193"/>
      <c r="DS591" s="193"/>
      <c r="DT591" s="193"/>
      <c r="DU591" s="193"/>
      <c r="DV591" s="193"/>
      <c r="DW591" s="193"/>
      <c r="DX591" s="193"/>
      <c r="DY591" s="193"/>
    </row>
    <row r="592" customHeight="1" spans="1:129">
      <c r="A592" s="230">
        <v>349</v>
      </c>
      <c r="B592" s="235"/>
      <c r="C592" s="234">
        <v>1</v>
      </c>
      <c r="D592" s="233">
        <f t="shared" si="1494"/>
        <v>500</v>
      </c>
      <c r="E592" s="234" t="str">
        <f t="shared" si="1495"/>
        <v>YT-19025MS</v>
      </c>
      <c r="F592" s="232">
        <f t="shared" si="1496"/>
        <v>5020</v>
      </c>
      <c r="G592" s="234" t="e">
        <f>[1]问量!$F$277</f>
        <v>#REF!</v>
      </c>
      <c r="H592" s="234" t="s">
        <v>44</v>
      </c>
      <c r="I592" s="234">
        <v>150</v>
      </c>
      <c r="J592" s="252" t="s">
        <v>67</v>
      </c>
      <c r="K592" s="234">
        <v>460</v>
      </c>
      <c r="L592" s="234">
        <v>6</v>
      </c>
      <c r="M592" s="234">
        <f t="shared" si="1482"/>
        <v>241500</v>
      </c>
      <c r="N592" s="253">
        <f t="shared" si="1483"/>
        <v>0.289256198347107</v>
      </c>
      <c r="O592" s="234">
        <v>3.5</v>
      </c>
      <c r="P592" s="234"/>
      <c r="Q592" s="234"/>
      <c r="R592" s="234"/>
      <c r="S592" s="260">
        <f t="shared" si="1484"/>
        <v>0</v>
      </c>
      <c r="T592" s="260">
        <f t="shared" si="1485"/>
        <v>31566.6546891843</v>
      </c>
      <c r="U592" s="260">
        <f t="shared" si="1486"/>
        <v>1452.06611570248</v>
      </c>
      <c r="V592" s="260"/>
      <c r="W592" s="270"/>
      <c r="X592" s="266"/>
      <c r="Y592" s="260">
        <f t="shared" si="1487"/>
        <v>31566.6546891843</v>
      </c>
      <c r="Z592" s="234">
        <f t="shared" si="1488"/>
        <v>1452.06611570248</v>
      </c>
      <c r="AA592" s="260">
        <f t="shared" si="1489"/>
        <v>8478.26086956522</v>
      </c>
      <c r="AB592" s="278">
        <f t="shared" si="1490"/>
        <v>0</v>
      </c>
      <c r="AC592" s="260">
        <f t="shared" si="1491"/>
        <v>1260</v>
      </c>
      <c r="AD592" s="254">
        <f t="shared" si="1492"/>
        <v>30.1842175264719</v>
      </c>
      <c r="AE592" s="279">
        <v>1</v>
      </c>
      <c r="AF592" s="280">
        <f t="shared" si="1493"/>
        <v>57.96</v>
      </c>
      <c r="AG592" s="292">
        <f t="shared" si="1497"/>
        <v>44145</v>
      </c>
      <c r="AH592" s="292">
        <f t="shared" si="1498"/>
        <v>0</v>
      </c>
      <c r="AI592" s="292">
        <f t="shared" si="1499"/>
        <v>44175.1842175265</v>
      </c>
      <c r="AJ592" s="292" t="str">
        <f ca="1" t="shared" si="1500"/>
        <v> </v>
      </c>
      <c r="AK592" s="292">
        <f t="shared" si="1501"/>
        <v>44177.1842175265</v>
      </c>
      <c r="AL592" s="296"/>
      <c r="CZ592" s="193"/>
      <c r="DA592" s="193"/>
      <c r="DB592" s="193"/>
      <c r="DC592" s="193"/>
      <c r="DD592" s="193"/>
      <c r="DE592" s="193"/>
      <c r="DF592" s="193"/>
      <c r="DG592" s="193"/>
      <c r="DH592" s="193"/>
      <c r="DI592" s="193"/>
      <c r="DJ592" s="193"/>
      <c r="DK592" s="193"/>
      <c r="DL592" s="193"/>
      <c r="DM592" s="193"/>
      <c r="DN592" s="193"/>
      <c r="DO592" s="193"/>
      <c r="DP592" s="193"/>
      <c r="DQ592" s="193"/>
      <c r="DR592" s="193"/>
      <c r="DS592" s="193"/>
      <c r="DT592" s="193"/>
      <c r="DU592" s="193"/>
      <c r="DV592" s="193"/>
      <c r="DW592" s="193"/>
      <c r="DX592" s="193"/>
      <c r="DY592" s="193"/>
    </row>
    <row r="593" customHeight="1" spans="1:129">
      <c r="A593" s="230">
        <v>349</v>
      </c>
      <c r="B593" s="235"/>
      <c r="C593" s="234">
        <v>1</v>
      </c>
      <c r="D593" s="233">
        <f t="shared" si="1494"/>
        <v>500</v>
      </c>
      <c r="E593" s="234" t="str">
        <f t="shared" si="1495"/>
        <v>YT-19025MS</v>
      </c>
      <c r="F593" s="232">
        <f t="shared" si="1496"/>
        <v>5020</v>
      </c>
      <c r="G593" s="234"/>
      <c r="H593" s="234" t="s">
        <v>45</v>
      </c>
      <c r="I593" s="234">
        <v>150</v>
      </c>
      <c r="J593" s="252" t="s">
        <v>67</v>
      </c>
      <c r="K593" s="234">
        <v>460</v>
      </c>
      <c r="L593" s="234">
        <f>L592</f>
        <v>6</v>
      </c>
      <c r="M593" s="234">
        <f t="shared" si="1482"/>
        <v>62100</v>
      </c>
      <c r="N593" s="253">
        <f t="shared" si="1483"/>
        <v>0.0743801652892562</v>
      </c>
      <c r="O593" s="234">
        <v>0.9</v>
      </c>
      <c r="P593" s="234"/>
      <c r="Q593" s="234"/>
      <c r="R593" s="234"/>
      <c r="S593" s="260">
        <f t="shared" si="1484"/>
        <v>0</v>
      </c>
      <c r="T593" s="260">
        <f t="shared" si="1485"/>
        <v>8117.13977721883</v>
      </c>
      <c r="U593" s="260">
        <f t="shared" si="1486"/>
        <v>373.388429752066</v>
      </c>
      <c r="V593" s="260"/>
      <c r="W593" s="270"/>
      <c r="X593" s="266"/>
      <c r="Y593" s="260">
        <f t="shared" si="1487"/>
        <v>8117.13977721883</v>
      </c>
      <c r="Z593" s="234">
        <f t="shared" si="1488"/>
        <v>373.388429752066</v>
      </c>
      <c r="AA593" s="260">
        <f t="shared" si="1489"/>
        <v>8478.26086956522</v>
      </c>
      <c r="AB593" s="278">
        <f t="shared" si="1490"/>
        <v>0</v>
      </c>
      <c r="AC593" s="260">
        <f t="shared" si="1491"/>
        <v>324</v>
      </c>
      <c r="AD593" s="254">
        <f t="shared" si="1492"/>
        <v>30.1842175264719</v>
      </c>
      <c r="AE593" s="279">
        <v>1</v>
      </c>
      <c r="AF593" s="280">
        <f t="shared" si="1493"/>
        <v>14.904</v>
      </c>
      <c r="AG593" s="292">
        <f t="shared" si="1497"/>
        <v>44145</v>
      </c>
      <c r="AH593" s="292">
        <f t="shared" si="1498"/>
        <v>0</v>
      </c>
      <c r="AI593" s="292">
        <f t="shared" si="1499"/>
        <v>44175.1842175265</v>
      </c>
      <c r="AJ593" s="292" t="str">
        <f ca="1" t="shared" si="1500"/>
        <v> </v>
      </c>
      <c r="AK593" s="292">
        <f t="shared" si="1501"/>
        <v>44177.1842175265</v>
      </c>
      <c r="AL593" s="296"/>
      <c r="CZ593" s="193"/>
      <c r="DA593" s="193"/>
      <c r="DB593" s="193"/>
      <c r="DC593" s="193"/>
      <c r="DD593" s="193"/>
      <c r="DE593" s="193"/>
      <c r="DF593" s="193"/>
      <c r="DG593" s="193"/>
      <c r="DH593" s="193"/>
      <c r="DI593" s="193"/>
      <c r="DJ593" s="193"/>
      <c r="DK593" s="193"/>
      <c r="DL593" s="193"/>
      <c r="DM593" s="193"/>
      <c r="DN593" s="193"/>
      <c r="DO593" s="193"/>
      <c r="DP593" s="193"/>
      <c r="DQ593" s="193"/>
      <c r="DR593" s="193"/>
      <c r="DS593" s="193"/>
      <c r="DT593" s="193"/>
      <c r="DU593" s="193"/>
      <c r="DV593" s="193"/>
      <c r="DW593" s="193"/>
      <c r="DX593" s="193"/>
      <c r="DY593" s="193"/>
    </row>
    <row r="594" customHeight="1" spans="1:129">
      <c r="A594" s="230">
        <v>349</v>
      </c>
      <c r="B594" s="235"/>
      <c r="C594" s="234">
        <v>1</v>
      </c>
      <c r="D594" s="233">
        <f t="shared" si="1494"/>
        <v>500</v>
      </c>
      <c r="E594" s="234" t="str">
        <f t="shared" si="1495"/>
        <v>YT-19025MS</v>
      </c>
      <c r="F594" s="232">
        <f t="shared" si="1496"/>
        <v>5020</v>
      </c>
      <c r="G594" s="234"/>
      <c r="H594" s="234" t="s">
        <v>46</v>
      </c>
      <c r="I594" s="234">
        <v>150</v>
      </c>
      <c r="J594" s="252" t="s">
        <v>67</v>
      </c>
      <c r="K594" s="234"/>
      <c r="L594" s="234">
        <f>L593</f>
        <v>6</v>
      </c>
      <c r="M594" s="234">
        <f t="shared" si="1482"/>
        <v>0</v>
      </c>
      <c r="N594" s="253">
        <f t="shared" si="1483"/>
        <v>0</v>
      </c>
      <c r="O594" s="234">
        <v>0.9</v>
      </c>
      <c r="P594" s="234"/>
      <c r="Q594" s="234"/>
      <c r="R594" s="234"/>
      <c r="S594" s="260">
        <f t="shared" si="1484"/>
        <v>0</v>
      </c>
      <c r="T594" s="260" t="e">
        <f t="shared" si="1485"/>
        <v>#DIV/0!</v>
      </c>
      <c r="U594" s="260">
        <f t="shared" si="1486"/>
        <v>0</v>
      </c>
      <c r="V594" s="260"/>
      <c r="W594" s="270"/>
      <c r="X594" s="266"/>
      <c r="Y594" s="260" t="e">
        <f t="shared" si="1487"/>
        <v>#DIV/0!</v>
      </c>
      <c r="Z594" s="234" t="e">
        <f t="shared" si="1488"/>
        <v>#DIV/0!</v>
      </c>
      <c r="AA594" s="260" t="e">
        <f t="shared" si="1489"/>
        <v>#DIV/0!</v>
      </c>
      <c r="AB594" s="278" t="e">
        <f t="shared" si="1490"/>
        <v>#DIV/0!</v>
      </c>
      <c r="AC594" s="260">
        <f t="shared" si="1491"/>
        <v>324</v>
      </c>
      <c r="AD594" s="254" t="e">
        <f t="shared" si="1492"/>
        <v>#DIV/0!</v>
      </c>
      <c r="AE594" s="279">
        <v>1</v>
      </c>
      <c r="AF594" s="280">
        <f t="shared" si="1493"/>
        <v>0</v>
      </c>
      <c r="AG594" s="292">
        <f t="shared" si="1497"/>
        <v>44145</v>
      </c>
      <c r="AH594" s="292">
        <f t="shared" si="1498"/>
        <v>0</v>
      </c>
      <c r="AI594" s="292">
        <f t="shared" si="1499"/>
        <v>44175.1842175265</v>
      </c>
      <c r="AJ594" s="292" t="str">
        <f ca="1" t="shared" si="1500"/>
        <v> </v>
      </c>
      <c r="AK594" s="292">
        <f t="shared" si="1501"/>
        <v>44177.1842175265</v>
      </c>
      <c r="AL594" s="296"/>
      <c r="CZ594" s="193"/>
      <c r="DA594" s="193"/>
      <c r="DB594" s="193"/>
      <c r="DC594" s="193"/>
      <c r="DD594" s="193"/>
      <c r="DE594" s="193"/>
      <c r="DF594" s="193"/>
      <c r="DG594" s="193"/>
      <c r="DH594" s="193"/>
      <c r="DI594" s="193"/>
      <c r="DJ594" s="193"/>
      <c r="DK594" s="193"/>
      <c r="DL594" s="193"/>
      <c r="DM594" s="193"/>
      <c r="DN594" s="193"/>
      <c r="DO594" s="193"/>
      <c r="DP594" s="193"/>
      <c r="DQ594" s="193"/>
      <c r="DR594" s="193"/>
      <c r="DS594" s="193"/>
      <c r="DT594" s="193"/>
      <c r="DU594" s="193"/>
      <c r="DV594" s="193"/>
      <c r="DW594" s="193"/>
      <c r="DX594" s="193"/>
      <c r="DY594" s="193"/>
    </row>
    <row r="595" s="192" customFormat="1" customHeight="1" spans="1:129">
      <c r="A595" s="244"/>
      <c r="B595" s="237"/>
      <c r="C595" s="240"/>
      <c r="D595" s="239"/>
      <c r="E595" s="240"/>
      <c r="F595" s="238"/>
      <c r="G595" s="240"/>
      <c r="H595" s="240"/>
      <c r="I595" s="240"/>
      <c r="J595" s="256"/>
      <c r="K595" s="240"/>
      <c r="L595" s="240"/>
      <c r="M595" s="240"/>
      <c r="N595" s="257"/>
      <c r="O595" s="240"/>
      <c r="P595" s="240"/>
      <c r="Q595" s="240"/>
      <c r="R595" s="240"/>
      <c r="S595" s="267"/>
      <c r="T595" s="267"/>
      <c r="U595" s="267"/>
      <c r="V595" s="267"/>
      <c r="W595" s="272"/>
      <c r="X595" s="269"/>
      <c r="Y595" s="267"/>
      <c r="Z595" s="240"/>
      <c r="AA595" s="267"/>
      <c r="AB595" s="281"/>
      <c r="AC595" s="267"/>
      <c r="AD595" s="258"/>
      <c r="AE595" s="282"/>
      <c r="AF595" s="283"/>
      <c r="AG595" s="297"/>
      <c r="AH595" s="297"/>
      <c r="AI595" s="297"/>
      <c r="AJ595" s="297"/>
      <c r="AK595" s="297"/>
      <c r="AL595" s="298"/>
      <c r="AM595" s="301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218"/>
      <c r="BD595" s="218"/>
      <c r="BE595" s="218"/>
      <c r="BF595" s="218"/>
      <c r="BG595" s="218"/>
      <c r="BH595" s="218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217"/>
      <c r="BV595" s="217"/>
      <c r="BW595" s="217"/>
      <c r="BX595" s="217"/>
      <c r="BY595" s="217"/>
      <c r="BZ595" s="217"/>
      <c r="CA595" s="217"/>
      <c r="CB595" s="217"/>
      <c r="CC595" s="217"/>
      <c r="CD595" s="217"/>
      <c r="CE595" s="217"/>
      <c r="CF595" s="217"/>
      <c r="CG595" s="217"/>
      <c r="CH595" s="217"/>
      <c r="CI595" s="217"/>
      <c r="CJ595" s="217"/>
      <c r="CK595" s="217"/>
      <c r="CL595" s="217"/>
      <c r="CM595" s="217"/>
      <c r="CN595" s="217"/>
      <c r="CO595" s="217"/>
      <c r="CP595" s="217"/>
      <c r="CQ595" s="217"/>
      <c r="CR595" s="217"/>
      <c r="CS595" s="217"/>
      <c r="CT595" s="217"/>
      <c r="CU595" s="217"/>
      <c r="CV595" s="217"/>
      <c r="CW595" s="217"/>
      <c r="CX595" s="217"/>
      <c r="CY595" s="217"/>
      <c r="CZ595" s="306"/>
      <c r="DA595" s="306"/>
      <c r="DB595" s="306"/>
      <c r="DC595" s="306"/>
      <c r="DD595" s="306"/>
      <c r="DE595" s="306"/>
      <c r="DF595" s="306"/>
      <c r="DG595" s="306"/>
      <c r="DH595" s="306"/>
      <c r="DI595" s="306"/>
      <c r="DJ595" s="306"/>
      <c r="DK595" s="306"/>
      <c r="DL595" s="306"/>
      <c r="DM595" s="306"/>
      <c r="DN595" s="306"/>
      <c r="DO595" s="306"/>
      <c r="DP595" s="306"/>
      <c r="DQ595" s="306"/>
      <c r="DR595" s="306"/>
      <c r="DS595" s="306"/>
      <c r="DT595" s="306"/>
      <c r="DU595" s="306"/>
      <c r="DV595" s="306"/>
      <c r="DW595" s="306"/>
      <c r="DX595" s="306"/>
      <c r="DY595" s="306"/>
    </row>
    <row r="596" s="190" customFormat="1" customHeight="1" spans="1:129">
      <c r="A596" s="243">
        <v>436</v>
      </c>
      <c r="B596" s="235">
        <v>1074</v>
      </c>
      <c r="C596" s="234">
        <v>1</v>
      </c>
      <c r="D596" s="233">
        <v>900</v>
      </c>
      <c r="E596" s="234" t="s">
        <v>170</v>
      </c>
      <c r="F596" s="232">
        <v>5020</v>
      </c>
      <c r="G596" s="234"/>
      <c r="H596" s="234" t="s">
        <v>15</v>
      </c>
      <c r="I596" s="234">
        <v>200</v>
      </c>
      <c r="J596" s="252" t="s">
        <v>86</v>
      </c>
      <c r="K596" s="234">
        <v>238</v>
      </c>
      <c r="L596" s="234">
        <v>6</v>
      </c>
      <c r="M596" s="234">
        <f t="shared" ref="M596:M602" si="1502">O596*K596*I596</f>
        <v>204680</v>
      </c>
      <c r="N596" s="253">
        <f>M596/SUM($M$596:$M$602)</f>
        <v>0.231493943472409</v>
      </c>
      <c r="O596" s="234">
        <v>4.3</v>
      </c>
      <c r="P596" s="234"/>
      <c r="Q596" s="234"/>
      <c r="R596" s="234"/>
      <c r="S596" s="260">
        <f t="shared" ref="S596:S602" si="1503">R596*Q596*P596/1000</f>
        <v>0</v>
      </c>
      <c r="T596" s="260">
        <f t="shared" ref="T596:T602" si="1504">F596*N596*1000/L596/K596*9000/I596</f>
        <v>36620.7855955303</v>
      </c>
      <c r="U596" s="260">
        <f t="shared" ref="U596:U602" si="1505">F596*N596</f>
        <v>1162.09959623149</v>
      </c>
      <c r="V596" s="260"/>
      <c r="W596" s="270"/>
      <c r="X596" s="266">
        <v>12000</v>
      </c>
      <c r="Y596" s="260">
        <f t="shared" ref="Y596:Y602" si="1506">T596-X596</f>
        <v>24620.7855955303</v>
      </c>
      <c r="Z596" s="234">
        <f t="shared" ref="Z596:Z602" si="1507">Y596*I596/9000*L596*K596/1000</f>
        <v>781.299596231494</v>
      </c>
      <c r="AA596" s="260">
        <f t="shared" ref="AA596:AA602" si="1508">65*1000/K596*9000/I596</f>
        <v>12289.9159663866</v>
      </c>
      <c r="AB596" s="278">
        <f t="shared" ref="AB596:AB602" si="1509">Q596*R596*P596*N596/K596/L596*9000/I596</f>
        <v>0</v>
      </c>
      <c r="AC596" s="260">
        <f t="shared" ref="AC596:AC602" si="1510">D596/2*O596*60*24/1000</f>
        <v>2786.4</v>
      </c>
      <c r="AD596" s="254">
        <f t="shared" ref="AD596:AD602" si="1511">T596/AC596/0.83/AE596</f>
        <v>15.8345637483311</v>
      </c>
      <c r="AE596" s="279">
        <v>1</v>
      </c>
      <c r="AF596" s="280">
        <f t="shared" ref="AF596:AF602" si="1512">IF(LEN(C596)&gt;0,AC596*I596/9000/1000*K596*L596,"")</f>
        <v>88.42176</v>
      </c>
      <c r="AG596" s="292">
        <v>44162</v>
      </c>
      <c r="AH596" s="294"/>
      <c r="AI596" s="294">
        <f>AD596+AG596</f>
        <v>44177.8345637483</v>
      </c>
      <c r="AJ596" s="295" t="str">
        <f ca="1">IF(NOW()-AG596-AD596&gt;=-2,"跟踪"," ")</f>
        <v> </v>
      </c>
      <c r="AK596" s="295">
        <f>AI596+3</f>
        <v>44180.8345637483</v>
      </c>
      <c r="AL596" s="296">
        <f>SUM(AF596:AF602)</f>
        <v>381.96144</v>
      </c>
      <c r="AM596" s="300"/>
      <c r="AN596" s="218"/>
      <c r="AO596" s="218"/>
      <c r="AP596" s="218"/>
      <c r="AQ596" s="218"/>
      <c r="AR596" s="218"/>
      <c r="AS596" s="218"/>
      <c r="AT596" s="218"/>
      <c r="AU596" s="218"/>
      <c r="AV596" s="218"/>
      <c r="AW596" s="218"/>
      <c r="AX596" s="218"/>
      <c r="AY596" s="218"/>
      <c r="AZ596" s="218"/>
      <c r="BA596" s="218"/>
      <c r="BB596" s="218"/>
      <c r="BC596" s="218"/>
      <c r="BD596" s="218"/>
      <c r="BE596" s="218"/>
      <c r="BF596" s="218"/>
      <c r="BG596" s="218"/>
      <c r="BH596" s="218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217"/>
      <c r="BS596" s="217"/>
      <c r="BT596" s="217"/>
      <c r="BU596" s="217"/>
      <c r="BV596" s="217"/>
      <c r="BW596" s="217"/>
      <c r="BX596" s="217"/>
      <c r="BY596" s="217"/>
      <c r="BZ596" s="217"/>
      <c r="CA596" s="217"/>
      <c r="CB596" s="217"/>
      <c r="CC596" s="217"/>
      <c r="CD596" s="217"/>
      <c r="CE596" s="217"/>
      <c r="CF596" s="217"/>
      <c r="CG596" s="217"/>
      <c r="CH596" s="217"/>
      <c r="CI596" s="217"/>
      <c r="CJ596" s="217"/>
      <c r="CK596" s="217"/>
      <c r="CL596" s="217"/>
      <c r="CM596" s="217"/>
      <c r="CN596" s="217"/>
      <c r="CO596" s="217"/>
      <c r="CP596" s="217"/>
      <c r="CQ596" s="217"/>
      <c r="CR596" s="217"/>
      <c r="CS596" s="217"/>
      <c r="CT596" s="217"/>
      <c r="CU596" s="217"/>
      <c r="CV596" s="217"/>
      <c r="CW596" s="217"/>
      <c r="CX596" s="217"/>
      <c r="CY596" s="217"/>
      <c r="CZ596" s="193"/>
      <c r="DA596" s="193"/>
      <c r="DB596" s="193"/>
      <c r="DC596" s="193"/>
      <c r="DD596" s="193"/>
      <c r="DE596" s="193"/>
      <c r="DF596" s="193"/>
      <c r="DG596" s="193"/>
      <c r="DH596" s="193"/>
      <c r="DI596" s="193"/>
      <c r="DJ596" s="193"/>
      <c r="DK596" s="193"/>
      <c r="DL596" s="193"/>
      <c r="DM596" s="193"/>
      <c r="DN596" s="193"/>
      <c r="DO596" s="193"/>
      <c r="DP596" s="193"/>
      <c r="DQ596" s="193"/>
      <c r="DR596" s="193"/>
      <c r="DS596" s="193"/>
      <c r="DT596" s="193"/>
      <c r="DU596" s="193"/>
      <c r="DV596" s="193"/>
      <c r="DW596" s="193"/>
      <c r="DX596" s="193"/>
      <c r="DY596" s="193"/>
    </row>
    <row r="597" s="190" customFormat="1" customHeight="1" spans="1:129">
      <c r="A597" s="243">
        <f t="shared" ref="A597:A602" si="1513">A596</f>
        <v>436</v>
      </c>
      <c r="B597" s="235"/>
      <c r="C597" s="234">
        <v>1</v>
      </c>
      <c r="D597" s="233">
        <f t="shared" ref="D597:D602" si="1514">D596</f>
        <v>900</v>
      </c>
      <c r="E597" s="234" t="str">
        <f t="shared" ref="E597:E602" si="1515">E596</f>
        <v>YT-11546-24E-F</v>
      </c>
      <c r="F597" s="232">
        <f t="shared" ref="F597:F602" si="1516">F596</f>
        <v>5020</v>
      </c>
      <c r="G597" s="234"/>
      <c r="H597" s="234" t="s">
        <v>41</v>
      </c>
      <c r="I597" s="234">
        <v>200</v>
      </c>
      <c r="J597" s="252" t="s">
        <v>86</v>
      </c>
      <c r="K597" s="234">
        <v>238</v>
      </c>
      <c r="L597" s="234">
        <f t="shared" ref="L597:L602" si="1517">L596</f>
        <v>6</v>
      </c>
      <c r="M597" s="234">
        <f t="shared" si="1502"/>
        <v>204680</v>
      </c>
      <c r="N597" s="253">
        <f t="shared" ref="N597:N602" si="1518">M597/SUM($M$596:$M$602)</f>
        <v>0.231493943472409</v>
      </c>
      <c r="O597" s="234">
        <v>4.3</v>
      </c>
      <c r="P597" s="234"/>
      <c r="Q597" s="234"/>
      <c r="R597" s="234"/>
      <c r="S597" s="260">
        <f t="shared" si="1503"/>
        <v>0</v>
      </c>
      <c r="T597" s="260">
        <f t="shared" si="1504"/>
        <v>36620.7855955303</v>
      </c>
      <c r="U597" s="260">
        <f t="shared" si="1505"/>
        <v>1162.09959623149</v>
      </c>
      <c r="V597" s="260"/>
      <c r="W597" s="270"/>
      <c r="X597" s="266"/>
      <c r="Y597" s="260">
        <f t="shared" si="1506"/>
        <v>36620.7855955303</v>
      </c>
      <c r="Z597" s="234">
        <f t="shared" si="1507"/>
        <v>1162.09959623149</v>
      </c>
      <c r="AA597" s="260">
        <f t="shared" si="1508"/>
        <v>12289.9159663866</v>
      </c>
      <c r="AB597" s="278">
        <f t="shared" si="1509"/>
        <v>0</v>
      </c>
      <c r="AC597" s="260">
        <f t="shared" si="1510"/>
        <v>2786.4</v>
      </c>
      <c r="AD597" s="254">
        <f t="shared" si="1511"/>
        <v>15.8345637483311</v>
      </c>
      <c r="AE597" s="279">
        <v>1</v>
      </c>
      <c r="AF597" s="280">
        <f t="shared" si="1512"/>
        <v>88.42176</v>
      </c>
      <c r="AG597" s="292">
        <f t="shared" ref="AG597:AG602" si="1519">AG596</f>
        <v>44162</v>
      </c>
      <c r="AH597" s="294"/>
      <c r="AI597" s="294">
        <f t="shared" ref="AI597:AI602" si="1520">AI596</f>
        <v>44177.8345637483</v>
      </c>
      <c r="AJ597" s="295"/>
      <c r="AK597" s="295">
        <f t="shared" ref="AK597:AK602" si="1521">AK596</f>
        <v>44180.8345637483</v>
      </c>
      <c r="AL597" s="296"/>
      <c r="AM597" s="300"/>
      <c r="AN597" s="218"/>
      <c r="AO597" s="218"/>
      <c r="AP597" s="218"/>
      <c r="AQ597" s="218"/>
      <c r="AR597" s="218"/>
      <c r="AS597" s="218"/>
      <c r="AT597" s="218"/>
      <c r="AU597" s="218"/>
      <c r="AV597" s="218"/>
      <c r="AW597" s="218"/>
      <c r="AX597" s="218"/>
      <c r="AY597" s="218"/>
      <c r="AZ597" s="218"/>
      <c r="BA597" s="218"/>
      <c r="BB597" s="218"/>
      <c r="BC597" s="218"/>
      <c r="BD597" s="218"/>
      <c r="BE597" s="218"/>
      <c r="BF597" s="218"/>
      <c r="BG597" s="218"/>
      <c r="BH597" s="218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217"/>
      <c r="BS597" s="217"/>
      <c r="BT597" s="217"/>
      <c r="BU597" s="217"/>
      <c r="BV597" s="217"/>
      <c r="BW597" s="217"/>
      <c r="BX597" s="217"/>
      <c r="BY597" s="217"/>
      <c r="BZ597" s="217"/>
      <c r="CA597" s="217"/>
      <c r="CB597" s="217"/>
      <c r="CC597" s="217"/>
      <c r="CD597" s="217"/>
      <c r="CE597" s="217"/>
      <c r="CF597" s="217"/>
      <c r="CG597" s="217"/>
      <c r="CH597" s="217"/>
      <c r="CI597" s="217"/>
      <c r="CJ597" s="217"/>
      <c r="CK597" s="217"/>
      <c r="CL597" s="217"/>
      <c r="CM597" s="217"/>
      <c r="CN597" s="217"/>
      <c r="CO597" s="217"/>
      <c r="CP597" s="217"/>
      <c r="CQ597" s="217"/>
      <c r="CR597" s="217"/>
      <c r="CS597" s="217"/>
      <c r="CT597" s="217"/>
      <c r="CU597" s="217"/>
      <c r="CV597" s="217"/>
      <c r="CW597" s="217"/>
      <c r="CX597" s="217"/>
      <c r="CY597" s="217"/>
      <c r="CZ597" s="193"/>
      <c r="DA597" s="193"/>
      <c r="DB597" s="193"/>
      <c r="DC597" s="193"/>
      <c r="DD597" s="193"/>
      <c r="DE597" s="193"/>
      <c r="DF597" s="193"/>
      <c r="DG597" s="193"/>
      <c r="DH597" s="193"/>
      <c r="DI597" s="193"/>
      <c r="DJ597" s="193"/>
      <c r="DK597" s="193"/>
      <c r="DL597" s="193"/>
      <c r="DM597" s="193"/>
      <c r="DN597" s="193"/>
      <c r="DO597" s="193"/>
      <c r="DP597" s="193"/>
      <c r="DQ597" s="193"/>
      <c r="DR597" s="193"/>
      <c r="DS597" s="193"/>
      <c r="DT597" s="193"/>
      <c r="DU597" s="193"/>
      <c r="DV597" s="193"/>
      <c r="DW597" s="193"/>
      <c r="DX597" s="193"/>
      <c r="DY597" s="193"/>
    </row>
    <row r="598" s="190" customFormat="1" customHeight="1" spans="1:129">
      <c r="A598" s="243">
        <f t="shared" si="1513"/>
        <v>436</v>
      </c>
      <c r="B598" s="235"/>
      <c r="C598" s="234">
        <v>1</v>
      </c>
      <c r="D598" s="233">
        <f t="shared" si="1514"/>
        <v>900</v>
      </c>
      <c r="E598" s="234" t="str">
        <f t="shared" si="1515"/>
        <v>YT-11546-24E-F</v>
      </c>
      <c r="F598" s="232">
        <f t="shared" si="1516"/>
        <v>5020</v>
      </c>
      <c r="G598" s="234"/>
      <c r="H598" s="234" t="s">
        <v>42</v>
      </c>
      <c r="I598" s="234">
        <v>30</v>
      </c>
      <c r="J598" s="252" t="s">
        <v>62</v>
      </c>
      <c r="K598" s="234">
        <v>476</v>
      </c>
      <c r="L598" s="234">
        <f t="shared" si="1517"/>
        <v>6</v>
      </c>
      <c r="M598" s="234">
        <f t="shared" si="1502"/>
        <v>249900</v>
      </c>
      <c r="N598" s="253">
        <f t="shared" si="1518"/>
        <v>0.282637954239569</v>
      </c>
      <c r="O598" s="234">
        <v>17.5</v>
      </c>
      <c r="P598" s="234"/>
      <c r="Q598" s="234"/>
      <c r="R598" s="234"/>
      <c r="S598" s="260">
        <f t="shared" si="1503"/>
        <v>0</v>
      </c>
      <c r="T598" s="260">
        <f t="shared" si="1504"/>
        <v>149038.080912042</v>
      </c>
      <c r="U598" s="260">
        <f t="shared" si="1505"/>
        <v>1418.84253028264</v>
      </c>
      <c r="V598" s="260"/>
      <c r="W598" s="270"/>
      <c r="X598" s="266"/>
      <c r="Y598" s="260">
        <f t="shared" si="1506"/>
        <v>149038.080912042</v>
      </c>
      <c r="Z598" s="234">
        <f t="shared" si="1507"/>
        <v>1418.84253028264</v>
      </c>
      <c r="AA598" s="260">
        <f t="shared" si="1508"/>
        <v>40966.3865546218</v>
      </c>
      <c r="AB598" s="278">
        <f t="shared" si="1509"/>
        <v>0</v>
      </c>
      <c r="AC598" s="260">
        <f t="shared" si="1510"/>
        <v>11340</v>
      </c>
      <c r="AD598" s="254">
        <f t="shared" si="1511"/>
        <v>15.8345637483311</v>
      </c>
      <c r="AE598" s="279">
        <v>1</v>
      </c>
      <c r="AF598" s="280">
        <f t="shared" si="1512"/>
        <v>107.9568</v>
      </c>
      <c r="AG598" s="292">
        <f t="shared" si="1519"/>
        <v>44162</v>
      </c>
      <c r="AH598" s="294"/>
      <c r="AI598" s="294">
        <f t="shared" si="1520"/>
        <v>44177.8345637483</v>
      </c>
      <c r="AJ598" s="295"/>
      <c r="AK598" s="295">
        <f t="shared" si="1521"/>
        <v>44180.8345637483</v>
      </c>
      <c r="AL598" s="296"/>
      <c r="AM598" s="300"/>
      <c r="AN598" s="218"/>
      <c r="AO598" s="218"/>
      <c r="AP598" s="218"/>
      <c r="AQ598" s="218"/>
      <c r="AR598" s="218"/>
      <c r="AS598" s="218"/>
      <c r="AT598" s="218"/>
      <c r="AU598" s="218"/>
      <c r="AV598" s="218"/>
      <c r="AW598" s="218"/>
      <c r="AX598" s="218"/>
      <c r="AY598" s="218"/>
      <c r="AZ598" s="218"/>
      <c r="BA598" s="218"/>
      <c r="BB598" s="218"/>
      <c r="BC598" s="218"/>
      <c r="BD598" s="218"/>
      <c r="BE598" s="218"/>
      <c r="BF598" s="218"/>
      <c r="BG598" s="218"/>
      <c r="BH598" s="218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217"/>
      <c r="BS598" s="217"/>
      <c r="BT598" s="217"/>
      <c r="BU598" s="217"/>
      <c r="BV598" s="217"/>
      <c r="BW598" s="217"/>
      <c r="BX598" s="217"/>
      <c r="BY598" s="217"/>
      <c r="BZ598" s="217"/>
      <c r="CA598" s="217"/>
      <c r="CB598" s="217"/>
      <c r="CC598" s="217"/>
      <c r="CD598" s="217"/>
      <c r="CE598" s="217"/>
      <c r="CF598" s="217"/>
      <c r="CG598" s="217"/>
      <c r="CH598" s="217"/>
      <c r="CI598" s="217"/>
      <c r="CJ598" s="217"/>
      <c r="CK598" s="217"/>
      <c r="CL598" s="217"/>
      <c r="CM598" s="217"/>
      <c r="CN598" s="217"/>
      <c r="CO598" s="217"/>
      <c r="CP598" s="217"/>
      <c r="CQ598" s="217"/>
      <c r="CR598" s="217"/>
      <c r="CS598" s="217"/>
      <c r="CT598" s="217"/>
      <c r="CU598" s="217"/>
      <c r="CV598" s="217"/>
      <c r="CW598" s="217"/>
      <c r="CX598" s="217"/>
      <c r="CY598" s="217"/>
      <c r="CZ598" s="193"/>
      <c r="DA598" s="193"/>
      <c r="DB598" s="193"/>
      <c r="DC598" s="193"/>
      <c r="DD598" s="193"/>
      <c r="DE598" s="193"/>
      <c r="DF598" s="193"/>
      <c r="DG598" s="193"/>
      <c r="DH598" s="193"/>
      <c r="DI598" s="193"/>
      <c r="DJ598" s="193"/>
      <c r="DK598" s="193"/>
      <c r="DL598" s="193"/>
      <c r="DM598" s="193"/>
      <c r="DN598" s="193"/>
      <c r="DO598" s="193"/>
      <c r="DP598" s="193"/>
      <c r="DQ598" s="193"/>
      <c r="DR598" s="193"/>
      <c r="DS598" s="193"/>
      <c r="DT598" s="193"/>
      <c r="DU598" s="193"/>
      <c r="DV598" s="193"/>
      <c r="DW598" s="193"/>
      <c r="DX598" s="193"/>
      <c r="DY598" s="193"/>
    </row>
    <row r="599" s="190" customFormat="1" customHeight="1" spans="1:129">
      <c r="A599" s="243">
        <f t="shared" si="1513"/>
        <v>436</v>
      </c>
      <c r="B599" s="235"/>
      <c r="C599" s="234">
        <v>1</v>
      </c>
      <c r="D599" s="233">
        <f t="shared" si="1514"/>
        <v>900</v>
      </c>
      <c r="E599" s="234" t="str">
        <f t="shared" si="1515"/>
        <v>YT-11546-24E-F</v>
      </c>
      <c r="F599" s="232">
        <f t="shared" si="1516"/>
        <v>5020</v>
      </c>
      <c r="G599" s="234"/>
      <c r="H599" s="234" t="s">
        <v>43</v>
      </c>
      <c r="I599" s="234">
        <v>75</v>
      </c>
      <c r="J599" s="252" t="s">
        <v>63</v>
      </c>
      <c r="K599" s="234">
        <v>476</v>
      </c>
      <c r="L599" s="234">
        <f t="shared" si="1517"/>
        <v>6</v>
      </c>
      <c r="M599" s="234">
        <f t="shared" si="1502"/>
        <v>110670</v>
      </c>
      <c r="N599" s="253">
        <f t="shared" si="1518"/>
        <v>0.125168236877524</v>
      </c>
      <c r="O599" s="234">
        <v>3.1</v>
      </c>
      <c r="P599" s="234"/>
      <c r="Q599" s="234"/>
      <c r="R599" s="234"/>
      <c r="S599" s="260">
        <f t="shared" si="1503"/>
        <v>0</v>
      </c>
      <c r="T599" s="260">
        <f t="shared" si="1504"/>
        <v>26401.0314758474</v>
      </c>
      <c r="U599" s="260">
        <f t="shared" si="1505"/>
        <v>628.344549125168</v>
      </c>
      <c r="V599" s="260"/>
      <c r="W599" s="270"/>
      <c r="X599" s="266"/>
      <c r="Y599" s="260">
        <f t="shared" si="1506"/>
        <v>26401.0314758474</v>
      </c>
      <c r="Z599" s="234">
        <f t="shared" si="1507"/>
        <v>628.344549125168</v>
      </c>
      <c r="AA599" s="260">
        <f t="shared" si="1508"/>
        <v>16386.5546218487</v>
      </c>
      <c r="AB599" s="278">
        <f t="shared" si="1509"/>
        <v>0</v>
      </c>
      <c r="AC599" s="260">
        <f t="shared" si="1510"/>
        <v>2008.8</v>
      </c>
      <c r="AD599" s="254">
        <f t="shared" si="1511"/>
        <v>15.8345637483311</v>
      </c>
      <c r="AE599" s="279">
        <v>1</v>
      </c>
      <c r="AF599" s="280">
        <f t="shared" si="1512"/>
        <v>47.80944</v>
      </c>
      <c r="AG599" s="292">
        <f t="shared" si="1519"/>
        <v>44162</v>
      </c>
      <c r="AH599" s="294"/>
      <c r="AI599" s="294">
        <f t="shared" si="1520"/>
        <v>44177.8345637483</v>
      </c>
      <c r="AJ599" s="295"/>
      <c r="AK599" s="295">
        <f t="shared" si="1521"/>
        <v>44180.8345637483</v>
      </c>
      <c r="AL599" s="296"/>
      <c r="AM599" s="300"/>
      <c r="AN599" s="218"/>
      <c r="AO599" s="218"/>
      <c r="AP599" s="218"/>
      <c r="AQ599" s="218"/>
      <c r="AR599" s="218"/>
      <c r="AS599" s="218"/>
      <c r="AT599" s="218"/>
      <c r="AU599" s="218"/>
      <c r="AV599" s="218"/>
      <c r="AW599" s="218"/>
      <c r="AX599" s="218"/>
      <c r="AY599" s="218"/>
      <c r="AZ599" s="218"/>
      <c r="BA599" s="218"/>
      <c r="BB599" s="218"/>
      <c r="BC599" s="218"/>
      <c r="BD599" s="218"/>
      <c r="BE599" s="218"/>
      <c r="BF599" s="218"/>
      <c r="BG599" s="218"/>
      <c r="BH599" s="218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217"/>
      <c r="BS599" s="217"/>
      <c r="BT599" s="217"/>
      <c r="BU599" s="217"/>
      <c r="BV599" s="217"/>
      <c r="BW599" s="217"/>
      <c r="BX599" s="217"/>
      <c r="BY599" s="217"/>
      <c r="BZ599" s="217"/>
      <c r="CA599" s="217"/>
      <c r="CB599" s="217"/>
      <c r="CC599" s="217"/>
      <c r="CD599" s="217"/>
      <c r="CE599" s="217"/>
      <c r="CF599" s="217"/>
      <c r="CG599" s="217"/>
      <c r="CH599" s="217"/>
      <c r="CI599" s="217"/>
      <c r="CJ599" s="217"/>
      <c r="CK599" s="217"/>
      <c r="CL599" s="217"/>
      <c r="CM599" s="217"/>
      <c r="CN599" s="217"/>
      <c r="CO599" s="217"/>
      <c r="CP599" s="217"/>
      <c r="CQ599" s="217"/>
      <c r="CR599" s="217"/>
      <c r="CS599" s="217"/>
      <c r="CT599" s="217"/>
      <c r="CU599" s="217"/>
      <c r="CV599" s="217"/>
      <c r="CW599" s="217"/>
      <c r="CX599" s="217"/>
      <c r="CY599" s="217"/>
      <c r="CZ599" s="193"/>
      <c r="DA599" s="193"/>
      <c r="DB599" s="193"/>
      <c r="DC599" s="193"/>
      <c r="DD599" s="193"/>
      <c r="DE599" s="193"/>
      <c r="DF599" s="193"/>
      <c r="DG599" s="193"/>
      <c r="DH599" s="193"/>
      <c r="DI599" s="193"/>
      <c r="DJ599" s="193"/>
      <c r="DK599" s="193"/>
      <c r="DL599" s="193"/>
      <c r="DM599" s="193"/>
      <c r="DN599" s="193"/>
      <c r="DO599" s="193"/>
      <c r="DP599" s="193"/>
      <c r="DQ599" s="193"/>
      <c r="DR599" s="193"/>
      <c r="DS599" s="193"/>
      <c r="DT599" s="193"/>
      <c r="DU599" s="193"/>
      <c r="DV599" s="193"/>
      <c r="DW599" s="193"/>
      <c r="DX599" s="193"/>
      <c r="DY599" s="193"/>
    </row>
    <row r="600" s="190" customFormat="1" customHeight="1" spans="1:129">
      <c r="A600" s="243">
        <f t="shared" si="1513"/>
        <v>436</v>
      </c>
      <c r="B600" s="235"/>
      <c r="C600" s="234">
        <v>1</v>
      </c>
      <c r="D600" s="233">
        <f t="shared" si="1514"/>
        <v>900</v>
      </c>
      <c r="E600" s="234" t="str">
        <f t="shared" si="1515"/>
        <v>YT-11546-24E-F</v>
      </c>
      <c r="F600" s="232">
        <f t="shared" si="1516"/>
        <v>5020</v>
      </c>
      <c r="G600" s="234"/>
      <c r="H600" s="234" t="s">
        <v>44</v>
      </c>
      <c r="I600" s="234">
        <v>75</v>
      </c>
      <c r="J600" s="252" t="s">
        <v>63</v>
      </c>
      <c r="K600" s="234">
        <v>476</v>
      </c>
      <c r="L600" s="234">
        <f t="shared" si="1517"/>
        <v>6</v>
      </c>
      <c r="M600" s="234">
        <f t="shared" si="1502"/>
        <v>114240</v>
      </c>
      <c r="N600" s="253">
        <f t="shared" si="1518"/>
        <v>0.129205921938089</v>
      </c>
      <c r="O600" s="234">
        <v>3.2</v>
      </c>
      <c r="P600" s="234"/>
      <c r="Q600" s="234"/>
      <c r="R600" s="234"/>
      <c r="S600" s="260">
        <f t="shared" si="1503"/>
        <v>0</v>
      </c>
      <c r="T600" s="260">
        <f t="shared" si="1504"/>
        <v>27252.6776524876</v>
      </c>
      <c r="U600" s="260">
        <f t="shared" si="1505"/>
        <v>648.613728129206</v>
      </c>
      <c r="V600" s="260"/>
      <c r="W600" s="270"/>
      <c r="X600" s="266"/>
      <c r="Y600" s="260">
        <f t="shared" si="1506"/>
        <v>27252.6776524876</v>
      </c>
      <c r="Z600" s="234">
        <f t="shared" si="1507"/>
        <v>648.613728129206</v>
      </c>
      <c r="AA600" s="260">
        <f t="shared" si="1508"/>
        <v>16386.5546218487</v>
      </c>
      <c r="AB600" s="278">
        <f t="shared" si="1509"/>
        <v>0</v>
      </c>
      <c r="AC600" s="260">
        <f t="shared" si="1510"/>
        <v>2073.6</v>
      </c>
      <c r="AD600" s="254">
        <f t="shared" si="1511"/>
        <v>15.8345637483311</v>
      </c>
      <c r="AE600" s="279">
        <v>1</v>
      </c>
      <c r="AF600" s="280">
        <f t="shared" si="1512"/>
        <v>49.35168</v>
      </c>
      <c r="AG600" s="292">
        <f t="shared" si="1519"/>
        <v>44162</v>
      </c>
      <c r="AH600" s="294"/>
      <c r="AI600" s="294">
        <f t="shared" si="1520"/>
        <v>44177.8345637483</v>
      </c>
      <c r="AJ600" s="295"/>
      <c r="AK600" s="295">
        <f t="shared" si="1521"/>
        <v>44180.8345637483</v>
      </c>
      <c r="AL600" s="296"/>
      <c r="AM600" s="300"/>
      <c r="AN600" s="218"/>
      <c r="AO600" s="218"/>
      <c r="AP600" s="218"/>
      <c r="AQ600" s="218"/>
      <c r="AR600" s="218"/>
      <c r="AS600" s="218"/>
      <c r="AT600" s="218"/>
      <c r="AU600" s="218"/>
      <c r="AV600" s="218"/>
      <c r="AW600" s="218"/>
      <c r="AX600" s="218"/>
      <c r="AY600" s="218"/>
      <c r="AZ600" s="218"/>
      <c r="BA600" s="218"/>
      <c r="BB600" s="218"/>
      <c r="BC600" s="218"/>
      <c r="BD600" s="218"/>
      <c r="BE600" s="218"/>
      <c r="BF600" s="218"/>
      <c r="BG600" s="218"/>
      <c r="BH600" s="218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217"/>
      <c r="BS600" s="217"/>
      <c r="BT600" s="217"/>
      <c r="BU600" s="217"/>
      <c r="BV600" s="217"/>
      <c r="BW600" s="217"/>
      <c r="BX600" s="217"/>
      <c r="BY600" s="217"/>
      <c r="BZ600" s="217"/>
      <c r="CA600" s="217"/>
      <c r="CB600" s="217"/>
      <c r="CC600" s="217"/>
      <c r="CD600" s="217"/>
      <c r="CE600" s="217"/>
      <c r="CF600" s="217"/>
      <c r="CG600" s="217"/>
      <c r="CH600" s="217"/>
      <c r="CI600" s="217"/>
      <c r="CJ600" s="217"/>
      <c r="CK600" s="217"/>
      <c r="CL600" s="217"/>
      <c r="CM600" s="217"/>
      <c r="CN600" s="217"/>
      <c r="CO600" s="217"/>
      <c r="CP600" s="217"/>
      <c r="CQ600" s="217"/>
      <c r="CR600" s="217"/>
      <c r="CS600" s="217"/>
      <c r="CT600" s="217"/>
      <c r="CU600" s="217"/>
      <c r="CV600" s="217"/>
      <c r="CW600" s="217"/>
      <c r="CX600" s="217"/>
      <c r="CY600" s="217"/>
      <c r="CZ600" s="193"/>
      <c r="DA600" s="193"/>
      <c r="DB600" s="193"/>
      <c r="DC600" s="193"/>
      <c r="DD600" s="193"/>
      <c r="DE600" s="193"/>
      <c r="DF600" s="193"/>
      <c r="DG600" s="193"/>
      <c r="DH600" s="193"/>
      <c r="DI600" s="193"/>
      <c r="DJ600" s="193"/>
      <c r="DK600" s="193"/>
      <c r="DL600" s="193"/>
      <c r="DM600" s="193"/>
      <c r="DN600" s="193"/>
      <c r="DO600" s="193"/>
      <c r="DP600" s="193"/>
      <c r="DQ600" s="193"/>
      <c r="DR600" s="193"/>
      <c r="DS600" s="193"/>
      <c r="DT600" s="193"/>
      <c r="DU600" s="193"/>
      <c r="DV600" s="193"/>
      <c r="DW600" s="193"/>
      <c r="DX600" s="193"/>
      <c r="DY600" s="193"/>
    </row>
    <row r="601" s="190" customFormat="1" customHeight="1" spans="1:129">
      <c r="A601" s="243">
        <f t="shared" si="1513"/>
        <v>436</v>
      </c>
      <c r="B601" s="235"/>
      <c r="C601" s="234">
        <v>1</v>
      </c>
      <c r="D601" s="233">
        <f t="shared" si="1514"/>
        <v>900</v>
      </c>
      <c r="E601" s="234" t="str">
        <f t="shared" si="1515"/>
        <v>YT-11546-24E-F</v>
      </c>
      <c r="F601" s="232">
        <f t="shared" si="1516"/>
        <v>5020</v>
      </c>
      <c r="G601" s="234"/>
      <c r="H601" s="234" t="s">
        <v>45</v>
      </c>
      <c r="I601" s="234"/>
      <c r="J601" s="252"/>
      <c r="K601" s="234"/>
      <c r="L601" s="234">
        <f t="shared" si="1517"/>
        <v>6</v>
      </c>
      <c r="M601" s="234">
        <f t="shared" si="1502"/>
        <v>0</v>
      </c>
      <c r="N601" s="253">
        <f t="shared" si="1518"/>
        <v>0</v>
      </c>
      <c r="O601" s="234"/>
      <c r="P601" s="234"/>
      <c r="Q601" s="234"/>
      <c r="R601" s="234"/>
      <c r="S601" s="260">
        <f t="shared" si="1503"/>
        <v>0</v>
      </c>
      <c r="T601" s="260" t="e">
        <f t="shared" si="1504"/>
        <v>#DIV/0!</v>
      </c>
      <c r="U601" s="260">
        <f t="shared" si="1505"/>
        <v>0</v>
      </c>
      <c r="V601" s="260"/>
      <c r="W601" s="270"/>
      <c r="X601" s="266"/>
      <c r="Y601" s="260" t="e">
        <f t="shared" si="1506"/>
        <v>#DIV/0!</v>
      </c>
      <c r="Z601" s="234" t="e">
        <f t="shared" si="1507"/>
        <v>#DIV/0!</v>
      </c>
      <c r="AA601" s="260" t="e">
        <f t="shared" si="1508"/>
        <v>#DIV/0!</v>
      </c>
      <c r="AB601" s="278" t="e">
        <f t="shared" si="1509"/>
        <v>#DIV/0!</v>
      </c>
      <c r="AC601" s="260">
        <f t="shared" si="1510"/>
        <v>0</v>
      </c>
      <c r="AD601" s="254" t="e">
        <f t="shared" si="1511"/>
        <v>#DIV/0!</v>
      </c>
      <c r="AE601" s="279">
        <v>1</v>
      </c>
      <c r="AF601" s="280">
        <f t="shared" si="1512"/>
        <v>0</v>
      </c>
      <c r="AG601" s="292">
        <f t="shared" si="1519"/>
        <v>44162</v>
      </c>
      <c r="AH601" s="294"/>
      <c r="AI601" s="294">
        <f t="shared" si="1520"/>
        <v>44177.8345637483</v>
      </c>
      <c r="AJ601" s="295"/>
      <c r="AK601" s="295">
        <f t="shared" si="1521"/>
        <v>44180.8345637483</v>
      </c>
      <c r="AL601" s="296"/>
      <c r="AM601" s="300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218"/>
      <c r="BD601" s="218"/>
      <c r="BE601" s="218"/>
      <c r="BF601" s="218"/>
      <c r="BG601" s="218"/>
      <c r="BH601" s="218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217"/>
      <c r="BV601" s="217"/>
      <c r="BW601" s="217"/>
      <c r="BX601" s="217"/>
      <c r="BY601" s="217"/>
      <c r="BZ601" s="217"/>
      <c r="CA601" s="217"/>
      <c r="CB601" s="217"/>
      <c r="CC601" s="217"/>
      <c r="CD601" s="217"/>
      <c r="CE601" s="217"/>
      <c r="CF601" s="217"/>
      <c r="CG601" s="217"/>
      <c r="CH601" s="217"/>
      <c r="CI601" s="217"/>
      <c r="CJ601" s="217"/>
      <c r="CK601" s="217"/>
      <c r="CL601" s="217"/>
      <c r="CM601" s="217"/>
      <c r="CN601" s="217"/>
      <c r="CO601" s="217"/>
      <c r="CP601" s="217"/>
      <c r="CQ601" s="217"/>
      <c r="CR601" s="217"/>
      <c r="CS601" s="217"/>
      <c r="CT601" s="217"/>
      <c r="CU601" s="217"/>
      <c r="CV601" s="217"/>
      <c r="CW601" s="217"/>
      <c r="CX601" s="217"/>
      <c r="CY601" s="217"/>
      <c r="CZ601" s="193"/>
      <c r="DA601" s="193"/>
      <c r="DB601" s="193"/>
      <c r="DC601" s="193"/>
      <c r="DD601" s="193"/>
      <c r="DE601" s="193"/>
      <c r="DF601" s="193"/>
      <c r="DG601" s="193"/>
      <c r="DH601" s="193"/>
      <c r="DI601" s="193"/>
      <c r="DJ601" s="193"/>
      <c r="DK601" s="193"/>
      <c r="DL601" s="193"/>
      <c r="DM601" s="193"/>
      <c r="DN601" s="193"/>
      <c r="DO601" s="193"/>
      <c r="DP601" s="193"/>
      <c r="DQ601" s="193"/>
      <c r="DR601" s="193"/>
      <c r="DS601" s="193"/>
      <c r="DT601" s="193"/>
      <c r="DU601" s="193"/>
      <c r="DV601" s="193"/>
      <c r="DW601" s="193"/>
      <c r="DX601" s="193"/>
      <c r="DY601" s="193"/>
    </row>
    <row r="602" s="190" customFormat="1" customHeight="1" spans="1:129">
      <c r="A602" s="243">
        <f t="shared" si="1513"/>
        <v>436</v>
      </c>
      <c r="B602" s="235"/>
      <c r="C602" s="234">
        <v>1</v>
      </c>
      <c r="D602" s="233">
        <f t="shared" si="1514"/>
        <v>900</v>
      </c>
      <c r="E602" s="234" t="str">
        <f t="shared" si="1515"/>
        <v>YT-11546-24E-F</v>
      </c>
      <c r="F602" s="232">
        <f t="shared" si="1516"/>
        <v>5020</v>
      </c>
      <c r="G602" s="234"/>
      <c r="H602" s="234" t="s">
        <v>46</v>
      </c>
      <c r="I602" s="234"/>
      <c r="J602" s="252"/>
      <c r="K602" s="234"/>
      <c r="L602" s="234">
        <f t="shared" si="1517"/>
        <v>6</v>
      </c>
      <c r="M602" s="234">
        <f t="shared" si="1502"/>
        <v>0</v>
      </c>
      <c r="N602" s="253">
        <f t="shared" si="1518"/>
        <v>0</v>
      </c>
      <c r="O602" s="234"/>
      <c r="P602" s="234"/>
      <c r="Q602" s="234"/>
      <c r="R602" s="234"/>
      <c r="S602" s="260">
        <f t="shared" si="1503"/>
        <v>0</v>
      </c>
      <c r="T602" s="260" t="e">
        <f t="shared" si="1504"/>
        <v>#DIV/0!</v>
      </c>
      <c r="U602" s="260">
        <f t="shared" si="1505"/>
        <v>0</v>
      </c>
      <c r="V602" s="260"/>
      <c r="W602" s="270"/>
      <c r="X602" s="266"/>
      <c r="Y602" s="260" t="e">
        <f t="shared" si="1506"/>
        <v>#DIV/0!</v>
      </c>
      <c r="Z602" s="234" t="e">
        <f t="shared" si="1507"/>
        <v>#DIV/0!</v>
      </c>
      <c r="AA602" s="260" t="e">
        <f t="shared" si="1508"/>
        <v>#DIV/0!</v>
      </c>
      <c r="AB602" s="278" t="e">
        <f t="shared" si="1509"/>
        <v>#DIV/0!</v>
      </c>
      <c r="AC602" s="260">
        <f t="shared" si="1510"/>
        <v>0</v>
      </c>
      <c r="AD602" s="254" t="e">
        <f t="shared" si="1511"/>
        <v>#DIV/0!</v>
      </c>
      <c r="AE602" s="279">
        <v>1</v>
      </c>
      <c r="AF602" s="280">
        <f t="shared" si="1512"/>
        <v>0</v>
      </c>
      <c r="AG602" s="292">
        <f t="shared" si="1519"/>
        <v>44162</v>
      </c>
      <c r="AH602" s="294"/>
      <c r="AI602" s="294">
        <f t="shared" si="1520"/>
        <v>44177.8345637483</v>
      </c>
      <c r="AJ602" s="295"/>
      <c r="AK602" s="295">
        <f t="shared" si="1521"/>
        <v>44180.8345637483</v>
      </c>
      <c r="AL602" s="296"/>
      <c r="AM602" s="300"/>
      <c r="AN602" s="218"/>
      <c r="AO602" s="218"/>
      <c r="AP602" s="218"/>
      <c r="AQ602" s="218"/>
      <c r="AR602" s="218"/>
      <c r="AS602" s="218"/>
      <c r="AT602" s="218"/>
      <c r="AU602" s="218"/>
      <c r="AV602" s="218"/>
      <c r="AW602" s="218"/>
      <c r="AX602" s="218"/>
      <c r="AY602" s="218"/>
      <c r="AZ602" s="218"/>
      <c r="BA602" s="218"/>
      <c r="BB602" s="218"/>
      <c r="BC602" s="218"/>
      <c r="BD602" s="218"/>
      <c r="BE602" s="218"/>
      <c r="BF602" s="218"/>
      <c r="BG602" s="218"/>
      <c r="BH602" s="218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217"/>
      <c r="BS602" s="217"/>
      <c r="BT602" s="217"/>
      <c r="BU602" s="217"/>
      <c r="BV602" s="217"/>
      <c r="BW602" s="217"/>
      <c r="BX602" s="217"/>
      <c r="BY602" s="217"/>
      <c r="BZ602" s="217"/>
      <c r="CA602" s="217"/>
      <c r="CB602" s="217"/>
      <c r="CC602" s="217"/>
      <c r="CD602" s="217"/>
      <c r="CE602" s="217"/>
      <c r="CF602" s="217"/>
      <c r="CG602" s="217"/>
      <c r="CH602" s="217"/>
      <c r="CI602" s="217"/>
      <c r="CJ602" s="217"/>
      <c r="CK602" s="217"/>
      <c r="CL602" s="217"/>
      <c r="CM602" s="217"/>
      <c r="CN602" s="217"/>
      <c r="CO602" s="217"/>
      <c r="CP602" s="217"/>
      <c r="CQ602" s="217"/>
      <c r="CR602" s="217"/>
      <c r="CS602" s="217"/>
      <c r="CT602" s="217"/>
      <c r="CU602" s="217"/>
      <c r="CV602" s="217"/>
      <c r="CW602" s="217"/>
      <c r="CX602" s="217"/>
      <c r="CY602" s="217"/>
      <c r="CZ602" s="193"/>
      <c r="DA602" s="193"/>
      <c r="DB602" s="193"/>
      <c r="DC602" s="193"/>
      <c r="DD602" s="193"/>
      <c r="DE602" s="193"/>
      <c r="DF602" s="193"/>
      <c r="DG602" s="193"/>
      <c r="DH602" s="193"/>
      <c r="DI602" s="193"/>
      <c r="DJ602" s="193"/>
      <c r="DK602" s="193"/>
      <c r="DL602" s="193"/>
      <c r="DM602" s="193"/>
      <c r="DN602" s="193"/>
      <c r="DO602" s="193"/>
      <c r="DP602" s="193"/>
      <c r="DQ602" s="193"/>
      <c r="DR602" s="193"/>
      <c r="DS602" s="193"/>
      <c r="DT602" s="193"/>
      <c r="DU602" s="193"/>
      <c r="DV602" s="193"/>
      <c r="DW602" s="193"/>
      <c r="DX602" s="193"/>
      <c r="DY602" s="193"/>
    </row>
    <row r="603" s="191" customFormat="1" customHeight="1" spans="1:129">
      <c r="A603" s="244"/>
      <c r="B603" s="237"/>
      <c r="C603" s="240"/>
      <c r="D603" s="239"/>
      <c r="E603" s="240"/>
      <c r="F603" s="238"/>
      <c r="G603" s="240"/>
      <c r="H603" s="240"/>
      <c r="I603" s="240"/>
      <c r="J603" s="256"/>
      <c r="K603" s="240"/>
      <c r="L603" s="240"/>
      <c r="M603" s="240"/>
      <c r="N603" s="257"/>
      <c r="O603" s="240"/>
      <c r="P603" s="240"/>
      <c r="Q603" s="240"/>
      <c r="R603" s="240"/>
      <c r="S603" s="267"/>
      <c r="T603" s="267"/>
      <c r="U603" s="267"/>
      <c r="V603" s="267"/>
      <c r="W603" s="272"/>
      <c r="X603" s="269"/>
      <c r="Y603" s="267"/>
      <c r="Z603" s="240"/>
      <c r="AA603" s="267"/>
      <c r="AB603" s="281"/>
      <c r="AC603" s="267"/>
      <c r="AD603" s="258"/>
      <c r="AE603" s="282"/>
      <c r="AF603" s="283"/>
      <c r="AG603" s="297"/>
      <c r="AH603" s="352"/>
      <c r="AI603" s="352"/>
      <c r="AJ603" s="345"/>
      <c r="AK603" s="345"/>
      <c r="AL603" s="298"/>
      <c r="AM603" s="301"/>
      <c r="AN603" s="218"/>
      <c r="AO603" s="218"/>
      <c r="AP603" s="218"/>
      <c r="AQ603" s="218"/>
      <c r="AR603" s="218"/>
      <c r="AS603" s="218"/>
      <c r="AT603" s="218"/>
      <c r="AU603" s="218"/>
      <c r="AV603" s="218"/>
      <c r="AW603" s="218"/>
      <c r="AX603" s="218"/>
      <c r="AY603" s="218"/>
      <c r="AZ603" s="218"/>
      <c r="BA603" s="218"/>
      <c r="BB603" s="218"/>
      <c r="BC603" s="218"/>
      <c r="BD603" s="218"/>
      <c r="BE603" s="218"/>
      <c r="BF603" s="218"/>
      <c r="BG603" s="218"/>
      <c r="BH603" s="218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217"/>
      <c r="BS603" s="217"/>
      <c r="BT603" s="217"/>
      <c r="BU603" s="217"/>
      <c r="BV603" s="217"/>
      <c r="BW603" s="217"/>
      <c r="BX603" s="217"/>
      <c r="BY603" s="217"/>
      <c r="BZ603" s="217"/>
      <c r="CA603" s="217"/>
      <c r="CB603" s="217"/>
      <c r="CC603" s="217"/>
      <c r="CD603" s="217"/>
      <c r="CE603" s="217"/>
      <c r="CF603" s="217"/>
      <c r="CG603" s="217"/>
      <c r="CH603" s="217"/>
      <c r="CI603" s="217"/>
      <c r="CJ603" s="217"/>
      <c r="CK603" s="217"/>
      <c r="CL603" s="217"/>
      <c r="CM603" s="217"/>
      <c r="CN603" s="217"/>
      <c r="CO603" s="217"/>
      <c r="CP603" s="217"/>
      <c r="CQ603" s="217"/>
      <c r="CR603" s="217"/>
      <c r="CS603" s="217"/>
      <c r="CT603" s="217"/>
      <c r="CU603" s="217"/>
      <c r="CV603" s="217"/>
      <c r="CW603" s="217"/>
      <c r="CX603" s="217"/>
      <c r="CY603" s="217"/>
      <c r="CZ603" s="193"/>
      <c r="DA603" s="193"/>
      <c r="DB603" s="193"/>
      <c r="DC603" s="193"/>
      <c r="DD603" s="193"/>
      <c r="DE603" s="193"/>
      <c r="DF603" s="193"/>
      <c r="DG603" s="193"/>
      <c r="DH603" s="193"/>
      <c r="DI603" s="193"/>
      <c r="DJ603" s="193"/>
      <c r="DK603" s="193"/>
      <c r="DL603" s="193"/>
      <c r="DM603" s="193"/>
      <c r="DN603" s="193"/>
      <c r="DO603" s="193"/>
      <c r="DP603" s="193"/>
      <c r="DQ603" s="193"/>
      <c r="DR603" s="193"/>
      <c r="DS603" s="193"/>
      <c r="DT603" s="193"/>
      <c r="DU603" s="193"/>
      <c r="DV603" s="193"/>
      <c r="DW603" s="193"/>
      <c r="DX603" s="193"/>
      <c r="DY603" s="193"/>
    </row>
    <row r="604" s="193" customFormat="1" customHeight="1" spans="1:103">
      <c r="A604" s="341">
        <v>394</v>
      </c>
      <c r="B604" s="235">
        <v>1075</v>
      </c>
      <c r="C604" s="234">
        <v>1</v>
      </c>
      <c r="D604" s="233">
        <v>1000</v>
      </c>
      <c r="E604" s="234" t="s">
        <v>171</v>
      </c>
      <c r="F604" s="232">
        <v>1020</v>
      </c>
      <c r="G604" s="234"/>
      <c r="H604" s="234" t="s">
        <v>15</v>
      </c>
      <c r="I604" s="234">
        <v>75</v>
      </c>
      <c r="J604" s="252" t="s">
        <v>172</v>
      </c>
      <c r="K604" s="234">
        <v>379</v>
      </c>
      <c r="L604" s="234">
        <v>6</v>
      </c>
      <c r="M604" s="234">
        <f t="shared" ref="M604:M610" si="1522">O604*K604*I604</f>
        <v>122227.5</v>
      </c>
      <c r="N604" s="253">
        <f>M604/SUM($M$604:$M$610)</f>
        <v>0.137856886669238</v>
      </c>
      <c r="O604" s="234">
        <v>4.3</v>
      </c>
      <c r="P604" s="234"/>
      <c r="Q604" s="234"/>
      <c r="R604" s="234"/>
      <c r="S604" s="260">
        <f t="shared" ref="S604:S610" si="1523">R604*Q604*P604/1000</f>
        <v>0</v>
      </c>
      <c r="T604" s="260">
        <f t="shared" ref="T604:T610" si="1524">F604*N604*1000/L604/K604*9000/I604</f>
        <v>7420.2651399801</v>
      </c>
      <c r="U604" s="260">
        <f t="shared" ref="U604:U610" si="1525">F604*N604</f>
        <v>140.614024402623</v>
      </c>
      <c r="V604" s="260"/>
      <c r="W604" s="270"/>
      <c r="X604" s="266">
        <v>7600</v>
      </c>
      <c r="Y604" s="260">
        <f t="shared" ref="Y604:Y610" si="1526">T604-X604</f>
        <v>-179.734860019898</v>
      </c>
      <c r="Z604" s="234">
        <f t="shared" ref="Z604:Z610" si="1527">Y604*I604/9000*L604*K604/1000</f>
        <v>-3.40597559737707</v>
      </c>
      <c r="AA604" s="260">
        <f t="shared" ref="AA604:AA610" si="1528">65*1000/K604*9000/I604</f>
        <v>20580.4749340369</v>
      </c>
      <c r="AB604" s="278">
        <f t="shared" ref="AB604:AB610" si="1529">Q604*R604*P604*N604/K604/L604*9000/I604</f>
        <v>0</v>
      </c>
      <c r="AC604" s="260">
        <f t="shared" ref="AC604:AC610" si="1530">D604/2*O604*60*24/1000</f>
        <v>3096</v>
      </c>
      <c r="AD604" s="254">
        <f t="shared" ref="AD604:AD610" si="1531">T604/AC604/0.83/AE604</f>
        <v>2.88762224867692</v>
      </c>
      <c r="AE604" s="279">
        <v>1</v>
      </c>
      <c r="AF604" s="280">
        <f t="shared" ref="AF604:AF610" si="1532">IF(LEN(C604)&gt;0,AC604*I604/9000/1000*K604*L604,"")</f>
        <v>58.6692</v>
      </c>
      <c r="AG604" s="292">
        <v>44166</v>
      </c>
      <c r="AH604" s="294"/>
      <c r="AI604" s="294">
        <f t="shared" ref="AI604:AI610" si="1533">AD604+AG604</f>
        <v>44168.8876222487</v>
      </c>
      <c r="AJ604" s="295" t="str">
        <f ca="1">IF(NOW()-AG604-AD604&gt;=-2,"跟踪"," ")</f>
        <v> </v>
      </c>
      <c r="AK604" s="295">
        <f>AI604+2</f>
        <v>44170.8876222487</v>
      </c>
      <c r="AL604" s="296">
        <f>SUM(AF604:AF610)</f>
        <v>425.58048</v>
      </c>
      <c r="AM604" s="217"/>
      <c r="AN604" s="218"/>
      <c r="AO604" s="218"/>
      <c r="AP604" s="218"/>
      <c r="AQ604" s="218"/>
      <c r="AR604" s="218"/>
      <c r="AS604" s="218"/>
      <c r="AT604" s="218"/>
      <c r="AU604" s="218"/>
      <c r="AV604" s="218"/>
      <c r="AW604" s="218"/>
      <c r="AX604" s="218"/>
      <c r="AY604" s="218"/>
      <c r="AZ604" s="218"/>
      <c r="BA604" s="218"/>
      <c r="BB604" s="218"/>
      <c r="BC604" s="218"/>
      <c r="BD604" s="218"/>
      <c r="BE604" s="218"/>
      <c r="BF604" s="218"/>
      <c r="BG604" s="218"/>
      <c r="BH604" s="218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217"/>
      <c r="BS604" s="217"/>
      <c r="BT604" s="217"/>
      <c r="BU604" s="217"/>
      <c r="BV604" s="217"/>
      <c r="BW604" s="217"/>
      <c r="BX604" s="217"/>
      <c r="BY604" s="217"/>
      <c r="BZ604" s="217"/>
      <c r="CA604" s="217"/>
      <c r="CB604" s="217"/>
      <c r="CC604" s="217"/>
      <c r="CD604" s="217"/>
      <c r="CE604" s="217"/>
      <c r="CF604" s="217"/>
      <c r="CG604" s="217"/>
      <c r="CH604" s="217"/>
      <c r="CI604" s="217"/>
      <c r="CJ604" s="217"/>
      <c r="CK604" s="217"/>
      <c r="CL604" s="217"/>
      <c r="CM604" s="217"/>
      <c r="CN604" s="217"/>
      <c r="CO604" s="217"/>
      <c r="CP604" s="217"/>
      <c r="CQ604" s="217"/>
      <c r="CR604" s="217"/>
      <c r="CS604" s="217"/>
      <c r="CT604" s="217"/>
      <c r="CU604" s="217"/>
      <c r="CV604" s="217"/>
      <c r="CW604" s="217"/>
      <c r="CX604" s="217"/>
      <c r="CY604" s="217"/>
    </row>
    <row r="605" s="193" customFormat="1" customHeight="1" spans="1:103">
      <c r="A605" s="341">
        <v>394</v>
      </c>
      <c r="B605" s="235"/>
      <c r="C605" s="234">
        <v>1</v>
      </c>
      <c r="D605" s="233">
        <f t="shared" ref="D605:D610" si="1534">D604</f>
        <v>1000</v>
      </c>
      <c r="E605" s="234" t="str">
        <f t="shared" ref="E605:E610" si="1535">E604</f>
        <v>YT-13054-26E</v>
      </c>
      <c r="F605" s="232">
        <f t="shared" ref="F605:F610" si="1536">F604</f>
        <v>1020</v>
      </c>
      <c r="G605" s="234"/>
      <c r="H605" s="234" t="s">
        <v>41</v>
      </c>
      <c r="I605" s="234">
        <v>75</v>
      </c>
      <c r="J605" s="252" t="s">
        <v>172</v>
      </c>
      <c r="K605" s="234">
        <v>379</v>
      </c>
      <c r="L605" s="234">
        <f t="shared" ref="L605:L610" si="1537">L604</f>
        <v>6</v>
      </c>
      <c r="M605" s="234">
        <f t="shared" si="1522"/>
        <v>122227.5</v>
      </c>
      <c r="N605" s="253">
        <f t="shared" ref="N605:N610" si="1538">M605/SUM($M$604:$M$610)</f>
        <v>0.137856886669238</v>
      </c>
      <c r="O605" s="234">
        <v>4.3</v>
      </c>
      <c r="P605" s="234"/>
      <c r="Q605" s="234"/>
      <c r="R605" s="234"/>
      <c r="S605" s="260">
        <f t="shared" si="1523"/>
        <v>0</v>
      </c>
      <c r="T605" s="260">
        <f t="shared" si="1524"/>
        <v>7420.2651399801</v>
      </c>
      <c r="U605" s="260">
        <f t="shared" si="1525"/>
        <v>140.614024402623</v>
      </c>
      <c r="V605" s="260"/>
      <c r="W605" s="270"/>
      <c r="X605" s="266">
        <v>7600</v>
      </c>
      <c r="Y605" s="260">
        <f t="shared" si="1526"/>
        <v>-179.734860019898</v>
      </c>
      <c r="Z605" s="234">
        <f t="shared" si="1527"/>
        <v>-3.40597559737707</v>
      </c>
      <c r="AA605" s="260">
        <f t="shared" si="1528"/>
        <v>20580.4749340369</v>
      </c>
      <c r="AB605" s="278">
        <f t="shared" si="1529"/>
        <v>0</v>
      </c>
      <c r="AC605" s="260">
        <f t="shared" si="1530"/>
        <v>3096</v>
      </c>
      <c r="AD605" s="254">
        <f t="shared" si="1531"/>
        <v>2.88762224867692</v>
      </c>
      <c r="AE605" s="279">
        <v>1</v>
      </c>
      <c r="AF605" s="280">
        <f t="shared" si="1532"/>
        <v>58.6692</v>
      </c>
      <c r="AG605" s="292">
        <f>AG604</f>
        <v>44166</v>
      </c>
      <c r="AH605" s="294"/>
      <c r="AI605" s="294">
        <f t="shared" si="1533"/>
        <v>44168.8876222487</v>
      </c>
      <c r="AJ605" s="295"/>
      <c r="AK605" s="295">
        <f>AI605+3</f>
        <v>44171.8876222487</v>
      </c>
      <c r="AL605" s="296"/>
      <c r="AM605" s="217"/>
      <c r="AN605" s="218"/>
      <c r="AO605" s="218"/>
      <c r="AP605" s="218"/>
      <c r="AQ605" s="218"/>
      <c r="AR605" s="218"/>
      <c r="AS605" s="218"/>
      <c r="AT605" s="218"/>
      <c r="AU605" s="218"/>
      <c r="AV605" s="218"/>
      <c r="AW605" s="218"/>
      <c r="AX605" s="218"/>
      <c r="AY605" s="218"/>
      <c r="AZ605" s="218"/>
      <c r="BA605" s="218"/>
      <c r="BB605" s="218"/>
      <c r="BC605" s="218"/>
      <c r="BD605" s="218"/>
      <c r="BE605" s="218"/>
      <c r="BF605" s="218"/>
      <c r="BG605" s="218"/>
      <c r="BH605" s="218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217"/>
      <c r="BS605" s="217"/>
      <c r="BT605" s="217"/>
      <c r="BU605" s="217"/>
      <c r="BV605" s="217"/>
      <c r="BW605" s="217"/>
      <c r="BX605" s="217"/>
      <c r="BY605" s="217"/>
      <c r="BZ605" s="217"/>
      <c r="CA605" s="217"/>
      <c r="CB605" s="217"/>
      <c r="CC605" s="217"/>
      <c r="CD605" s="217"/>
      <c r="CE605" s="217"/>
      <c r="CF605" s="217"/>
      <c r="CG605" s="217"/>
      <c r="CH605" s="217"/>
      <c r="CI605" s="217"/>
      <c r="CJ605" s="217"/>
      <c r="CK605" s="217"/>
      <c r="CL605" s="217"/>
      <c r="CM605" s="217"/>
      <c r="CN605" s="217"/>
      <c r="CO605" s="217"/>
      <c r="CP605" s="217"/>
      <c r="CQ605" s="217"/>
      <c r="CR605" s="217"/>
      <c r="CS605" s="217"/>
      <c r="CT605" s="217"/>
      <c r="CU605" s="217"/>
      <c r="CV605" s="217"/>
      <c r="CW605" s="217"/>
      <c r="CX605" s="217"/>
      <c r="CY605" s="217"/>
    </row>
    <row r="606" s="193" customFormat="1" customHeight="1" spans="1:103">
      <c r="A606" s="341">
        <v>394</v>
      </c>
      <c r="B606" s="235"/>
      <c r="C606" s="234">
        <v>1</v>
      </c>
      <c r="D606" s="233">
        <f t="shared" si="1534"/>
        <v>1000</v>
      </c>
      <c r="E606" s="234" t="str">
        <f t="shared" si="1535"/>
        <v>YT-13054-26E</v>
      </c>
      <c r="F606" s="232">
        <f t="shared" si="1536"/>
        <v>1020</v>
      </c>
      <c r="G606" s="234"/>
      <c r="H606" s="234" t="s">
        <v>42</v>
      </c>
      <c r="I606" s="234">
        <v>30</v>
      </c>
      <c r="J606" s="259" t="s">
        <v>62</v>
      </c>
      <c r="K606" s="234">
        <v>506</v>
      </c>
      <c r="L606" s="234">
        <f t="shared" si="1537"/>
        <v>6</v>
      </c>
      <c r="M606" s="234">
        <f t="shared" si="1522"/>
        <v>198858</v>
      </c>
      <c r="N606" s="253">
        <f t="shared" si="1538"/>
        <v>0.224286226661524</v>
      </c>
      <c r="O606" s="234">
        <v>13.1</v>
      </c>
      <c r="P606" s="234"/>
      <c r="Q606" s="234"/>
      <c r="R606" s="234"/>
      <c r="S606" s="260">
        <f t="shared" si="1523"/>
        <v>0</v>
      </c>
      <c r="T606" s="260">
        <f t="shared" si="1524"/>
        <v>22605.9240311022</v>
      </c>
      <c r="U606" s="260">
        <f t="shared" si="1525"/>
        <v>228.771951194754</v>
      </c>
      <c r="V606" s="260"/>
      <c r="W606" s="270"/>
      <c r="X606" s="266"/>
      <c r="Y606" s="260">
        <f t="shared" si="1526"/>
        <v>22605.9240311022</v>
      </c>
      <c r="Z606" s="234">
        <f t="shared" si="1527"/>
        <v>228.771951194754</v>
      </c>
      <c r="AA606" s="260">
        <f t="shared" si="1528"/>
        <v>38537.5494071146</v>
      </c>
      <c r="AB606" s="278">
        <f t="shared" si="1529"/>
        <v>0</v>
      </c>
      <c r="AC606" s="260">
        <f t="shared" si="1530"/>
        <v>9432</v>
      </c>
      <c r="AD606" s="254">
        <f t="shared" si="1531"/>
        <v>2.88762224867692</v>
      </c>
      <c r="AE606" s="279">
        <v>1</v>
      </c>
      <c r="AF606" s="280">
        <f t="shared" si="1532"/>
        <v>95.45184</v>
      </c>
      <c r="AG606" s="292">
        <f>AG605</f>
        <v>44166</v>
      </c>
      <c r="AH606" s="294"/>
      <c r="AI606" s="294">
        <f t="shared" si="1533"/>
        <v>44168.8876222487</v>
      </c>
      <c r="AJ606" s="295"/>
      <c r="AK606" s="295">
        <f>AK604</f>
        <v>44170.8876222487</v>
      </c>
      <c r="AL606" s="296"/>
      <c r="AM606" s="217"/>
      <c r="AN606" s="218"/>
      <c r="AO606" s="218"/>
      <c r="AP606" s="218"/>
      <c r="AQ606" s="218"/>
      <c r="AR606" s="218"/>
      <c r="AS606" s="218"/>
      <c r="AT606" s="218"/>
      <c r="AU606" s="218"/>
      <c r="AV606" s="218"/>
      <c r="AW606" s="218"/>
      <c r="AX606" s="218"/>
      <c r="AY606" s="218"/>
      <c r="AZ606" s="218"/>
      <c r="BA606" s="218"/>
      <c r="BB606" s="218"/>
      <c r="BC606" s="218"/>
      <c r="BD606" s="218"/>
      <c r="BE606" s="218"/>
      <c r="BF606" s="218"/>
      <c r="BG606" s="218"/>
      <c r="BH606" s="218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217"/>
      <c r="BS606" s="217"/>
      <c r="BT606" s="217"/>
      <c r="BU606" s="217"/>
      <c r="BV606" s="217"/>
      <c r="BW606" s="217"/>
      <c r="BX606" s="217"/>
      <c r="BY606" s="217"/>
      <c r="BZ606" s="217"/>
      <c r="CA606" s="217"/>
      <c r="CB606" s="217"/>
      <c r="CC606" s="217"/>
      <c r="CD606" s="217"/>
      <c r="CE606" s="217"/>
      <c r="CF606" s="217"/>
      <c r="CG606" s="217"/>
      <c r="CH606" s="217"/>
      <c r="CI606" s="217"/>
      <c r="CJ606" s="217"/>
      <c r="CK606" s="217"/>
      <c r="CL606" s="217"/>
      <c r="CM606" s="217"/>
      <c r="CN606" s="217"/>
      <c r="CO606" s="217"/>
      <c r="CP606" s="217"/>
      <c r="CQ606" s="217"/>
      <c r="CR606" s="217"/>
      <c r="CS606" s="217"/>
      <c r="CT606" s="217"/>
      <c r="CU606" s="217"/>
      <c r="CV606" s="217"/>
      <c r="CW606" s="217"/>
      <c r="CX606" s="217"/>
      <c r="CY606" s="217"/>
    </row>
    <row r="607" s="193" customFormat="1" customHeight="1" spans="1:103">
      <c r="A607" s="341">
        <v>394</v>
      </c>
      <c r="B607" s="235"/>
      <c r="C607" s="234">
        <v>1</v>
      </c>
      <c r="D607" s="233">
        <f t="shared" si="1534"/>
        <v>1000</v>
      </c>
      <c r="E607" s="234" t="str">
        <f t="shared" si="1535"/>
        <v>YT-13054-26E</v>
      </c>
      <c r="F607" s="232">
        <f t="shared" si="1536"/>
        <v>1020</v>
      </c>
      <c r="G607" s="234"/>
      <c r="H607" s="234" t="s">
        <v>43</v>
      </c>
      <c r="I607" s="234">
        <v>30</v>
      </c>
      <c r="J607" s="252" t="s">
        <v>62</v>
      </c>
      <c r="K607" s="234">
        <v>506</v>
      </c>
      <c r="L607" s="234">
        <f t="shared" si="1537"/>
        <v>6</v>
      </c>
      <c r="M607" s="234">
        <f t="shared" si="1522"/>
        <v>198858</v>
      </c>
      <c r="N607" s="253">
        <f t="shared" si="1538"/>
        <v>0.224286226661524</v>
      </c>
      <c r="O607" s="234">
        <v>13.1</v>
      </c>
      <c r="P607" s="234"/>
      <c r="Q607" s="234"/>
      <c r="R607" s="234"/>
      <c r="S607" s="260">
        <f t="shared" si="1523"/>
        <v>0</v>
      </c>
      <c r="T607" s="260">
        <f t="shared" si="1524"/>
        <v>22605.9240311022</v>
      </c>
      <c r="U607" s="260">
        <f t="shared" si="1525"/>
        <v>228.771951194754</v>
      </c>
      <c r="V607" s="260"/>
      <c r="W607" s="270"/>
      <c r="X607" s="266"/>
      <c r="Y607" s="260">
        <f t="shared" si="1526"/>
        <v>22605.9240311022</v>
      </c>
      <c r="Z607" s="234">
        <f t="shared" si="1527"/>
        <v>228.771951194754</v>
      </c>
      <c r="AA607" s="260">
        <f t="shared" si="1528"/>
        <v>38537.5494071146</v>
      </c>
      <c r="AB607" s="278">
        <f t="shared" si="1529"/>
        <v>0</v>
      </c>
      <c r="AC607" s="260">
        <f t="shared" si="1530"/>
        <v>9432</v>
      </c>
      <c r="AD607" s="254">
        <f t="shared" si="1531"/>
        <v>2.88762224867692</v>
      </c>
      <c r="AE607" s="279">
        <v>1</v>
      </c>
      <c r="AF607" s="280">
        <f t="shared" si="1532"/>
        <v>95.45184</v>
      </c>
      <c r="AG607" s="292">
        <f>AG606</f>
        <v>44166</v>
      </c>
      <c r="AH607" s="294"/>
      <c r="AI607" s="294">
        <f t="shared" si="1533"/>
        <v>44168.8876222487</v>
      </c>
      <c r="AJ607" s="295"/>
      <c r="AK607" s="295">
        <f>AK604</f>
        <v>44170.8876222487</v>
      </c>
      <c r="AL607" s="296"/>
      <c r="AM607" s="217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218"/>
      <c r="BD607" s="218"/>
      <c r="BE607" s="218"/>
      <c r="BF607" s="218"/>
      <c r="BG607" s="218"/>
      <c r="BH607" s="218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217"/>
      <c r="BV607" s="217"/>
      <c r="BW607" s="217"/>
      <c r="BX607" s="217"/>
      <c r="BY607" s="217"/>
      <c r="BZ607" s="217"/>
      <c r="CA607" s="217"/>
      <c r="CB607" s="217"/>
      <c r="CC607" s="217"/>
      <c r="CD607" s="217"/>
      <c r="CE607" s="217"/>
      <c r="CF607" s="217"/>
      <c r="CG607" s="217"/>
      <c r="CH607" s="217"/>
      <c r="CI607" s="217"/>
      <c r="CJ607" s="217"/>
      <c r="CK607" s="217"/>
      <c r="CL607" s="217"/>
      <c r="CM607" s="217"/>
      <c r="CN607" s="217"/>
      <c r="CO607" s="217"/>
      <c r="CP607" s="217"/>
      <c r="CQ607" s="217"/>
      <c r="CR607" s="217"/>
      <c r="CS607" s="217"/>
      <c r="CT607" s="217"/>
      <c r="CU607" s="217"/>
      <c r="CV607" s="217"/>
      <c r="CW607" s="217"/>
      <c r="CX607" s="217"/>
      <c r="CY607" s="217"/>
    </row>
    <row r="608" s="193" customFormat="1" customHeight="1" spans="1:103">
      <c r="A608" s="341">
        <v>394</v>
      </c>
      <c r="B608" s="235"/>
      <c r="C608" s="234">
        <v>1</v>
      </c>
      <c r="D608" s="233">
        <f t="shared" si="1534"/>
        <v>1000</v>
      </c>
      <c r="E608" s="234" t="str">
        <f t="shared" si="1535"/>
        <v>YT-13054-26E</v>
      </c>
      <c r="F608" s="232">
        <f t="shared" si="1536"/>
        <v>1020</v>
      </c>
      <c r="G608" s="234"/>
      <c r="H608" s="234" t="s">
        <v>44</v>
      </c>
      <c r="I608" s="234">
        <v>75</v>
      </c>
      <c r="J608" s="252" t="s">
        <v>172</v>
      </c>
      <c r="K608" s="234">
        <v>379</v>
      </c>
      <c r="L608" s="234">
        <f t="shared" si="1537"/>
        <v>6</v>
      </c>
      <c r="M608" s="234">
        <f t="shared" si="1522"/>
        <v>122227.5</v>
      </c>
      <c r="N608" s="253">
        <f t="shared" si="1538"/>
        <v>0.137856886669238</v>
      </c>
      <c r="O608" s="234">
        <v>4.3</v>
      </c>
      <c r="P608" s="234"/>
      <c r="Q608" s="234"/>
      <c r="R608" s="234"/>
      <c r="S608" s="260">
        <f t="shared" si="1523"/>
        <v>0</v>
      </c>
      <c r="T608" s="260">
        <f t="shared" si="1524"/>
        <v>7420.2651399801</v>
      </c>
      <c r="U608" s="260">
        <f t="shared" si="1525"/>
        <v>140.614024402623</v>
      </c>
      <c r="V608" s="260"/>
      <c r="W608" s="270"/>
      <c r="X608" s="266">
        <v>7600</v>
      </c>
      <c r="Y608" s="260">
        <f t="shared" si="1526"/>
        <v>-179.734860019898</v>
      </c>
      <c r="Z608" s="234">
        <f t="shared" si="1527"/>
        <v>-3.40597559737707</v>
      </c>
      <c r="AA608" s="260">
        <f t="shared" si="1528"/>
        <v>20580.4749340369</v>
      </c>
      <c r="AB608" s="278">
        <f t="shared" si="1529"/>
        <v>0</v>
      </c>
      <c r="AC608" s="260">
        <f t="shared" si="1530"/>
        <v>3096</v>
      </c>
      <c r="AD608" s="254">
        <f t="shared" si="1531"/>
        <v>2.88762224867692</v>
      </c>
      <c r="AE608" s="279">
        <v>1</v>
      </c>
      <c r="AF608" s="280">
        <f t="shared" si="1532"/>
        <v>58.6692</v>
      </c>
      <c r="AG608" s="292">
        <f>AG607</f>
        <v>44166</v>
      </c>
      <c r="AH608" s="294"/>
      <c r="AI608" s="294">
        <f t="shared" si="1533"/>
        <v>44168.8876222487</v>
      </c>
      <c r="AJ608" s="295"/>
      <c r="AK608" s="295">
        <f>AI608+3</f>
        <v>44171.8876222487</v>
      </c>
      <c r="AL608" s="296"/>
      <c r="AM608" s="217"/>
      <c r="AN608" s="218"/>
      <c r="AO608" s="218"/>
      <c r="AP608" s="218"/>
      <c r="AQ608" s="218"/>
      <c r="AR608" s="218"/>
      <c r="AS608" s="218"/>
      <c r="AT608" s="218"/>
      <c r="AU608" s="218"/>
      <c r="AV608" s="218"/>
      <c r="AW608" s="218"/>
      <c r="AX608" s="218"/>
      <c r="AY608" s="218"/>
      <c r="AZ608" s="218"/>
      <c r="BA608" s="218"/>
      <c r="BB608" s="218"/>
      <c r="BC608" s="218"/>
      <c r="BD608" s="218"/>
      <c r="BE608" s="218"/>
      <c r="BF608" s="218"/>
      <c r="BG608" s="218"/>
      <c r="BH608" s="218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217"/>
      <c r="BS608" s="217"/>
      <c r="BT608" s="217"/>
      <c r="BU608" s="217"/>
      <c r="BV608" s="217"/>
      <c r="BW608" s="217"/>
      <c r="BX608" s="217"/>
      <c r="BY608" s="217"/>
      <c r="BZ608" s="217"/>
      <c r="CA608" s="217"/>
      <c r="CB608" s="217"/>
      <c r="CC608" s="217"/>
      <c r="CD608" s="217"/>
      <c r="CE608" s="217"/>
      <c r="CF608" s="217"/>
      <c r="CG608" s="217"/>
      <c r="CH608" s="217"/>
      <c r="CI608" s="217"/>
      <c r="CJ608" s="217"/>
      <c r="CK608" s="217"/>
      <c r="CL608" s="217"/>
      <c r="CM608" s="217"/>
      <c r="CN608" s="217"/>
      <c r="CO608" s="217"/>
      <c r="CP608" s="217"/>
      <c r="CQ608" s="217"/>
      <c r="CR608" s="217"/>
      <c r="CS608" s="217"/>
      <c r="CT608" s="217"/>
      <c r="CU608" s="217"/>
      <c r="CV608" s="217"/>
      <c r="CW608" s="217"/>
      <c r="CX608" s="217"/>
      <c r="CY608" s="217"/>
    </row>
    <row r="609" s="193" customFormat="1" customHeight="1" spans="1:103">
      <c r="A609" s="341">
        <v>394</v>
      </c>
      <c r="B609" s="235"/>
      <c r="C609" s="234">
        <v>1</v>
      </c>
      <c r="D609" s="233">
        <f t="shared" si="1534"/>
        <v>1000</v>
      </c>
      <c r="E609" s="234" t="str">
        <f t="shared" si="1535"/>
        <v>YT-13054-26E</v>
      </c>
      <c r="F609" s="232">
        <f t="shared" si="1536"/>
        <v>1020</v>
      </c>
      <c r="G609" s="234"/>
      <c r="H609" s="234" t="s">
        <v>45</v>
      </c>
      <c r="I609" s="234">
        <v>75</v>
      </c>
      <c r="J609" s="252" t="s">
        <v>172</v>
      </c>
      <c r="K609" s="234">
        <v>379</v>
      </c>
      <c r="L609" s="234">
        <f t="shared" si="1537"/>
        <v>6</v>
      </c>
      <c r="M609" s="234">
        <f t="shared" si="1522"/>
        <v>122227.5</v>
      </c>
      <c r="N609" s="253">
        <f t="shared" si="1538"/>
        <v>0.137856886669238</v>
      </c>
      <c r="O609" s="234">
        <v>4.3</v>
      </c>
      <c r="P609" s="234"/>
      <c r="Q609" s="234"/>
      <c r="R609" s="234"/>
      <c r="S609" s="260">
        <f t="shared" si="1523"/>
        <v>0</v>
      </c>
      <c r="T609" s="260">
        <f t="shared" si="1524"/>
        <v>7420.2651399801</v>
      </c>
      <c r="U609" s="260">
        <f t="shared" si="1525"/>
        <v>140.614024402623</v>
      </c>
      <c r="V609" s="260"/>
      <c r="W609" s="270"/>
      <c r="X609" s="266">
        <v>7600</v>
      </c>
      <c r="Y609" s="260">
        <f t="shared" si="1526"/>
        <v>-179.734860019898</v>
      </c>
      <c r="Z609" s="234">
        <f t="shared" si="1527"/>
        <v>-3.40597559737707</v>
      </c>
      <c r="AA609" s="260">
        <f t="shared" si="1528"/>
        <v>20580.4749340369</v>
      </c>
      <c r="AB609" s="278">
        <f t="shared" si="1529"/>
        <v>0</v>
      </c>
      <c r="AC609" s="260">
        <f t="shared" si="1530"/>
        <v>3096</v>
      </c>
      <c r="AD609" s="254">
        <f t="shared" si="1531"/>
        <v>2.88762224867692</v>
      </c>
      <c r="AE609" s="279">
        <v>1</v>
      </c>
      <c r="AF609" s="280">
        <f t="shared" si="1532"/>
        <v>58.6692</v>
      </c>
      <c r="AG609" s="292">
        <v>43883</v>
      </c>
      <c r="AH609" s="294"/>
      <c r="AI609" s="294">
        <f t="shared" si="1533"/>
        <v>43885.8876222487</v>
      </c>
      <c r="AJ609" s="295"/>
      <c r="AK609" s="295">
        <f>AI609+3</f>
        <v>43888.8876222487</v>
      </c>
      <c r="AL609" s="296"/>
      <c r="AM609" s="217"/>
      <c r="AN609" s="218"/>
      <c r="AO609" s="218"/>
      <c r="AP609" s="218"/>
      <c r="AQ609" s="218"/>
      <c r="AR609" s="218"/>
      <c r="AS609" s="218"/>
      <c r="AT609" s="218"/>
      <c r="AU609" s="218"/>
      <c r="AV609" s="218"/>
      <c r="AW609" s="218"/>
      <c r="AX609" s="218"/>
      <c r="AY609" s="218"/>
      <c r="AZ609" s="218"/>
      <c r="BA609" s="218"/>
      <c r="BB609" s="218"/>
      <c r="BC609" s="218"/>
      <c r="BD609" s="218"/>
      <c r="BE609" s="218"/>
      <c r="BF609" s="218"/>
      <c r="BG609" s="218"/>
      <c r="BH609" s="218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217"/>
      <c r="BS609" s="217"/>
      <c r="BT609" s="217"/>
      <c r="BU609" s="217"/>
      <c r="BV609" s="217"/>
      <c r="BW609" s="217"/>
      <c r="BX609" s="217"/>
      <c r="BY609" s="217"/>
      <c r="BZ609" s="217"/>
      <c r="CA609" s="217"/>
      <c r="CB609" s="217"/>
      <c r="CC609" s="217"/>
      <c r="CD609" s="217"/>
      <c r="CE609" s="217"/>
      <c r="CF609" s="217"/>
      <c r="CG609" s="217"/>
      <c r="CH609" s="217"/>
      <c r="CI609" s="217"/>
      <c r="CJ609" s="217"/>
      <c r="CK609" s="217"/>
      <c r="CL609" s="217"/>
      <c r="CM609" s="217"/>
      <c r="CN609" s="217"/>
      <c r="CO609" s="217"/>
      <c r="CP609" s="217"/>
      <c r="CQ609" s="217"/>
      <c r="CR609" s="217"/>
      <c r="CS609" s="217"/>
      <c r="CT609" s="217"/>
      <c r="CU609" s="217"/>
      <c r="CV609" s="217"/>
      <c r="CW609" s="217"/>
      <c r="CX609" s="217"/>
      <c r="CY609" s="217"/>
    </row>
    <row r="610" s="193" customFormat="1" customHeight="1" spans="1:103">
      <c r="A610" s="341">
        <v>394</v>
      </c>
      <c r="B610" s="235"/>
      <c r="C610" s="234">
        <v>1</v>
      </c>
      <c r="D610" s="233">
        <f t="shared" si="1534"/>
        <v>1000</v>
      </c>
      <c r="E610" s="234" t="str">
        <f t="shared" si="1535"/>
        <v>YT-13054-26E</v>
      </c>
      <c r="F610" s="232">
        <f t="shared" si="1536"/>
        <v>1020</v>
      </c>
      <c r="G610" s="234"/>
      <c r="H610" s="234" t="s">
        <v>46</v>
      </c>
      <c r="I610" s="234"/>
      <c r="J610" s="252"/>
      <c r="K610" s="234"/>
      <c r="L610" s="234">
        <f t="shared" si="1537"/>
        <v>6</v>
      </c>
      <c r="M610" s="234">
        <f t="shared" si="1522"/>
        <v>0</v>
      </c>
      <c r="N610" s="253">
        <f t="shared" si="1538"/>
        <v>0</v>
      </c>
      <c r="O610" s="234"/>
      <c r="P610" s="234"/>
      <c r="Q610" s="234"/>
      <c r="R610" s="234"/>
      <c r="S610" s="260">
        <f t="shared" si="1523"/>
        <v>0</v>
      </c>
      <c r="T610" s="260" t="e">
        <f t="shared" si="1524"/>
        <v>#DIV/0!</v>
      </c>
      <c r="U610" s="260">
        <f t="shared" si="1525"/>
        <v>0</v>
      </c>
      <c r="V610" s="260"/>
      <c r="W610" s="270"/>
      <c r="X610" s="266"/>
      <c r="Y610" s="260" t="e">
        <f t="shared" si="1526"/>
        <v>#DIV/0!</v>
      </c>
      <c r="Z610" s="234" t="e">
        <f t="shared" si="1527"/>
        <v>#DIV/0!</v>
      </c>
      <c r="AA610" s="260" t="e">
        <f t="shared" si="1528"/>
        <v>#DIV/0!</v>
      </c>
      <c r="AB610" s="278" t="e">
        <f t="shared" si="1529"/>
        <v>#DIV/0!</v>
      </c>
      <c r="AC610" s="260">
        <f t="shared" si="1530"/>
        <v>0</v>
      </c>
      <c r="AD610" s="254" t="e">
        <f t="shared" si="1531"/>
        <v>#DIV/0!</v>
      </c>
      <c r="AE610" s="279">
        <v>1</v>
      </c>
      <c r="AF610" s="280">
        <f t="shared" si="1532"/>
        <v>0</v>
      </c>
      <c r="AG610" s="292">
        <v>43883</v>
      </c>
      <c r="AH610" s="294"/>
      <c r="AI610" s="294" t="e">
        <f t="shared" si="1533"/>
        <v>#DIV/0!</v>
      </c>
      <c r="AJ610" s="295"/>
      <c r="AK610" s="295" t="e">
        <f>AI610+3</f>
        <v>#DIV/0!</v>
      </c>
      <c r="AL610" s="296"/>
      <c r="AM610" s="217"/>
      <c r="AN610" s="218"/>
      <c r="AO610" s="218"/>
      <c r="AP610" s="218"/>
      <c r="AQ610" s="218"/>
      <c r="AR610" s="218"/>
      <c r="AS610" s="218"/>
      <c r="AT610" s="218"/>
      <c r="AU610" s="218"/>
      <c r="AV610" s="218"/>
      <c r="AW610" s="218"/>
      <c r="AX610" s="218"/>
      <c r="AY610" s="218"/>
      <c r="AZ610" s="218"/>
      <c r="BA610" s="218"/>
      <c r="BB610" s="218"/>
      <c r="BC610" s="218"/>
      <c r="BD610" s="218"/>
      <c r="BE610" s="218"/>
      <c r="BF610" s="218"/>
      <c r="BG610" s="218"/>
      <c r="BH610" s="218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217"/>
      <c r="BS610" s="217"/>
      <c r="BT610" s="217"/>
      <c r="BU610" s="217"/>
      <c r="BV610" s="217"/>
      <c r="BW610" s="217"/>
      <c r="BX610" s="217"/>
      <c r="BY610" s="217"/>
      <c r="BZ610" s="217"/>
      <c r="CA610" s="217"/>
      <c r="CB610" s="217"/>
      <c r="CC610" s="217"/>
      <c r="CD610" s="217"/>
      <c r="CE610" s="217"/>
      <c r="CF610" s="217"/>
      <c r="CG610" s="217"/>
      <c r="CH610" s="217"/>
      <c r="CI610" s="217"/>
      <c r="CJ610" s="217"/>
      <c r="CK610" s="217"/>
      <c r="CL610" s="217"/>
      <c r="CM610" s="217"/>
      <c r="CN610" s="217"/>
      <c r="CO610" s="217"/>
      <c r="CP610" s="217"/>
      <c r="CQ610" s="217"/>
      <c r="CR610" s="217"/>
      <c r="CS610" s="217"/>
      <c r="CT610" s="217"/>
      <c r="CU610" s="217"/>
      <c r="CV610" s="217"/>
      <c r="CW610" s="217"/>
      <c r="CX610" s="217"/>
      <c r="CY610" s="217"/>
    </row>
    <row r="611" s="191" customFormat="1" customHeight="1" spans="1:129">
      <c r="A611" s="244"/>
      <c r="B611" s="237"/>
      <c r="C611" s="240"/>
      <c r="D611" s="239"/>
      <c r="E611" s="240"/>
      <c r="F611" s="238"/>
      <c r="G611" s="240"/>
      <c r="H611" s="240"/>
      <c r="I611" s="240"/>
      <c r="J611" s="256"/>
      <c r="K611" s="240"/>
      <c r="L611" s="240"/>
      <c r="M611" s="240"/>
      <c r="N611" s="257"/>
      <c r="O611" s="240"/>
      <c r="P611" s="240"/>
      <c r="Q611" s="240"/>
      <c r="R611" s="240"/>
      <c r="S611" s="267"/>
      <c r="T611" s="267"/>
      <c r="U611" s="267"/>
      <c r="V611" s="267"/>
      <c r="W611" s="272"/>
      <c r="X611" s="269"/>
      <c r="Y611" s="267"/>
      <c r="Z611" s="240"/>
      <c r="AA611" s="267"/>
      <c r="AB611" s="281"/>
      <c r="AC611" s="267"/>
      <c r="AD611" s="258"/>
      <c r="AE611" s="282"/>
      <c r="AF611" s="283"/>
      <c r="AG611" s="297"/>
      <c r="AH611" s="352"/>
      <c r="AI611" s="352"/>
      <c r="AJ611" s="345"/>
      <c r="AK611" s="345"/>
      <c r="AL611" s="298"/>
      <c r="AM611" s="301"/>
      <c r="AN611" s="218"/>
      <c r="AO611" s="218"/>
      <c r="AP611" s="218"/>
      <c r="AQ611" s="218"/>
      <c r="AR611" s="218"/>
      <c r="AS611" s="218"/>
      <c r="AT611" s="218"/>
      <c r="AU611" s="218"/>
      <c r="AV611" s="218"/>
      <c r="AW611" s="218"/>
      <c r="AX611" s="218"/>
      <c r="AY611" s="218"/>
      <c r="AZ611" s="218"/>
      <c r="BA611" s="218"/>
      <c r="BB611" s="218"/>
      <c r="BC611" s="218"/>
      <c r="BD611" s="218"/>
      <c r="BE611" s="218"/>
      <c r="BF611" s="218"/>
      <c r="BG611" s="218"/>
      <c r="BH611" s="218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217"/>
      <c r="BS611" s="217"/>
      <c r="BT611" s="217"/>
      <c r="BU611" s="217"/>
      <c r="BV611" s="217"/>
      <c r="BW611" s="217"/>
      <c r="BX611" s="217"/>
      <c r="BY611" s="217"/>
      <c r="BZ611" s="217"/>
      <c r="CA611" s="217"/>
      <c r="CB611" s="217"/>
      <c r="CC611" s="217"/>
      <c r="CD611" s="217"/>
      <c r="CE611" s="217"/>
      <c r="CF611" s="217"/>
      <c r="CG611" s="217"/>
      <c r="CH611" s="217"/>
      <c r="CI611" s="217"/>
      <c r="CJ611" s="217"/>
      <c r="CK611" s="217"/>
      <c r="CL611" s="217"/>
      <c r="CM611" s="217"/>
      <c r="CN611" s="217"/>
      <c r="CO611" s="217"/>
      <c r="CP611" s="217"/>
      <c r="CQ611" s="217"/>
      <c r="CR611" s="217"/>
      <c r="CS611" s="217"/>
      <c r="CT611" s="217"/>
      <c r="CU611" s="217"/>
      <c r="CV611" s="217"/>
      <c r="CW611" s="217"/>
      <c r="CX611" s="217"/>
      <c r="CY611" s="217"/>
      <c r="CZ611" s="193"/>
      <c r="DA611" s="193"/>
      <c r="DB611" s="193"/>
      <c r="DC611" s="193"/>
      <c r="DD611" s="193"/>
      <c r="DE611" s="193"/>
      <c r="DF611" s="193"/>
      <c r="DG611" s="193"/>
      <c r="DH611" s="193"/>
      <c r="DI611" s="193"/>
      <c r="DJ611" s="193"/>
      <c r="DK611" s="193"/>
      <c r="DL611" s="193"/>
      <c r="DM611" s="193"/>
      <c r="DN611" s="193"/>
      <c r="DO611" s="193"/>
      <c r="DP611" s="193"/>
      <c r="DQ611" s="193"/>
      <c r="DR611" s="193"/>
      <c r="DS611" s="193"/>
      <c r="DT611" s="193"/>
      <c r="DU611" s="193"/>
      <c r="DV611" s="193"/>
      <c r="DW611" s="193"/>
      <c r="DX611" s="193"/>
      <c r="DY611" s="193"/>
    </row>
    <row r="612" s="190" customFormat="1" customHeight="1" spans="1:129">
      <c r="A612" s="243">
        <v>400</v>
      </c>
      <c r="B612" s="235">
        <v>1076</v>
      </c>
      <c r="C612" s="234">
        <v>1</v>
      </c>
      <c r="D612" s="233">
        <v>850</v>
      </c>
      <c r="E612" s="234" t="s">
        <v>173</v>
      </c>
      <c r="F612" s="232">
        <v>5650</v>
      </c>
      <c r="G612" s="234"/>
      <c r="H612" s="234" t="s">
        <v>15</v>
      </c>
      <c r="I612" s="234">
        <v>300</v>
      </c>
      <c r="J612" s="252" t="s">
        <v>147</v>
      </c>
      <c r="K612" s="234">
        <v>127</v>
      </c>
      <c r="L612" s="234">
        <f>L802</f>
        <v>6</v>
      </c>
      <c r="M612" s="234">
        <f t="shared" ref="M612:M618" si="1539">O612*K612*I612</f>
        <v>41910</v>
      </c>
      <c r="N612" s="253">
        <f>M612/SUM($M$612:$M$618)</f>
        <v>0.0311182985396452</v>
      </c>
      <c r="O612" s="234">
        <v>1.1</v>
      </c>
      <c r="P612" s="234"/>
      <c r="Q612" s="234"/>
      <c r="R612" s="234"/>
      <c r="S612" s="260">
        <f t="shared" ref="S612:S618" si="1540">R612*Q612*P612/1000</f>
        <v>0</v>
      </c>
      <c r="T612" s="260">
        <f t="shared" ref="T612:T618" si="1541">F612*N612*1000/L612/K612*9000/I612</f>
        <v>6921.98373027541</v>
      </c>
      <c r="U612" s="260">
        <f t="shared" ref="U612:U618" si="1542">F612*N612</f>
        <v>175.818386748995</v>
      </c>
      <c r="V612" s="260"/>
      <c r="W612" s="270"/>
      <c r="X612" s="266"/>
      <c r="Y612" s="260">
        <f t="shared" ref="Y612:Y618" si="1543">T612-X612</f>
        <v>6921.98373027541</v>
      </c>
      <c r="Z612" s="234">
        <f t="shared" ref="Z612:Z618" si="1544">Y612*I612/9000*L612*K612/1000</f>
        <v>175.818386748995</v>
      </c>
      <c r="AA612" s="260">
        <f t="shared" ref="AA612:AA618" si="1545">65*1000/K612*9000/I612</f>
        <v>15354.3307086614</v>
      </c>
      <c r="AB612" s="278">
        <f t="shared" ref="AB612:AB618" si="1546">Q612*R612*P612*N612/K612/L612*9000/I612</f>
        <v>0</v>
      </c>
      <c r="AC612" s="260">
        <f t="shared" ref="AC612:AC618" si="1547">D612/2*O612*60*24/1000</f>
        <v>673.2</v>
      </c>
      <c r="AD612" s="254">
        <f t="shared" ref="AD612:AD618" si="1548">T612/AC612/0.83/AE612</f>
        <v>12.388204744603</v>
      </c>
      <c r="AE612" s="279">
        <v>1</v>
      </c>
      <c r="AF612" s="280">
        <f t="shared" ref="AF612:AF618" si="1549">IF(LEN(C612)&gt;0,AC612*I612/9000/1000*K612*L612,"")</f>
        <v>17.09928</v>
      </c>
      <c r="AG612" s="292">
        <v>44163</v>
      </c>
      <c r="AH612" s="294"/>
      <c r="AI612" s="294">
        <f t="shared" ref="AI612:AI619" si="1550">AD612+AG612</f>
        <v>44175.3882047446</v>
      </c>
      <c r="AJ612" s="295" t="str">
        <f ca="1">IF(NOW()-AG612-AD612&gt;=-2,"跟踪"," ")</f>
        <v> </v>
      </c>
      <c r="AK612" s="295">
        <f>AI612+3</f>
        <v>44178.3882047446</v>
      </c>
      <c r="AL612" s="296">
        <f>SUM(AF612:AF618)</f>
        <v>549.492768</v>
      </c>
      <c r="AM612" s="300"/>
      <c r="AN612" s="218"/>
      <c r="AO612" s="218"/>
      <c r="AP612" s="218"/>
      <c r="AQ612" s="218"/>
      <c r="AR612" s="218"/>
      <c r="AS612" s="218"/>
      <c r="AT612" s="218"/>
      <c r="AU612" s="218"/>
      <c r="AV612" s="218"/>
      <c r="AW612" s="218"/>
      <c r="AX612" s="218"/>
      <c r="AY612" s="218"/>
      <c r="AZ612" s="218"/>
      <c r="BA612" s="218"/>
      <c r="BB612" s="218"/>
      <c r="BC612" s="218"/>
      <c r="BD612" s="218"/>
      <c r="BE612" s="218"/>
      <c r="BF612" s="218"/>
      <c r="BG612" s="218"/>
      <c r="BH612" s="218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217"/>
      <c r="BS612" s="217"/>
      <c r="BT612" s="217"/>
      <c r="BU612" s="217"/>
      <c r="BV612" s="217"/>
      <c r="BW612" s="217"/>
      <c r="BX612" s="217"/>
      <c r="BY612" s="217"/>
      <c r="BZ612" s="217"/>
      <c r="CA612" s="217"/>
      <c r="CB612" s="217"/>
      <c r="CC612" s="217"/>
      <c r="CD612" s="217"/>
      <c r="CE612" s="217"/>
      <c r="CF612" s="217"/>
      <c r="CG612" s="217"/>
      <c r="CH612" s="217"/>
      <c r="CI612" s="217"/>
      <c r="CJ612" s="217"/>
      <c r="CK612" s="217"/>
      <c r="CL612" s="217"/>
      <c r="CM612" s="217"/>
      <c r="CN612" s="217"/>
      <c r="CO612" s="217"/>
      <c r="CP612" s="217"/>
      <c r="CQ612" s="217"/>
      <c r="CR612" s="217"/>
      <c r="CS612" s="217"/>
      <c r="CT612" s="217"/>
      <c r="CU612" s="217"/>
      <c r="CV612" s="217"/>
      <c r="CW612" s="217"/>
      <c r="CX612" s="217"/>
      <c r="CY612" s="217"/>
      <c r="CZ612" s="193"/>
      <c r="DA612" s="193"/>
      <c r="DB612" s="193"/>
      <c r="DC612" s="193"/>
      <c r="DD612" s="193"/>
      <c r="DE612" s="193"/>
      <c r="DF612" s="193"/>
      <c r="DG612" s="193"/>
      <c r="DH612" s="193"/>
      <c r="DI612" s="193"/>
      <c r="DJ612" s="193"/>
      <c r="DK612" s="193"/>
      <c r="DL612" s="193"/>
      <c r="DM612" s="193"/>
      <c r="DN612" s="193"/>
      <c r="DO612" s="193"/>
      <c r="DP612" s="193"/>
      <c r="DQ612" s="193"/>
      <c r="DR612" s="193"/>
      <c r="DS612" s="193"/>
      <c r="DT612" s="193"/>
      <c r="DU612" s="193"/>
      <c r="DV612" s="193"/>
      <c r="DW612" s="193"/>
      <c r="DX612" s="193"/>
      <c r="DY612" s="193"/>
    </row>
    <row r="613" s="190" customFormat="1" customHeight="1" spans="1:129">
      <c r="A613" s="243">
        <v>400</v>
      </c>
      <c r="B613" s="235"/>
      <c r="C613" s="234">
        <v>1</v>
      </c>
      <c r="D613" s="233">
        <f t="shared" ref="D613:D618" si="1551">D612</f>
        <v>850</v>
      </c>
      <c r="E613" s="234" t="str">
        <f t="shared" ref="E613:E618" si="1552">E612</f>
        <v>YT-19664-24E</v>
      </c>
      <c r="F613" s="232">
        <f t="shared" ref="F613:F618" si="1553">F612</f>
        <v>5650</v>
      </c>
      <c r="G613" s="234"/>
      <c r="H613" s="234" t="s">
        <v>41</v>
      </c>
      <c r="I613" s="234">
        <v>300</v>
      </c>
      <c r="J613" s="252" t="s">
        <v>147</v>
      </c>
      <c r="K613" s="234">
        <v>127</v>
      </c>
      <c r="L613" s="234">
        <f t="shared" ref="L613:L618" si="1554">L612</f>
        <v>6</v>
      </c>
      <c r="M613" s="234">
        <f t="shared" si="1539"/>
        <v>41910</v>
      </c>
      <c r="N613" s="253">
        <f t="shared" ref="N613:N618" si="1555">M613/SUM($M$612:$M$618)</f>
        <v>0.0311182985396452</v>
      </c>
      <c r="O613" s="234">
        <v>1.1</v>
      </c>
      <c r="P613" s="234"/>
      <c r="Q613" s="234"/>
      <c r="R613" s="234"/>
      <c r="S613" s="260">
        <f t="shared" si="1540"/>
        <v>0</v>
      </c>
      <c r="T613" s="260">
        <f t="shared" si="1541"/>
        <v>6921.98373027541</v>
      </c>
      <c r="U613" s="260">
        <f t="shared" si="1542"/>
        <v>175.818386748995</v>
      </c>
      <c r="V613" s="260"/>
      <c r="W613" s="270"/>
      <c r="X613" s="266"/>
      <c r="Y613" s="260">
        <f t="shared" si="1543"/>
        <v>6921.98373027541</v>
      </c>
      <c r="Z613" s="234">
        <f t="shared" si="1544"/>
        <v>175.818386748995</v>
      </c>
      <c r="AA613" s="260">
        <f t="shared" si="1545"/>
        <v>15354.3307086614</v>
      </c>
      <c r="AB613" s="278">
        <f t="shared" si="1546"/>
        <v>0</v>
      </c>
      <c r="AC613" s="260">
        <f t="shared" si="1547"/>
        <v>673.2</v>
      </c>
      <c r="AD613" s="254">
        <f t="shared" si="1548"/>
        <v>12.388204744603</v>
      </c>
      <c r="AE613" s="279">
        <v>1</v>
      </c>
      <c r="AF613" s="280">
        <f t="shared" si="1549"/>
        <v>17.09928</v>
      </c>
      <c r="AG613" s="292">
        <f t="shared" ref="AG613:AG618" si="1556">AG612</f>
        <v>44163</v>
      </c>
      <c r="AH613" s="294"/>
      <c r="AI613" s="294">
        <f t="shared" si="1550"/>
        <v>44175.3882047446</v>
      </c>
      <c r="AJ613" s="295"/>
      <c r="AK613" s="295">
        <f t="shared" ref="AK613:AK618" si="1557">AI613+3</f>
        <v>44178.3882047446</v>
      </c>
      <c r="AL613" s="296"/>
      <c r="AM613" s="300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218"/>
      <c r="BD613" s="218"/>
      <c r="BE613" s="218"/>
      <c r="BF613" s="218"/>
      <c r="BG613" s="218"/>
      <c r="BH613" s="218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217"/>
      <c r="BV613" s="217"/>
      <c r="BW613" s="217"/>
      <c r="BX613" s="217"/>
      <c r="BY613" s="217"/>
      <c r="BZ613" s="217"/>
      <c r="CA613" s="217"/>
      <c r="CB613" s="217"/>
      <c r="CC613" s="217"/>
      <c r="CD613" s="217"/>
      <c r="CE613" s="217"/>
      <c r="CF613" s="217"/>
      <c r="CG613" s="217"/>
      <c r="CH613" s="217"/>
      <c r="CI613" s="217"/>
      <c r="CJ613" s="217"/>
      <c r="CK613" s="217"/>
      <c r="CL613" s="217"/>
      <c r="CM613" s="217"/>
      <c r="CN613" s="217"/>
      <c r="CO613" s="217"/>
      <c r="CP613" s="217"/>
      <c r="CQ613" s="217"/>
      <c r="CR613" s="217"/>
      <c r="CS613" s="217"/>
      <c r="CT613" s="217"/>
      <c r="CU613" s="217"/>
      <c r="CV613" s="217"/>
      <c r="CW613" s="217"/>
      <c r="CX613" s="217"/>
      <c r="CY613" s="217"/>
      <c r="CZ613" s="193"/>
      <c r="DA613" s="193"/>
      <c r="DB613" s="193"/>
      <c r="DC613" s="193"/>
      <c r="DD613" s="193"/>
      <c r="DE613" s="193"/>
      <c r="DF613" s="193"/>
      <c r="DG613" s="193"/>
      <c r="DH613" s="193"/>
      <c r="DI613" s="193"/>
      <c r="DJ613" s="193"/>
      <c r="DK613" s="193"/>
      <c r="DL613" s="193"/>
      <c r="DM613" s="193"/>
      <c r="DN613" s="193"/>
      <c r="DO613" s="193"/>
      <c r="DP613" s="193"/>
      <c r="DQ613" s="193"/>
      <c r="DR613" s="193"/>
      <c r="DS613" s="193"/>
      <c r="DT613" s="193"/>
      <c r="DU613" s="193"/>
      <c r="DV613" s="193"/>
      <c r="DW613" s="193"/>
      <c r="DX613" s="193"/>
      <c r="DY613" s="193"/>
    </row>
    <row r="614" s="190" customFormat="1" customHeight="1" spans="1:129">
      <c r="A614" s="243">
        <v>400</v>
      </c>
      <c r="B614" s="235"/>
      <c r="C614" s="234">
        <v>1</v>
      </c>
      <c r="D614" s="233">
        <f t="shared" si="1551"/>
        <v>850</v>
      </c>
      <c r="E614" s="234" t="str">
        <f t="shared" si="1552"/>
        <v>YT-19664-24E</v>
      </c>
      <c r="F614" s="232">
        <f t="shared" si="1553"/>
        <v>5650</v>
      </c>
      <c r="G614" s="234"/>
      <c r="H614" s="234" t="s">
        <v>42</v>
      </c>
      <c r="I614" s="234">
        <v>300</v>
      </c>
      <c r="J614" s="252" t="s">
        <v>147</v>
      </c>
      <c r="K614" s="234">
        <v>253</v>
      </c>
      <c r="L614" s="234">
        <f t="shared" si="1554"/>
        <v>6</v>
      </c>
      <c r="M614" s="234">
        <f t="shared" si="1539"/>
        <v>387090</v>
      </c>
      <c r="N614" s="253">
        <f t="shared" si="1555"/>
        <v>0.2874154660394</v>
      </c>
      <c r="O614" s="234">
        <v>5.1</v>
      </c>
      <c r="P614" s="234"/>
      <c r="Q614" s="234"/>
      <c r="R614" s="234"/>
      <c r="S614" s="260">
        <f t="shared" si="1540"/>
        <v>0</v>
      </c>
      <c r="T614" s="260">
        <f t="shared" si="1541"/>
        <v>32092.8336585496</v>
      </c>
      <c r="U614" s="260">
        <f t="shared" si="1542"/>
        <v>1623.89738312261</v>
      </c>
      <c r="V614" s="260"/>
      <c r="W614" s="270"/>
      <c r="X614" s="266"/>
      <c r="Y614" s="260">
        <f t="shared" si="1543"/>
        <v>32092.8336585496</v>
      </c>
      <c r="Z614" s="234">
        <f t="shared" si="1544"/>
        <v>1623.89738312261</v>
      </c>
      <c r="AA614" s="260">
        <f t="shared" si="1545"/>
        <v>7707.50988142292</v>
      </c>
      <c r="AB614" s="278">
        <f t="shared" si="1546"/>
        <v>0</v>
      </c>
      <c r="AC614" s="260">
        <f t="shared" si="1547"/>
        <v>3121.2</v>
      </c>
      <c r="AD614" s="254">
        <f t="shared" si="1548"/>
        <v>12.388204744603</v>
      </c>
      <c r="AE614" s="279">
        <v>1</v>
      </c>
      <c r="AF614" s="280">
        <f t="shared" si="1549"/>
        <v>157.93272</v>
      </c>
      <c r="AG614" s="292">
        <f t="shared" si="1556"/>
        <v>44163</v>
      </c>
      <c r="AH614" s="294"/>
      <c r="AI614" s="294">
        <f t="shared" si="1550"/>
        <v>44175.3882047446</v>
      </c>
      <c r="AJ614" s="295"/>
      <c r="AK614" s="295">
        <f t="shared" si="1557"/>
        <v>44178.3882047446</v>
      </c>
      <c r="AL614" s="296"/>
      <c r="AM614" s="300"/>
      <c r="AN614" s="218"/>
      <c r="AO614" s="218"/>
      <c r="AP614" s="218"/>
      <c r="AQ614" s="218"/>
      <c r="AR614" s="218"/>
      <c r="AS614" s="218"/>
      <c r="AT614" s="218"/>
      <c r="AU614" s="218"/>
      <c r="AV614" s="218"/>
      <c r="AW614" s="218"/>
      <c r="AX614" s="218"/>
      <c r="AY614" s="218"/>
      <c r="AZ614" s="218"/>
      <c r="BA614" s="218"/>
      <c r="BB614" s="218"/>
      <c r="BC614" s="218"/>
      <c r="BD614" s="218"/>
      <c r="BE614" s="218"/>
      <c r="BF614" s="218"/>
      <c r="BG614" s="218"/>
      <c r="BH614" s="218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217"/>
      <c r="BS614" s="217"/>
      <c r="BT614" s="217"/>
      <c r="BU614" s="217"/>
      <c r="BV614" s="217"/>
      <c r="BW614" s="217"/>
      <c r="BX614" s="217"/>
      <c r="BY614" s="217"/>
      <c r="BZ614" s="217"/>
      <c r="CA614" s="217"/>
      <c r="CB614" s="217"/>
      <c r="CC614" s="217"/>
      <c r="CD614" s="217"/>
      <c r="CE614" s="217"/>
      <c r="CF614" s="217"/>
      <c r="CG614" s="217"/>
      <c r="CH614" s="217"/>
      <c r="CI614" s="217"/>
      <c r="CJ614" s="217"/>
      <c r="CK614" s="217"/>
      <c r="CL614" s="217"/>
      <c r="CM614" s="217"/>
      <c r="CN614" s="217"/>
      <c r="CO614" s="217"/>
      <c r="CP614" s="217"/>
      <c r="CQ614" s="217"/>
      <c r="CR614" s="217"/>
      <c r="CS614" s="217"/>
      <c r="CT614" s="217"/>
      <c r="CU614" s="217"/>
      <c r="CV614" s="217"/>
      <c r="CW614" s="217"/>
      <c r="CX614" s="217"/>
      <c r="CY614" s="217"/>
      <c r="CZ614" s="193"/>
      <c r="DA614" s="193"/>
      <c r="DB614" s="193"/>
      <c r="DC614" s="193"/>
      <c r="DD614" s="193"/>
      <c r="DE614" s="193"/>
      <c r="DF614" s="193"/>
      <c r="DG614" s="193"/>
      <c r="DH614" s="193"/>
      <c r="DI614" s="193"/>
      <c r="DJ614" s="193"/>
      <c r="DK614" s="193"/>
      <c r="DL614" s="193"/>
      <c r="DM614" s="193"/>
      <c r="DN614" s="193"/>
      <c r="DO614" s="193"/>
      <c r="DP614" s="193"/>
      <c r="DQ614" s="193"/>
      <c r="DR614" s="193"/>
      <c r="DS614" s="193"/>
      <c r="DT614" s="193"/>
      <c r="DU614" s="193"/>
      <c r="DV614" s="193"/>
      <c r="DW614" s="193"/>
      <c r="DX614" s="193"/>
      <c r="DY614" s="193"/>
    </row>
    <row r="615" s="190" customFormat="1" customHeight="1" spans="1:129">
      <c r="A615" s="243">
        <v>400</v>
      </c>
      <c r="B615" s="235"/>
      <c r="C615" s="234">
        <v>1</v>
      </c>
      <c r="D615" s="233">
        <f t="shared" si="1551"/>
        <v>850</v>
      </c>
      <c r="E615" s="234" t="str">
        <f t="shared" si="1552"/>
        <v>YT-19664-24E</v>
      </c>
      <c r="F615" s="232">
        <f t="shared" si="1553"/>
        <v>5650</v>
      </c>
      <c r="G615" s="234"/>
      <c r="H615" s="234" t="s">
        <v>43</v>
      </c>
      <c r="I615" s="234">
        <v>300</v>
      </c>
      <c r="J615" s="252" t="s">
        <v>147</v>
      </c>
      <c r="K615" s="234">
        <v>253</v>
      </c>
      <c r="L615" s="234">
        <f t="shared" si="1554"/>
        <v>6</v>
      </c>
      <c r="M615" s="234">
        <f t="shared" si="1539"/>
        <v>387090</v>
      </c>
      <c r="N615" s="253">
        <f t="shared" si="1555"/>
        <v>0.2874154660394</v>
      </c>
      <c r="O615" s="234">
        <v>5.1</v>
      </c>
      <c r="P615" s="234"/>
      <c r="Q615" s="234"/>
      <c r="R615" s="234"/>
      <c r="S615" s="260">
        <f t="shared" si="1540"/>
        <v>0</v>
      </c>
      <c r="T615" s="260">
        <f t="shared" si="1541"/>
        <v>32092.8336585496</v>
      </c>
      <c r="U615" s="260">
        <f t="shared" si="1542"/>
        <v>1623.89738312261</v>
      </c>
      <c r="V615" s="260"/>
      <c r="W615" s="270"/>
      <c r="X615" s="266"/>
      <c r="Y615" s="260">
        <f t="shared" si="1543"/>
        <v>32092.8336585496</v>
      </c>
      <c r="Z615" s="234">
        <f t="shared" si="1544"/>
        <v>1623.89738312261</v>
      </c>
      <c r="AA615" s="260">
        <f t="shared" si="1545"/>
        <v>7707.50988142292</v>
      </c>
      <c r="AB615" s="278">
        <f t="shared" si="1546"/>
        <v>0</v>
      </c>
      <c r="AC615" s="260">
        <f t="shared" si="1547"/>
        <v>3121.2</v>
      </c>
      <c r="AD615" s="254">
        <f t="shared" si="1548"/>
        <v>12.388204744603</v>
      </c>
      <c r="AE615" s="279">
        <v>1</v>
      </c>
      <c r="AF615" s="280">
        <f t="shared" si="1549"/>
        <v>157.93272</v>
      </c>
      <c r="AG615" s="292">
        <f t="shared" si="1556"/>
        <v>44163</v>
      </c>
      <c r="AH615" s="294"/>
      <c r="AI615" s="294">
        <f t="shared" si="1550"/>
        <v>44175.3882047446</v>
      </c>
      <c r="AJ615" s="295"/>
      <c r="AK615" s="295">
        <f t="shared" si="1557"/>
        <v>44178.3882047446</v>
      </c>
      <c r="AL615" s="296"/>
      <c r="AM615" s="300"/>
      <c r="AN615" s="218"/>
      <c r="AO615" s="218"/>
      <c r="AP615" s="218"/>
      <c r="AQ615" s="218"/>
      <c r="AR615" s="218"/>
      <c r="AS615" s="218"/>
      <c r="AT615" s="218"/>
      <c r="AU615" s="218"/>
      <c r="AV615" s="218"/>
      <c r="AW615" s="218"/>
      <c r="AX615" s="218"/>
      <c r="AY615" s="218"/>
      <c r="AZ615" s="218"/>
      <c r="BA615" s="218"/>
      <c r="BB615" s="218"/>
      <c r="BC615" s="218"/>
      <c r="BD615" s="218"/>
      <c r="BE615" s="218"/>
      <c r="BF615" s="218"/>
      <c r="BG615" s="218"/>
      <c r="BH615" s="218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217"/>
      <c r="BS615" s="217"/>
      <c r="BT615" s="217"/>
      <c r="BU615" s="217"/>
      <c r="BV615" s="217"/>
      <c r="BW615" s="217"/>
      <c r="BX615" s="217"/>
      <c r="BY615" s="217"/>
      <c r="BZ615" s="217"/>
      <c r="CA615" s="217"/>
      <c r="CB615" s="217"/>
      <c r="CC615" s="217"/>
      <c r="CD615" s="217"/>
      <c r="CE615" s="217"/>
      <c r="CF615" s="217"/>
      <c r="CG615" s="217"/>
      <c r="CH615" s="217"/>
      <c r="CI615" s="217"/>
      <c r="CJ615" s="217"/>
      <c r="CK615" s="217"/>
      <c r="CL615" s="217"/>
      <c r="CM615" s="217"/>
      <c r="CN615" s="217"/>
      <c r="CO615" s="217"/>
      <c r="CP615" s="217"/>
      <c r="CQ615" s="217"/>
      <c r="CR615" s="217"/>
      <c r="CS615" s="217"/>
      <c r="CT615" s="217"/>
      <c r="CU615" s="217"/>
      <c r="CV615" s="217"/>
      <c r="CW615" s="217"/>
      <c r="CX615" s="217"/>
      <c r="CY615" s="217"/>
      <c r="CZ615" s="193"/>
      <c r="DA615" s="193"/>
      <c r="DB615" s="193"/>
      <c r="DC615" s="193"/>
      <c r="DD615" s="193"/>
      <c r="DE615" s="193"/>
      <c r="DF615" s="193"/>
      <c r="DG615" s="193"/>
      <c r="DH615" s="193"/>
      <c r="DI615" s="193"/>
      <c r="DJ615" s="193"/>
      <c r="DK615" s="193"/>
      <c r="DL615" s="193"/>
      <c r="DM615" s="193"/>
      <c r="DN615" s="193"/>
      <c r="DO615" s="193"/>
      <c r="DP615" s="193"/>
      <c r="DQ615" s="193"/>
      <c r="DR615" s="193"/>
      <c r="DS615" s="193"/>
      <c r="DT615" s="193"/>
      <c r="DU615" s="193"/>
      <c r="DV615" s="193"/>
      <c r="DW615" s="193"/>
      <c r="DX615" s="193"/>
      <c r="DY615" s="193"/>
    </row>
    <row r="616" s="190" customFormat="1" customHeight="1" spans="1:129">
      <c r="A616" s="243">
        <v>400</v>
      </c>
      <c r="B616" s="235"/>
      <c r="C616" s="234">
        <v>1</v>
      </c>
      <c r="D616" s="233">
        <f t="shared" si="1551"/>
        <v>850</v>
      </c>
      <c r="E616" s="234" t="str">
        <f t="shared" si="1552"/>
        <v>YT-19664-24E</v>
      </c>
      <c r="F616" s="232">
        <f t="shared" si="1553"/>
        <v>5650</v>
      </c>
      <c r="G616" s="234"/>
      <c r="H616" s="234" t="s">
        <v>44</v>
      </c>
      <c r="I616" s="234">
        <v>30</v>
      </c>
      <c r="J616" s="252" t="s">
        <v>57</v>
      </c>
      <c r="K616" s="234">
        <v>506</v>
      </c>
      <c r="L616" s="234">
        <f t="shared" si="1554"/>
        <v>6</v>
      </c>
      <c r="M616" s="234">
        <f t="shared" si="1539"/>
        <v>200376</v>
      </c>
      <c r="N616" s="253">
        <f t="shared" si="1555"/>
        <v>0.14877977065569</v>
      </c>
      <c r="O616" s="234">
        <v>13.2</v>
      </c>
      <c r="P616" s="234"/>
      <c r="Q616" s="234"/>
      <c r="R616" s="234"/>
      <c r="S616" s="260">
        <f t="shared" si="1540"/>
        <v>0</v>
      </c>
      <c r="T616" s="260">
        <f t="shared" si="1541"/>
        <v>83063.8047633052</v>
      </c>
      <c r="U616" s="260">
        <f t="shared" si="1542"/>
        <v>840.605704204649</v>
      </c>
      <c r="V616" s="260"/>
      <c r="W616" s="270"/>
      <c r="X616" s="266"/>
      <c r="Y616" s="260">
        <f t="shared" si="1543"/>
        <v>83063.8047633052</v>
      </c>
      <c r="Z616" s="234">
        <f t="shared" si="1544"/>
        <v>840.605704204649</v>
      </c>
      <c r="AA616" s="260">
        <f t="shared" si="1545"/>
        <v>38537.5494071146</v>
      </c>
      <c r="AB616" s="278">
        <f t="shared" si="1546"/>
        <v>0</v>
      </c>
      <c r="AC616" s="260">
        <f t="shared" si="1547"/>
        <v>8078.4</v>
      </c>
      <c r="AD616" s="254">
        <f t="shared" si="1548"/>
        <v>12.3882047446031</v>
      </c>
      <c r="AE616" s="279">
        <v>1</v>
      </c>
      <c r="AF616" s="280">
        <f t="shared" si="1549"/>
        <v>81.753408</v>
      </c>
      <c r="AG616" s="292">
        <f t="shared" si="1556"/>
        <v>44163</v>
      </c>
      <c r="AH616" s="294"/>
      <c r="AI616" s="294">
        <f t="shared" si="1550"/>
        <v>44175.3882047446</v>
      </c>
      <c r="AJ616" s="295"/>
      <c r="AK616" s="295">
        <f t="shared" si="1557"/>
        <v>44178.3882047446</v>
      </c>
      <c r="AL616" s="296"/>
      <c r="AM616" s="300"/>
      <c r="AN616" s="218"/>
      <c r="AO616" s="218"/>
      <c r="AP616" s="218"/>
      <c r="AQ616" s="218"/>
      <c r="AR616" s="218"/>
      <c r="AS616" s="218"/>
      <c r="AT616" s="218"/>
      <c r="AU616" s="218"/>
      <c r="AV616" s="218"/>
      <c r="AW616" s="218"/>
      <c r="AX616" s="218"/>
      <c r="AY616" s="218"/>
      <c r="AZ616" s="218"/>
      <c r="BA616" s="218"/>
      <c r="BB616" s="218"/>
      <c r="BC616" s="218"/>
      <c r="BD616" s="218"/>
      <c r="BE616" s="218"/>
      <c r="BF616" s="218"/>
      <c r="BG616" s="218"/>
      <c r="BH616" s="218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217"/>
      <c r="BS616" s="217"/>
      <c r="BT616" s="217"/>
      <c r="BU616" s="217"/>
      <c r="BV616" s="217"/>
      <c r="BW616" s="217"/>
      <c r="BX616" s="217"/>
      <c r="BY616" s="217"/>
      <c r="BZ616" s="217"/>
      <c r="CA616" s="217"/>
      <c r="CB616" s="217"/>
      <c r="CC616" s="217"/>
      <c r="CD616" s="217"/>
      <c r="CE616" s="217"/>
      <c r="CF616" s="217"/>
      <c r="CG616" s="217"/>
      <c r="CH616" s="217"/>
      <c r="CI616" s="217"/>
      <c r="CJ616" s="217"/>
      <c r="CK616" s="217"/>
      <c r="CL616" s="217"/>
      <c r="CM616" s="217"/>
      <c r="CN616" s="217"/>
      <c r="CO616" s="217"/>
      <c r="CP616" s="217"/>
      <c r="CQ616" s="217"/>
      <c r="CR616" s="217"/>
      <c r="CS616" s="217"/>
      <c r="CT616" s="217"/>
      <c r="CU616" s="217"/>
      <c r="CV616" s="217"/>
      <c r="CW616" s="217"/>
      <c r="CX616" s="217"/>
      <c r="CY616" s="217"/>
      <c r="CZ616" s="193"/>
      <c r="DA616" s="193"/>
      <c r="DB616" s="193"/>
      <c r="DC616" s="193"/>
      <c r="DD616" s="193"/>
      <c r="DE616" s="193"/>
      <c r="DF616" s="193"/>
      <c r="DG616" s="193"/>
      <c r="DH616" s="193"/>
      <c r="DI616" s="193"/>
      <c r="DJ616" s="193"/>
      <c r="DK616" s="193"/>
      <c r="DL616" s="193"/>
      <c r="DM616" s="193"/>
      <c r="DN616" s="193"/>
      <c r="DO616" s="193"/>
      <c r="DP616" s="193"/>
      <c r="DQ616" s="193"/>
      <c r="DR616" s="193"/>
      <c r="DS616" s="193"/>
      <c r="DT616" s="193"/>
      <c r="DU616" s="193"/>
      <c r="DV616" s="193"/>
      <c r="DW616" s="193"/>
      <c r="DX616" s="193"/>
      <c r="DY616" s="193"/>
    </row>
    <row r="617" s="190" customFormat="1" customHeight="1" spans="1:129">
      <c r="A617" s="243">
        <v>400</v>
      </c>
      <c r="B617" s="235"/>
      <c r="C617" s="234">
        <v>1</v>
      </c>
      <c r="D617" s="233">
        <f t="shared" si="1551"/>
        <v>850</v>
      </c>
      <c r="E617" s="234" t="str">
        <f t="shared" si="1552"/>
        <v>YT-19664-24E</v>
      </c>
      <c r="F617" s="232">
        <f t="shared" si="1553"/>
        <v>5650</v>
      </c>
      <c r="G617" s="234"/>
      <c r="H617" s="234" t="s">
        <v>45</v>
      </c>
      <c r="I617" s="234">
        <v>75</v>
      </c>
      <c r="J617" s="252" t="s">
        <v>56</v>
      </c>
      <c r="K617" s="234">
        <v>506</v>
      </c>
      <c r="L617" s="234">
        <f t="shared" si="1554"/>
        <v>6</v>
      </c>
      <c r="M617" s="234">
        <f t="shared" si="1539"/>
        <v>144210</v>
      </c>
      <c r="N617" s="253">
        <f t="shared" si="1555"/>
        <v>0.10707635009311</v>
      </c>
      <c r="O617" s="234">
        <v>3.8</v>
      </c>
      <c r="P617" s="234"/>
      <c r="Q617" s="234"/>
      <c r="R617" s="234"/>
      <c r="S617" s="260">
        <f t="shared" si="1540"/>
        <v>0</v>
      </c>
      <c r="T617" s="260">
        <f t="shared" si="1541"/>
        <v>23912.3074318605</v>
      </c>
      <c r="U617" s="260">
        <f t="shared" si="1542"/>
        <v>604.981378026072</v>
      </c>
      <c r="V617" s="260"/>
      <c r="W617" s="270"/>
      <c r="X617" s="266"/>
      <c r="Y617" s="260">
        <f t="shared" si="1543"/>
        <v>23912.3074318605</v>
      </c>
      <c r="Z617" s="234">
        <f t="shared" si="1544"/>
        <v>604.981378026072</v>
      </c>
      <c r="AA617" s="260">
        <f t="shared" si="1545"/>
        <v>15415.0197628458</v>
      </c>
      <c r="AB617" s="278">
        <f t="shared" si="1546"/>
        <v>0</v>
      </c>
      <c r="AC617" s="260">
        <f t="shared" si="1547"/>
        <v>2325.6</v>
      </c>
      <c r="AD617" s="254">
        <f t="shared" si="1548"/>
        <v>12.388204744603</v>
      </c>
      <c r="AE617" s="279">
        <v>1</v>
      </c>
      <c r="AF617" s="280">
        <f t="shared" si="1549"/>
        <v>58.83768</v>
      </c>
      <c r="AG617" s="292">
        <f t="shared" si="1556"/>
        <v>44163</v>
      </c>
      <c r="AH617" s="294"/>
      <c r="AI617" s="294">
        <f t="shared" si="1550"/>
        <v>44175.3882047446</v>
      </c>
      <c r="AJ617" s="295"/>
      <c r="AK617" s="295">
        <f t="shared" si="1557"/>
        <v>44178.3882047446</v>
      </c>
      <c r="AL617" s="296"/>
      <c r="AM617" s="300"/>
      <c r="AN617" s="218"/>
      <c r="AO617" s="218"/>
      <c r="AP617" s="218"/>
      <c r="AQ617" s="218"/>
      <c r="AR617" s="218"/>
      <c r="AS617" s="218"/>
      <c r="AT617" s="218"/>
      <c r="AU617" s="218"/>
      <c r="AV617" s="218"/>
      <c r="AW617" s="218"/>
      <c r="AX617" s="218"/>
      <c r="AY617" s="218"/>
      <c r="AZ617" s="218"/>
      <c r="BA617" s="218"/>
      <c r="BB617" s="218"/>
      <c r="BC617" s="218"/>
      <c r="BD617" s="218"/>
      <c r="BE617" s="218"/>
      <c r="BF617" s="218"/>
      <c r="BG617" s="218"/>
      <c r="BH617" s="218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217"/>
      <c r="BS617" s="217"/>
      <c r="BT617" s="217"/>
      <c r="BU617" s="217"/>
      <c r="BV617" s="217"/>
      <c r="BW617" s="217"/>
      <c r="BX617" s="217"/>
      <c r="BY617" s="217"/>
      <c r="BZ617" s="217"/>
      <c r="CA617" s="217"/>
      <c r="CB617" s="217"/>
      <c r="CC617" s="217"/>
      <c r="CD617" s="217"/>
      <c r="CE617" s="217"/>
      <c r="CF617" s="217"/>
      <c r="CG617" s="217"/>
      <c r="CH617" s="217"/>
      <c r="CI617" s="217"/>
      <c r="CJ617" s="217"/>
      <c r="CK617" s="217"/>
      <c r="CL617" s="217"/>
      <c r="CM617" s="217"/>
      <c r="CN617" s="217"/>
      <c r="CO617" s="217"/>
      <c r="CP617" s="217"/>
      <c r="CQ617" s="217"/>
      <c r="CR617" s="217"/>
      <c r="CS617" s="217"/>
      <c r="CT617" s="217"/>
      <c r="CU617" s="217"/>
      <c r="CV617" s="217"/>
      <c r="CW617" s="217"/>
      <c r="CX617" s="217"/>
      <c r="CY617" s="217"/>
      <c r="CZ617" s="193"/>
      <c r="DA617" s="193"/>
      <c r="DB617" s="193"/>
      <c r="DC617" s="193"/>
      <c r="DD617" s="193"/>
      <c r="DE617" s="193"/>
      <c r="DF617" s="193"/>
      <c r="DG617" s="193"/>
      <c r="DH617" s="193"/>
      <c r="DI617" s="193"/>
      <c r="DJ617" s="193"/>
      <c r="DK617" s="193"/>
      <c r="DL617" s="193"/>
      <c r="DM617" s="193"/>
      <c r="DN617" s="193"/>
      <c r="DO617" s="193"/>
      <c r="DP617" s="193"/>
      <c r="DQ617" s="193"/>
      <c r="DR617" s="193"/>
      <c r="DS617" s="193"/>
      <c r="DT617" s="193"/>
      <c r="DU617" s="193"/>
      <c r="DV617" s="193"/>
      <c r="DW617" s="193"/>
      <c r="DX617" s="193"/>
      <c r="DY617" s="193"/>
    </row>
    <row r="618" s="190" customFormat="1" customHeight="1" spans="1:129">
      <c r="A618" s="243">
        <v>400</v>
      </c>
      <c r="B618" s="235"/>
      <c r="C618" s="234">
        <v>1</v>
      </c>
      <c r="D618" s="233">
        <f t="shared" si="1551"/>
        <v>850</v>
      </c>
      <c r="E618" s="234" t="str">
        <f t="shared" si="1552"/>
        <v>YT-19664-24E</v>
      </c>
      <c r="F618" s="232">
        <f t="shared" si="1553"/>
        <v>5650</v>
      </c>
      <c r="G618" s="234"/>
      <c r="H618" s="234" t="s">
        <v>46</v>
      </c>
      <c r="I618" s="234">
        <v>75</v>
      </c>
      <c r="J618" s="252" t="s">
        <v>56</v>
      </c>
      <c r="K618" s="234">
        <v>506</v>
      </c>
      <c r="L618" s="234">
        <f t="shared" si="1554"/>
        <v>6</v>
      </c>
      <c r="M618" s="234">
        <f t="shared" si="1539"/>
        <v>144210</v>
      </c>
      <c r="N618" s="253">
        <f t="shared" si="1555"/>
        <v>0.10707635009311</v>
      </c>
      <c r="O618" s="234">
        <v>3.8</v>
      </c>
      <c r="P618" s="234"/>
      <c r="Q618" s="234"/>
      <c r="R618" s="234"/>
      <c r="S618" s="260">
        <f t="shared" si="1540"/>
        <v>0</v>
      </c>
      <c r="T618" s="260">
        <f t="shared" si="1541"/>
        <v>23912.3074318605</v>
      </c>
      <c r="U618" s="260">
        <f t="shared" si="1542"/>
        <v>604.981378026072</v>
      </c>
      <c r="V618" s="260"/>
      <c r="W618" s="270"/>
      <c r="X618" s="266"/>
      <c r="Y618" s="260">
        <f t="shared" si="1543"/>
        <v>23912.3074318605</v>
      </c>
      <c r="Z618" s="234">
        <f t="shared" si="1544"/>
        <v>604.981378026072</v>
      </c>
      <c r="AA618" s="260">
        <f t="shared" si="1545"/>
        <v>15415.0197628458</v>
      </c>
      <c r="AB618" s="278">
        <f t="shared" si="1546"/>
        <v>0</v>
      </c>
      <c r="AC618" s="260">
        <f t="shared" si="1547"/>
        <v>2325.6</v>
      </c>
      <c r="AD618" s="254">
        <f t="shared" si="1548"/>
        <v>12.388204744603</v>
      </c>
      <c r="AE618" s="279">
        <v>1</v>
      </c>
      <c r="AF618" s="280">
        <f t="shared" si="1549"/>
        <v>58.83768</v>
      </c>
      <c r="AG618" s="292">
        <f t="shared" si="1556"/>
        <v>44163</v>
      </c>
      <c r="AH618" s="294"/>
      <c r="AI618" s="294">
        <f t="shared" si="1550"/>
        <v>44175.3882047446</v>
      </c>
      <c r="AJ618" s="295"/>
      <c r="AK618" s="295">
        <f t="shared" si="1557"/>
        <v>44178.3882047446</v>
      </c>
      <c r="AL618" s="296"/>
      <c r="AM618" s="300"/>
      <c r="AN618" s="218"/>
      <c r="AO618" s="218"/>
      <c r="AP618" s="218"/>
      <c r="AQ618" s="218"/>
      <c r="AR618" s="218"/>
      <c r="AS618" s="218"/>
      <c r="AT618" s="218"/>
      <c r="AU618" s="218"/>
      <c r="AV618" s="218"/>
      <c r="AW618" s="218"/>
      <c r="AX618" s="218"/>
      <c r="AY618" s="218"/>
      <c r="AZ618" s="218"/>
      <c r="BA618" s="218"/>
      <c r="BB618" s="218"/>
      <c r="BC618" s="218"/>
      <c r="BD618" s="218"/>
      <c r="BE618" s="218"/>
      <c r="BF618" s="218"/>
      <c r="BG618" s="218"/>
      <c r="BH618" s="218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217"/>
      <c r="BS618" s="217"/>
      <c r="BT618" s="217"/>
      <c r="BU618" s="217"/>
      <c r="BV618" s="217"/>
      <c r="BW618" s="217"/>
      <c r="BX618" s="217"/>
      <c r="BY618" s="217"/>
      <c r="BZ618" s="217"/>
      <c r="CA618" s="217"/>
      <c r="CB618" s="217"/>
      <c r="CC618" s="217"/>
      <c r="CD618" s="217"/>
      <c r="CE618" s="217"/>
      <c r="CF618" s="217"/>
      <c r="CG618" s="217"/>
      <c r="CH618" s="217"/>
      <c r="CI618" s="217"/>
      <c r="CJ618" s="217"/>
      <c r="CK618" s="217"/>
      <c r="CL618" s="217"/>
      <c r="CM618" s="217"/>
      <c r="CN618" s="217"/>
      <c r="CO618" s="217"/>
      <c r="CP618" s="217"/>
      <c r="CQ618" s="217"/>
      <c r="CR618" s="217"/>
      <c r="CS618" s="217"/>
      <c r="CT618" s="217"/>
      <c r="CU618" s="217"/>
      <c r="CV618" s="217"/>
      <c r="CW618" s="217"/>
      <c r="CX618" s="217"/>
      <c r="CY618" s="217"/>
      <c r="CZ618" s="193"/>
      <c r="DA618" s="193"/>
      <c r="DB618" s="193"/>
      <c r="DC618" s="193"/>
      <c r="DD618" s="193"/>
      <c r="DE618" s="193"/>
      <c r="DF618" s="193"/>
      <c r="DG618" s="193"/>
      <c r="DH618" s="193"/>
      <c r="DI618" s="193"/>
      <c r="DJ618" s="193"/>
      <c r="DK618" s="193"/>
      <c r="DL618" s="193"/>
      <c r="DM618" s="193"/>
      <c r="DN618" s="193"/>
      <c r="DO618" s="193"/>
      <c r="DP618" s="193"/>
      <c r="DQ618" s="193"/>
      <c r="DR618" s="193"/>
      <c r="DS618" s="193"/>
      <c r="DT618" s="193"/>
      <c r="DU618" s="193"/>
      <c r="DV618" s="193"/>
      <c r="DW618" s="193"/>
      <c r="DX618" s="193"/>
      <c r="DY618" s="193"/>
    </row>
    <row r="619" s="191" customFormat="1" customHeight="1" spans="1:129">
      <c r="A619" s="244"/>
      <c r="B619" s="237"/>
      <c r="C619" s="240"/>
      <c r="D619" s="239"/>
      <c r="E619" s="240"/>
      <c r="F619" s="238"/>
      <c r="G619" s="240"/>
      <c r="H619" s="240"/>
      <c r="I619" s="240"/>
      <c r="J619" s="256"/>
      <c r="K619" s="240"/>
      <c r="L619" s="240"/>
      <c r="M619" s="240"/>
      <c r="N619" s="257"/>
      <c r="O619" s="240"/>
      <c r="P619" s="240"/>
      <c r="Q619" s="240"/>
      <c r="R619" s="240"/>
      <c r="S619" s="267"/>
      <c r="T619" s="267"/>
      <c r="U619" s="267"/>
      <c r="V619" s="267"/>
      <c r="W619" s="272"/>
      <c r="X619" s="269"/>
      <c r="Y619" s="267"/>
      <c r="Z619" s="240"/>
      <c r="AA619" s="267"/>
      <c r="AB619" s="281"/>
      <c r="AC619" s="267"/>
      <c r="AD619" s="258"/>
      <c r="AE619" s="282"/>
      <c r="AF619" s="283"/>
      <c r="AG619" s="297"/>
      <c r="AH619" s="352"/>
      <c r="AI619" s="352"/>
      <c r="AJ619" s="345"/>
      <c r="AK619" s="345"/>
      <c r="AL619" s="298"/>
      <c r="AM619" s="301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218"/>
      <c r="BD619" s="218"/>
      <c r="BE619" s="218"/>
      <c r="BF619" s="218"/>
      <c r="BG619" s="218"/>
      <c r="BH619" s="218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217"/>
      <c r="BV619" s="217"/>
      <c r="BW619" s="217"/>
      <c r="BX619" s="217"/>
      <c r="BY619" s="217"/>
      <c r="BZ619" s="217"/>
      <c r="CA619" s="217"/>
      <c r="CB619" s="217"/>
      <c r="CC619" s="217"/>
      <c r="CD619" s="217"/>
      <c r="CE619" s="217"/>
      <c r="CF619" s="217"/>
      <c r="CG619" s="217"/>
      <c r="CH619" s="217"/>
      <c r="CI619" s="217"/>
      <c r="CJ619" s="217"/>
      <c r="CK619" s="217"/>
      <c r="CL619" s="217"/>
      <c r="CM619" s="217"/>
      <c r="CN619" s="217"/>
      <c r="CO619" s="217"/>
      <c r="CP619" s="217"/>
      <c r="CQ619" s="217"/>
      <c r="CR619" s="217"/>
      <c r="CS619" s="217"/>
      <c r="CT619" s="217"/>
      <c r="CU619" s="217"/>
      <c r="CV619" s="217"/>
      <c r="CW619" s="217"/>
      <c r="CX619" s="217"/>
      <c r="CY619" s="217"/>
      <c r="CZ619" s="193"/>
      <c r="DA619" s="193"/>
      <c r="DB619" s="193"/>
      <c r="DC619" s="193"/>
      <c r="DD619" s="193"/>
      <c r="DE619" s="193"/>
      <c r="DF619" s="193"/>
      <c r="DG619" s="193"/>
      <c r="DH619" s="193"/>
      <c r="DI619" s="193"/>
      <c r="DJ619" s="193"/>
      <c r="DK619" s="193"/>
      <c r="DL619" s="193"/>
      <c r="DM619" s="193"/>
      <c r="DN619" s="193"/>
      <c r="DO619" s="193"/>
      <c r="DP619" s="193"/>
      <c r="DQ619" s="193"/>
      <c r="DR619" s="193"/>
      <c r="DS619" s="193"/>
      <c r="DT619" s="193"/>
      <c r="DU619" s="193"/>
      <c r="DV619" s="193"/>
      <c r="DW619" s="193"/>
      <c r="DX619" s="193"/>
      <c r="DY619" s="193"/>
    </row>
    <row r="620" customHeight="1" spans="1:129">
      <c r="A620" s="230">
        <v>393</v>
      </c>
      <c r="B620" s="235">
        <v>1077</v>
      </c>
      <c r="C620" s="234">
        <v>1</v>
      </c>
      <c r="D620" s="233">
        <v>1000</v>
      </c>
      <c r="E620" s="234" t="s">
        <v>174</v>
      </c>
      <c r="F620" s="232">
        <v>5020</v>
      </c>
      <c r="G620" s="234"/>
      <c r="H620" s="234" t="s">
        <v>15</v>
      </c>
      <c r="I620" s="234">
        <v>150</v>
      </c>
      <c r="J620" s="252" t="s">
        <v>101</v>
      </c>
      <c r="K620" s="234">
        <v>506</v>
      </c>
      <c r="L620" s="234">
        <v>6</v>
      </c>
      <c r="M620" s="234">
        <f t="shared" ref="M620:M626" si="1558">O620*K620*I620</f>
        <v>280830</v>
      </c>
      <c r="N620" s="253">
        <f>M620/SUM($M$620:$M$626)</f>
        <v>0.383022774327122</v>
      </c>
      <c r="O620" s="234">
        <v>3.7</v>
      </c>
      <c r="P620" s="234"/>
      <c r="Q620" s="234"/>
      <c r="R620" s="234"/>
      <c r="S620" s="260">
        <f t="shared" ref="S620:S626" si="1559">R620*Q620*P620/1000</f>
        <v>0</v>
      </c>
      <c r="T620" s="260">
        <f t="shared" ref="T620:T626" si="1560">F620*N620*1000/L620/K620*9000/I620</f>
        <v>37999.4926308726</v>
      </c>
      <c r="U620" s="260">
        <f t="shared" ref="U620:U626" si="1561">F620*N620</f>
        <v>1922.77432712215</v>
      </c>
      <c r="V620" s="260"/>
      <c r="W620" s="270"/>
      <c r="X620" s="266">
        <v>14000</v>
      </c>
      <c r="Y620" s="260">
        <f t="shared" ref="Y620:Y626" si="1562">T620-X620</f>
        <v>23999.4926308726</v>
      </c>
      <c r="Z620" s="234">
        <f t="shared" ref="Z620:Z626" si="1563">Y620*I620/9000*L620*K620/1000</f>
        <v>1214.37432712215</v>
      </c>
      <c r="AA620" s="260">
        <f t="shared" ref="AA620:AA626" si="1564">65*1000/K620*9000/I620</f>
        <v>7707.50988142292</v>
      </c>
      <c r="AB620" s="278">
        <f t="shared" ref="AB620:AB626" si="1565">Q620*R620*P620*N620/K620/L620*9000/I620</f>
        <v>0</v>
      </c>
      <c r="AC620" s="260">
        <f t="shared" ref="AC620:AC626" si="1566">D620/2*O620*60*24/1000</f>
        <v>2664</v>
      </c>
      <c r="AD620" s="254">
        <f t="shared" ref="AD620:AD626" si="1567">T620/AC620/0.83/AE620</f>
        <v>17.1856310968525</v>
      </c>
      <c r="AE620" s="279">
        <v>1</v>
      </c>
      <c r="AF620" s="280">
        <f t="shared" ref="AF620:AF626" si="1568">IF(LEN(C620)&gt;0,AC620*I620/9000/1000*K620*L620,"")</f>
        <v>134.7984</v>
      </c>
      <c r="AG620" s="292">
        <v>44166</v>
      </c>
      <c r="AH620" s="294"/>
      <c r="AI620" s="294">
        <f>AD620+AG620</f>
        <v>44183.1856310969</v>
      </c>
      <c r="AJ620" s="295" t="str">
        <f ca="1">IF(NOW()-AG620-AD620&gt;=-2,"跟踪"," ")</f>
        <v> </v>
      </c>
      <c r="AK620" s="295">
        <f>AI620+2</f>
        <v>44185.1856310969</v>
      </c>
      <c r="AL620" s="296">
        <f>SUM(AF620:AF626)</f>
        <v>351.93312</v>
      </c>
      <c r="CZ620" s="193"/>
      <c r="DA620" s="193"/>
      <c r="DB620" s="193"/>
      <c r="DC620" s="193"/>
      <c r="DD620" s="193"/>
      <c r="DE620" s="193"/>
      <c r="DF620" s="193"/>
      <c r="DG620" s="193"/>
      <c r="DH620" s="193"/>
      <c r="DI620" s="193"/>
      <c r="DJ620" s="193"/>
      <c r="DK620" s="193"/>
      <c r="DL620" s="193"/>
      <c r="DM620" s="193"/>
      <c r="DN620" s="193"/>
      <c r="DO620" s="193"/>
      <c r="DP620" s="193"/>
      <c r="DQ620" s="193"/>
      <c r="DR620" s="193"/>
      <c r="DS620" s="193"/>
      <c r="DT620" s="193"/>
      <c r="DU620" s="193"/>
      <c r="DV620" s="193"/>
      <c r="DW620" s="193"/>
      <c r="DX620" s="193"/>
      <c r="DY620" s="193"/>
    </row>
    <row r="621" customHeight="1" spans="1:129">
      <c r="A621" s="230">
        <v>393</v>
      </c>
      <c r="B621" s="235"/>
      <c r="C621" s="234">
        <v>1</v>
      </c>
      <c r="D621" s="233">
        <f t="shared" ref="D621:D626" si="1569">D620</f>
        <v>1000</v>
      </c>
      <c r="E621" s="234" t="str">
        <f t="shared" ref="E621:E626" si="1570">E620</f>
        <v>YT-15736-24E</v>
      </c>
      <c r="F621" s="232">
        <f t="shared" ref="F621:F626" si="1571">F620</f>
        <v>5020</v>
      </c>
      <c r="G621" s="234"/>
      <c r="H621" s="234" t="s">
        <v>41</v>
      </c>
      <c r="I621" s="234">
        <v>150</v>
      </c>
      <c r="J621" s="252" t="s">
        <v>101</v>
      </c>
      <c r="K621" s="234"/>
      <c r="L621" s="234">
        <f t="shared" ref="L621:L626" si="1572">L620</f>
        <v>6</v>
      </c>
      <c r="M621" s="234">
        <f t="shared" si="1558"/>
        <v>0</v>
      </c>
      <c r="N621" s="253">
        <f t="shared" ref="N621:N626" si="1573">M621/SUM($M$620:$M$626)</f>
        <v>0</v>
      </c>
      <c r="O621" s="234">
        <v>3.7</v>
      </c>
      <c r="P621" s="260"/>
      <c r="Q621" s="260"/>
      <c r="R621" s="260"/>
      <c r="S621" s="260">
        <f t="shared" si="1559"/>
        <v>0</v>
      </c>
      <c r="T621" s="260" t="e">
        <f t="shared" si="1560"/>
        <v>#DIV/0!</v>
      </c>
      <c r="U621" s="260">
        <f t="shared" si="1561"/>
        <v>0</v>
      </c>
      <c r="V621" s="260"/>
      <c r="W621" s="270"/>
      <c r="X621" s="266"/>
      <c r="Y621" s="260" t="e">
        <f t="shared" si="1562"/>
        <v>#DIV/0!</v>
      </c>
      <c r="Z621" s="234" t="e">
        <f t="shared" si="1563"/>
        <v>#DIV/0!</v>
      </c>
      <c r="AA621" s="260" t="e">
        <f t="shared" si="1564"/>
        <v>#DIV/0!</v>
      </c>
      <c r="AB621" s="278" t="e">
        <f t="shared" si="1565"/>
        <v>#DIV/0!</v>
      </c>
      <c r="AC621" s="260">
        <f t="shared" si="1566"/>
        <v>2664</v>
      </c>
      <c r="AD621" s="254" t="e">
        <f t="shared" si="1567"/>
        <v>#DIV/0!</v>
      </c>
      <c r="AE621" s="279">
        <v>1</v>
      </c>
      <c r="AF621" s="280">
        <f t="shared" si="1568"/>
        <v>0</v>
      </c>
      <c r="AG621" s="292">
        <f t="shared" ref="AG621:AG626" si="1574">AG620</f>
        <v>44166</v>
      </c>
      <c r="AH621" s="294"/>
      <c r="AI621" s="294">
        <f t="shared" ref="AI621:AI626" si="1575">AI620</f>
        <v>44183.1856310969</v>
      </c>
      <c r="AJ621" s="295"/>
      <c r="AK621" s="295">
        <f t="shared" ref="AK621:AK626" si="1576">AK620</f>
        <v>44185.1856310969</v>
      </c>
      <c r="AL621" s="296"/>
      <c r="CZ621" s="193"/>
      <c r="DA621" s="193"/>
      <c r="DB621" s="193"/>
      <c r="DC621" s="193"/>
      <c r="DD621" s="193"/>
      <c r="DE621" s="193"/>
      <c r="DF621" s="193"/>
      <c r="DG621" s="193"/>
      <c r="DH621" s="193"/>
      <c r="DI621" s="193"/>
      <c r="DJ621" s="193"/>
      <c r="DK621" s="193"/>
      <c r="DL621" s="193"/>
      <c r="DM621" s="193"/>
      <c r="DN621" s="193"/>
      <c r="DO621" s="193"/>
      <c r="DP621" s="193"/>
      <c r="DQ621" s="193"/>
      <c r="DR621" s="193"/>
      <c r="DS621" s="193"/>
      <c r="DT621" s="193"/>
      <c r="DU621" s="193"/>
      <c r="DV621" s="193"/>
      <c r="DW621" s="193"/>
      <c r="DX621" s="193"/>
      <c r="DY621" s="193"/>
    </row>
    <row r="622" customHeight="1" spans="1:129">
      <c r="A622" s="230">
        <v>393</v>
      </c>
      <c r="B622" s="235"/>
      <c r="C622" s="234">
        <v>1</v>
      </c>
      <c r="D622" s="233">
        <f t="shared" si="1569"/>
        <v>1000</v>
      </c>
      <c r="E622" s="234" t="str">
        <f t="shared" si="1570"/>
        <v>YT-15736-24E</v>
      </c>
      <c r="F622" s="232">
        <f t="shared" si="1571"/>
        <v>5020</v>
      </c>
      <c r="G622" s="234"/>
      <c r="H622" s="234" t="s">
        <v>42</v>
      </c>
      <c r="I622" s="234">
        <v>30</v>
      </c>
      <c r="J622" s="252" t="s">
        <v>62</v>
      </c>
      <c r="K622" s="234">
        <v>506</v>
      </c>
      <c r="L622" s="234">
        <f t="shared" si="1572"/>
        <v>6</v>
      </c>
      <c r="M622" s="234">
        <f t="shared" si="1558"/>
        <v>171534</v>
      </c>
      <c r="N622" s="253">
        <f t="shared" si="1573"/>
        <v>0.233954451345756</v>
      </c>
      <c r="O622" s="234">
        <v>11.3</v>
      </c>
      <c r="P622" s="234"/>
      <c r="Q622" s="234"/>
      <c r="R622" s="234"/>
      <c r="S622" s="260">
        <f t="shared" si="1559"/>
        <v>0</v>
      </c>
      <c r="T622" s="260">
        <f t="shared" si="1560"/>
        <v>116052.504521314</v>
      </c>
      <c r="U622" s="260">
        <f t="shared" si="1561"/>
        <v>1174.45134575569</v>
      </c>
      <c r="V622" s="260"/>
      <c r="W622" s="270"/>
      <c r="X622" s="266"/>
      <c r="Y622" s="260">
        <f t="shared" si="1562"/>
        <v>116052.504521314</v>
      </c>
      <c r="Z622" s="234">
        <f t="shared" si="1563"/>
        <v>1174.45134575569</v>
      </c>
      <c r="AA622" s="260">
        <f t="shared" si="1564"/>
        <v>38537.5494071146</v>
      </c>
      <c r="AB622" s="278">
        <f t="shared" si="1565"/>
        <v>0</v>
      </c>
      <c r="AC622" s="260">
        <f t="shared" si="1566"/>
        <v>8136</v>
      </c>
      <c r="AD622" s="254">
        <f t="shared" si="1567"/>
        <v>17.1856310968525</v>
      </c>
      <c r="AE622" s="279">
        <v>1</v>
      </c>
      <c r="AF622" s="280">
        <f t="shared" si="1568"/>
        <v>82.33632</v>
      </c>
      <c r="AG622" s="292">
        <f t="shared" si="1574"/>
        <v>44166</v>
      </c>
      <c r="AH622" s="294"/>
      <c r="AI622" s="294">
        <f t="shared" si="1575"/>
        <v>44183.1856310969</v>
      </c>
      <c r="AJ622" s="295"/>
      <c r="AK622" s="295">
        <f t="shared" si="1576"/>
        <v>44185.1856310969</v>
      </c>
      <c r="AL622" s="296"/>
      <c r="CZ622" s="193"/>
      <c r="DA622" s="193"/>
      <c r="DB622" s="193"/>
      <c r="DC622" s="193"/>
      <c r="DD622" s="193"/>
      <c r="DE622" s="193"/>
      <c r="DF622" s="193"/>
      <c r="DG622" s="193"/>
      <c r="DH622" s="193"/>
      <c r="DI622" s="193"/>
      <c r="DJ622" s="193"/>
      <c r="DK622" s="193"/>
      <c r="DL622" s="193"/>
      <c r="DM622" s="193"/>
      <c r="DN622" s="193"/>
      <c r="DO622" s="193"/>
      <c r="DP622" s="193"/>
      <c r="DQ622" s="193"/>
      <c r="DR622" s="193"/>
      <c r="DS622" s="193"/>
      <c r="DT622" s="193"/>
      <c r="DU622" s="193"/>
      <c r="DV622" s="193"/>
      <c r="DW622" s="193"/>
      <c r="DX622" s="193"/>
      <c r="DY622" s="193"/>
    </row>
    <row r="623" customHeight="1" spans="1:129">
      <c r="A623" s="230">
        <v>393</v>
      </c>
      <c r="B623" s="235"/>
      <c r="C623" s="234">
        <v>1</v>
      </c>
      <c r="D623" s="233">
        <f t="shared" si="1569"/>
        <v>1000</v>
      </c>
      <c r="E623" s="234" t="str">
        <f t="shared" si="1570"/>
        <v>YT-15736-24E</v>
      </c>
      <c r="F623" s="232">
        <f t="shared" si="1571"/>
        <v>5020</v>
      </c>
      <c r="G623" s="234"/>
      <c r="H623" s="234" t="s">
        <v>43</v>
      </c>
      <c r="I623" s="234">
        <v>150</v>
      </c>
      <c r="J623" s="252" t="s">
        <v>101</v>
      </c>
      <c r="K623" s="234">
        <v>506</v>
      </c>
      <c r="L623" s="234">
        <f t="shared" si="1572"/>
        <v>6</v>
      </c>
      <c r="M623" s="234">
        <f t="shared" si="1558"/>
        <v>280830</v>
      </c>
      <c r="N623" s="253">
        <f t="shared" si="1573"/>
        <v>0.383022774327122</v>
      </c>
      <c r="O623" s="234">
        <v>3.7</v>
      </c>
      <c r="P623" s="234"/>
      <c r="Q623" s="234"/>
      <c r="R623" s="234"/>
      <c r="S623" s="260">
        <f t="shared" si="1559"/>
        <v>0</v>
      </c>
      <c r="T623" s="260">
        <f t="shared" si="1560"/>
        <v>37999.4926308726</v>
      </c>
      <c r="U623" s="260">
        <f t="shared" si="1561"/>
        <v>1922.77432712215</v>
      </c>
      <c r="V623" s="260"/>
      <c r="W623" s="270"/>
      <c r="X623" s="266">
        <v>14000</v>
      </c>
      <c r="Y623" s="260">
        <f t="shared" si="1562"/>
        <v>23999.4926308726</v>
      </c>
      <c r="Z623" s="234">
        <f t="shared" si="1563"/>
        <v>1214.37432712215</v>
      </c>
      <c r="AA623" s="260">
        <f t="shared" si="1564"/>
        <v>7707.50988142292</v>
      </c>
      <c r="AB623" s="278">
        <f t="shared" si="1565"/>
        <v>0</v>
      </c>
      <c r="AC623" s="260">
        <f t="shared" si="1566"/>
        <v>2664</v>
      </c>
      <c r="AD623" s="254">
        <f t="shared" si="1567"/>
        <v>17.1856310968525</v>
      </c>
      <c r="AE623" s="279">
        <v>1</v>
      </c>
      <c r="AF623" s="280">
        <f t="shared" si="1568"/>
        <v>134.7984</v>
      </c>
      <c r="AG623" s="292">
        <f t="shared" si="1574"/>
        <v>44166</v>
      </c>
      <c r="AH623" s="294"/>
      <c r="AI623" s="294">
        <f t="shared" si="1575"/>
        <v>44183.1856310969</v>
      </c>
      <c r="AJ623" s="295"/>
      <c r="AK623" s="295">
        <f t="shared" si="1576"/>
        <v>44185.1856310969</v>
      </c>
      <c r="AL623" s="296"/>
      <c r="CZ623" s="193"/>
      <c r="DA623" s="193"/>
      <c r="DB623" s="193"/>
      <c r="DC623" s="193"/>
      <c r="DD623" s="193"/>
      <c r="DE623" s="193"/>
      <c r="DF623" s="193"/>
      <c r="DG623" s="193"/>
      <c r="DH623" s="193"/>
      <c r="DI623" s="193"/>
      <c r="DJ623" s="193"/>
      <c r="DK623" s="193"/>
      <c r="DL623" s="193"/>
      <c r="DM623" s="193"/>
      <c r="DN623" s="193"/>
      <c r="DO623" s="193"/>
      <c r="DP623" s="193"/>
      <c r="DQ623" s="193"/>
      <c r="DR623" s="193"/>
      <c r="DS623" s="193"/>
      <c r="DT623" s="193"/>
      <c r="DU623" s="193"/>
      <c r="DV623" s="193"/>
      <c r="DW623" s="193"/>
      <c r="DX623" s="193"/>
      <c r="DY623" s="193"/>
    </row>
    <row r="624" customHeight="1" spans="1:129">
      <c r="A624" s="230">
        <v>393</v>
      </c>
      <c r="B624" s="235"/>
      <c r="C624" s="234">
        <v>1</v>
      </c>
      <c r="D624" s="233">
        <f t="shared" si="1569"/>
        <v>1000</v>
      </c>
      <c r="E624" s="234" t="str">
        <f t="shared" si="1570"/>
        <v>YT-15736-24E</v>
      </c>
      <c r="F624" s="232">
        <f t="shared" si="1571"/>
        <v>5020</v>
      </c>
      <c r="G624" s="234"/>
      <c r="H624" s="234" t="s">
        <v>44</v>
      </c>
      <c r="I624" s="234">
        <v>150</v>
      </c>
      <c r="J624" s="252" t="s">
        <v>101</v>
      </c>
      <c r="K624" s="234"/>
      <c r="L624" s="234">
        <f t="shared" si="1572"/>
        <v>6</v>
      </c>
      <c r="M624" s="234">
        <f t="shared" si="1558"/>
        <v>0</v>
      </c>
      <c r="N624" s="253">
        <f t="shared" si="1573"/>
        <v>0</v>
      </c>
      <c r="O624" s="234">
        <v>3.7</v>
      </c>
      <c r="P624" s="234"/>
      <c r="Q624" s="234"/>
      <c r="R624" s="234"/>
      <c r="S624" s="260">
        <f t="shared" si="1559"/>
        <v>0</v>
      </c>
      <c r="T624" s="260" t="e">
        <f t="shared" si="1560"/>
        <v>#DIV/0!</v>
      </c>
      <c r="U624" s="260">
        <f t="shared" si="1561"/>
        <v>0</v>
      </c>
      <c r="V624" s="260"/>
      <c r="W624" s="270"/>
      <c r="X624" s="266"/>
      <c r="Y624" s="260" t="e">
        <f t="shared" si="1562"/>
        <v>#DIV/0!</v>
      </c>
      <c r="Z624" s="234" t="e">
        <f t="shared" si="1563"/>
        <v>#DIV/0!</v>
      </c>
      <c r="AA624" s="260" t="e">
        <f t="shared" si="1564"/>
        <v>#DIV/0!</v>
      </c>
      <c r="AB624" s="278" t="e">
        <f t="shared" si="1565"/>
        <v>#DIV/0!</v>
      </c>
      <c r="AC624" s="260">
        <f t="shared" si="1566"/>
        <v>2664</v>
      </c>
      <c r="AD624" s="254" t="e">
        <f t="shared" si="1567"/>
        <v>#DIV/0!</v>
      </c>
      <c r="AE624" s="279">
        <v>1</v>
      </c>
      <c r="AF624" s="280">
        <f t="shared" si="1568"/>
        <v>0</v>
      </c>
      <c r="AG624" s="292">
        <f t="shared" si="1574"/>
        <v>44166</v>
      </c>
      <c r="AH624" s="294"/>
      <c r="AI624" s="294">
        <f t="shared" si="1575"/>
        <v>44183.1856310969</v>
      </c>
      <c r="AJ624" s="295"/>
      <c r="AK624" s="295">
        <f t="shared" si="1576"/>
        <v>44185.1856310969</v>
      </c>
      <c r="AL624" s="296"/>
      <c r="CZ624" s="193"/>
      <c r="DA624" s="193"/>
      <c r="DB624" s="193"/>
      <c r="DC624" s="193"/>
      <c r="DD624" s="193"/>
      <c r="DE624" s="193"/>
      <c r="DF624" s="193"/>
      <c r="DG624" s="193"/>
      <c r="DH624" s="193"/>
      <c r="DI624" s="193"/>
      <c r="DJ624" s="193"/>
      <c r="DK624" s="193"/>
      <c r="DL624" s="193"/>
      <c r="DM624" s="193"/>
      <c r="DN624" s="193"/>
      <c r="DO624" s="193"/>
      <c r="DP624" s="193"/>
      <c r="DQ624" s="193"/>
      <c r="DR624" s="193"/>
      <c r="DS624" s="193"/>
      <c r="DT624" s="193"/>
      <c r="DU624" s="193"/>
      <c r="DV624" s="193"/>
      <c r="DW624" s="193"/>
      <c r="DX624" s="193"/>
      <c r="DY624" s="193"/>
    </row>
    <row r="625" customHeight="1" spans="1:129">
      <c r="A625" s="230">
        <v>393</v>
      </c>
      <c r="B625" s="235"/>
      <c r="C625" s="234">
        <v>1</v>
      </c>
      <c r="D625" s="233">
        <f t="shared" si="1569"/>
        <v>1000</v>
      </c>
      <c r="E625" s="234" t="str">
        <f t="shared" si="1570"/>
        <v>YT-15736-24E</v>
      </c>
      <c r="F625" s="232">
        <f t="shared" si="1571"/>
        <v>5020</v>
      </c>
      <c r="G625" s="234"/>
      <c r="H625" s="234" t="s">
        <v>45</v>
      </c>
      <c r="I625" s="234"/>
      <c r="J625" s="252"/>
      <c r="K625" s="234"/>
      <c r="L625" s="234">
        <f t="shared" si="1572"/>
        <v>6</v>
      </c>
      <c r="M625" s="234">
        <f t="shared" si="1558"/>
        <v>0</v>
      </c>
      <c r="N625" s="253">
        <f t="shared" si="1573"/>
        <v>0</v>
      </c>
      <c r="O625" s="234"/>
      <c r="P625" s="234"/>
      <c r="Q625" s="234"/>
      <c r="R625" s="234"/>
      <c r="S625" s="260">
        <f t="shared" si="1559"/>
        <v>0</v>
      </c>
      <c r="T625" s="260" t="e">
        <f t="shared" si="1560"/>
        <v>#DIV/0!</v>
      </c>
      <c r="U625" s="260">
        <f t="shared" si="1561"/>
        <v>0</v>
      </c>
      <c r="V625" s="260"/>
      <c r="W625" s="270"/>
      <c r="X625" s="266"/>
      <c r="Y625" s="260" t="e">
        <f t="shared" si="1562"/>
        <v>#DIV/0!</v>
      </c>
      <c r="Z625" s="234" t="e">
        <f t="shared" si="1563"/>
        <v>#DIV/0!</v>
      </c>
      <c r="AA625" s="260" t="e">
        <f t="shared" si="1564"/>
        <v>#DIV/0!</v>
      </c>
      <c r="AB625" s="278" t="e">
        <f t="shared" si="1565"/>
        <v>#DIV/0!</v>
      </c>
      <c r="AC625" s="260">
        <f t="shared" si="1566"/>
        <v>0</v>
      </c>
      <c r="AD625" s="254" t="e">
        <f t="shared" si="1567"/>
        <v>#DIV/0!</v>
      </c>
      <c r="AE625" s="279">
        <v>1</v>
      </c>
      <c r="AF625" s="280">
        <f t="shared" si="1568"/>
        <v>0</v>
      </c>
      <c r="AG625" s="292">
        <f t="shared" si="1574"/>
        <v>44166</v>
      </c>
      <c r="AH625" s="294"/>
      <c r="AI625" s="294">
        <f t="shared" si="1575"/>
        <v>44183.1856310969</v>
      </c>
      <c r="AJ625" s="295"/>
      <c r="AK625" s="295">
        <f t="shared" si="1576"/>
        <v>44185.1856310969</v>
      </c>
      <c r="AL625" s="296"/>
      <c r="CZ625" s="193"/>
      <c r="DA625" s="193"/>
      <c r="DB625" s="193"/>
      <c r="DC625" s="193"/>
      <c r="DD625" s="193"/>
      <c r="DE625" s="193"/>
      <c r="DF625" s="193"/>
      <c r="DG625" s="193"/>
      <c r="DH625" s="193"/>
      <c r="DI625" s="193"/>
      <c r="DJ625" s="193"/>
      <c r="DK625" s="193"/>
      <c r="DL625" s="193"/>
      <c r="DM625" s="193"/>
      <c r="DN625" s="193"/>
      <c r="DO625" s="193"/>
      <c r="DP625" s="193"/>
      <c r="DQ625" s="193"/>
      <c r="DR625" s="193"/>
      <c r="DS625" s="193"/>
      <c r="DT625" s="193"/>
      <c r="DU625" s="193"/>
      <c r="DV625" s="193"/>
      <c r="DW625" s="193"/>
      <c r="DX625" s="193"/>
      <c r="DY625" s="193"/>
    </row>
    <row r="626" customHeight="1" spans="1:129">
      <c r="A626" s="230">
        <v>393</v>
      </c>
      <c r="B626" s="235"/>
      <c r="C626" s="234">
        <v>1</v>
      </c>
      <c r="D626" s="233">
        <f t="shared" si="1569"/>
        <v>1000</v>
      </c>
      <c r="E626" s="234" t="str">
        <f t="shared" si="1570"/>
        <v>YT-15736-24E</v>
      </c>
      <c r="F626" s="232">
        <f t="shared" si="1571"/>
        <v>5020</v>
      </c>
      <c r="G626" s="234"/>
      <c r="H626" s="234" t="s">
        <v>46</v>
      </c>
      <c r="I626" s="234"/>
      <c r="J626" s="252"/>
      <c r="K626" s="234"/>
      <c r="L626" s="234">
        <f t="shared" si="1572"/>
        <v>6</v>
      </c>
      <c r="M626" s="234">
        <f t="shared" si="1558"/>
        <v>0</v>
      </c>
      <c r="N626" s="253">
        <f t="shared" si="1573"/>
        <v>0</v>
      </c>
      <c r="O626" s="234"/>
      <c r="P626" s="234"/>
      <c r="Q626" s="234"/>
      <c r="R626" s="234"/>
      <c r="S626" s="260">
        <f t="shared" si="1559"/>
        <v>0</v>
      </c>
      <c r="T626" s="260" t="e">
        <f t="shared" si="1560"/>
        <v>#DIV/0!</v>
      </c>
      <c r="U626" s="260">
        <f t="shared" si="1561"/>
        <v>0</v>
      </c>
      <c r="V626" s="260"/>
      <c r="W626" s="270"/>
      <c r="X626" s="266"/>
      <c r="Y626" s="260" t="e">
        <f t="shared" si="1562"/>
        <v>#DIV/0!</v>
      </c>
      <c r="Z626" s="234" t="e">
        <f t="shared" si="1563"/>
        <v>#DIV/0!</v>
      </c>
      <c r="AA626" s="260" t="e">
        <f t="shared" si="1564"/>
        <v>#DIV/0!</v>
      </c>
      <c r="AB626" s="278" t="e">
        <f t="shared" si="1565"/>
        <v>#DIV/0!</v>
      </c>
      <c r="AC626" s="260">
        <f t="shared" si="1566"/>
        <v>0</v>
      </c>
      <c r="AD626" s="254" t="e">
        <f t="shared" si="1567"/>
        <v>#DIV/0!</v>
      </c>
      <c r="AE626" s="279">
        <v>1</v>
      </c>
      <c r="AF626" s="280">
        <f t="shared" si="1568"/>
        <v>0</v>
      </c>
      <c r="AG626" s="292">
        <f t="shared" si="1574"/>
        <v>44166</v>
      </c>
      <c r="AH626" s="294"/>
      <c r="AI626" s="294">
        <f t="shared" si="1575"/>
        <v>44183.1856310969</v>
      </c>
      <c r="AJ626" s="295"/>
      <c r="AK626" s="295">
        <f t="shared" si="1576"/>
        <v>44185.1856310969</v>
      </c>
      <c r="AL626" s="296"/>
      <c r="CZ626" s="193"/>
      <c r="DA626" s="193"/>
      <c r="DB626" s="193"/>
      <c r="DC626" s="193"/>
      <c r="DD626" s="193"/>
      <c r="DE626" s="193"/>
      <c r="DF626" s="193"/>
      <c r="DG626" s="193"/>
      <c r="DH626" s="193"/>
      <c r="DI626" s="193"/>
      <c r="DJ626" s="193"/>
      <c r="DK626" s="193"/>
      <c r="DL626" s="193"/>
      <c r="DM626" s="193"/>
      <c r="DN626" s="193"/>
      <c r="DO626" s="193"/>
      <c r="DP626" s="193"/>
      <c r="DQ626" s="193"/>
      <c r="DR626" s="193"/>
      <c r="DS626" s="193"/>
      <c r="DT626" s="193"/>
      <c r="DU626" s="193"/>
      <c r="DV626" s="193"/>
      <c r="DW626" s="193"/>
      <c r="DX626" s="193"/>
      <c r="DY626" s="193"/>
    </row>
    <row r="627" s="192" customFormat="1" customHeight="1" spans="1:129">
      <c r="A627" s="244"/>
      <c r="B627" s="237"/>
      <c r="C627" s="240"/>
      <c r="D627" s="239"/>
      <c r="E627" s="240"/>
      <c r="F627" s="238"/>
      <c r="G627" s="240"/>
      <c r="H627" s="240"/>
      <c r="I627" s="240"/>
      <c r="J627" s="256"/>
      <c r="K627" s="240"/>
      <c r="L627" s="240"/>
      <c r="M627" s="240"/>
      <c r="N627" s="257"/>
      <c r="O627" s="240"/>
      <c r="P627" s="240"/>
      <c r="Q627" s="240"/>
      <c r="R627" s="240"/>
      <c r="S627" s="267"/>
      <c r="T627" s="267"/>
      <c r="U627" s="267"/>
      <c r="V627" s="267"/>
      <c r="W627" s="272"/>
      <c r="X627" s="269"/>
      <c r="Y627" s="267"/>
      <c r="Z627" s="240"/>
      <c r="AA627" s="267"/>
      <c r="AB627" s="281"/>
      <c r="AC627" s="267"/>
      <c r="AD627" s="258"/>
      <c r="AE627" s="282"/>
      <c r="AF627" s="283"/>
      <c r="AG627" s="297"/>
      <c r="AH627" s="352"/>
      <c r="AI627" s="352"/>
      <c r="AJ627" s="345"/>
      <c r="AK627" s="345"/>
      <c r="AL627" s="298"/>
      <c r="AM627" s="301"/>
      <c r="AN627" s="218"/>
      <c r="AO627" s="218"/>
      <c r="AP627" s="218"/>
      <c r="AQ627" s="218"/>
      <c r="AR627" s="218"/>
      <c r="AS627" s="218"/>
      <c r="AT627" s="218"/>
      <c r="AU627" s="218"/>
      <c r="AV627" s="218"/>
      <c r="AW627" s="218"/>
      <c r="AX627" s="218"/>
      <c r="AY627" s="218"/>
      <c r="AZ627" s="218"/>
      <c r="BA627" s="218"/>
      <c r="BB627" s="218"/>
      <c r="BC627" s="218"/>
      <c r="BD627" s="218"/>
      <c r="BE627" s="218"/>
      <c r="BF627" s="218"/>
      <c r="BG627" s="218"/>
      <c r="BH627" s="218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217"/>
      <c r="BS627" s="217"/>
      <c r="BT627" s="217"/>
      <c r="BU627" s="217"/>
      <c r="BV627" s="217"/>
      <c r="BW627" s="217"/>
      <c r="BX627" s="217"/>
      <c r="BY627" s="217"/>
      <c r="BZ627" s="217"/>
      <c r="CA627" s="217"/>
      <c r="CB627" s="217"/>
      <c r="CC627" s="217"/>
      <c r="CD627" s="217"/>
      <c r="CE627" s="217"/>
      <c r="CF627" s="217"/>
      <c r="CG627" s="217"/>
      <c r="CH627" s="217"/>
      <c r="CI627" s="217"/>
      <c r="CJ627" s="217"/>
      <c r="CK627" s="217"/>
      <c r="CL627" s="217"/>
      <c r="CM627" s="217"/>
      <c r="CN627" s="217"/>
      <c r="CO627" s="217"/>
      <c r="CP627" s="217"/>
      <c r="CQ627" s="217"/>
      <c r="CR627" s="217"/>
      <c r="CS627" s="217"/>
      <c r="CT627" s="217"/>
      <c r="CU627" s="217"/>
      <c r="CV627" s="217"/>
      <c r="CW627" s="217"/>
      <c r="CX627" s="217"/>
      <c r="CY627" s="217"/>
      <c r="CZ627" s="306"/>
      <c r="DA627" s="306"/>
      <c r="DB627" s="306"/>
      <c r="DC627" s="306"/>
      <c r="DD627" s="306"/>
      <c r="DE627" s="306"/>
      <c r="DF627" s="306"/>
      <c r="DG627" s="306"/>
      <c r="DH627" s="306"/>
      <c r="DI627" s="306"/>
      <c r="DJ627" s="306"/>
      <c r="DK627" s="306"/>
      <c r="DL627" s="306"/>
      <c r="DM627" s="306"/>
      <c r="DN627" s="306"/>
      <c r="DO627" s="306"/>
      <c r="DP627" s="306"/>
      <c r="DQ627" s="306"/>
      <c r="DR627" s="306"/>
      <c r="DS627" s="306"/>
      <c r="DT627" s="306"/>
      <c r="DU627" s="306"/>
      <c r="DV627" s="306"/>
      <c r="DW627" s="306"/>
      <c r="DX627" s="306"/>
      <c r="DY627" s="306"/>
    </row>
    <row r="628" s="190" customFormat="1" customHeight="1" spans="1:129">
      <c r="A628" s="243">
        <v>392</v>
      </c>
      <c r="B628" s="235">
        <v>1078</v>
      </c>
      <c r="C628" s="234">
        <v>1</v>
      </c>
      <c r="D628" s="233">
        <v>1000</v>
      </c>
      <c r="E628" s="234" t="s">
        <v>175</v>
      </c>
      <c r="F628" s="232">
        <v>5020</v>
      </c>
      <c r="G628" s="234"/>
      <c r="H628" s="234" t="s">
        <v>15</v>
      </c>
      <c r="I628" s="234">
        <v>150</v>
      </c>
      <c r="J628" s="252" t="s">
        <v>93</v>
      </c>
      <c r="K628" s="234">
        <v>357</v>
      </c>
      <c r="L628" s="234">
        <v>6</v>
      </c>
      <c r="M628" s="234">
        <f t="shared" ref="M628:M641" si="1577">O628*K628*I628</f>
        <v>240975</v>
      </c>
      <c r="N628" s="253">
        <f>M628/SUM($M$628:$M$634)</f>
        <v>0.236510161177295</v>
      </c>
      <c r="O628" s="234">
        <v>4.5</v>
      </c>
      <c r="P628" s="234"/>
      <c r="Q628" s="234"/>
      <c r="R628" s="234"/>
      <c r="S628" s="260">
        <f t="shared" ref="S628:S641" si="1578">R628*Q628*P628/1000</f>
        <v>0</v>
      </c>
      <c r="T628" s="260">
        <f t="shared" ref="T628:T641" si="1579">F628*N628*1000/L628/K628*9000/I628</f>
        <v>33257.17112353</v>
      </c>
      <c r="U628" s="260">
        <f t="shared" ref="U628:U641" si="1580">F628*N628</f>
        <v>1187.28100911002</v>
      </c>
      <c r="V628" s="260"/>
      <c r="W628" s="270"/>
      <c r="X628" s="266">
        <v>9000</v>
      </c>
      <c r="Y628" s="260">
        <f t="shared" ref="Y628:Y641" si="1581">T628-X628</f>
        <v>24257.17112353</v>
      </c>
      <c r="Z628" s="234">
        <f t="shared" ref="Z628:Z641" si="1582">Y628*I628/9000*L628*K628/1000</f>
        <v>865.981009110021</v>
      </c>
      <c r="AA628" s="260">
        <f t="shared" ref="AA628:AA641" si="1583">65*1000/K628*9000/I628</f>
        <v>10924.3697478992</v>
      </c>
      <c r="AB628" s="278">
        <f t="shared" ref="AB628:AB641" si="1584">Q628*R628*P628*N628/K628/L628*9000/I628</f>
        <v>0</v>
      </c>
      <c r="AC628" s="260">
        <f t="shared" ref="AC628:AC641" si="1585">D628/2*O628*60*24/1000</f>
        <v>3240</v>
      </c>
      <c r="AD628" s="254">
        <f t="shared" ref="AD628:AD634" si="1586">T628/AC628/0.83/AE628</f>
        <v>12.3669385406552</v>
      </c>
      <c r="AE628" s="279">
        <v>1</v>
      </c>
      <c r="AF628" s="280">
        <f t="shared" ref="AF628:AF641" si="1587">IF(LEN(C628)&gt;0,AC628*I628/9000/1000*K628*L628,"")</f>
        <v>115.668</v>
      </c>
      <c r="AG628" s="292">
        <v>44153</v>
      </c>
      <c r="AH628" s="294"/>
      <c r="AI628" s="294">
        <f>AD628+AG628</f>
        <v>44165.3669385407</v>
      </c>
      <c r="AJ628" s="295" t="str">
        <f ca="1">IF(NOW()-AG628-AD628&gt;=-2,"跟踪"," ")</f>
        <v>跟踪</v>
      </c>
      <c r="AK628" s="295">
        <f>AI628+2</f>
        <v>44167.3669385407</v>
      </c>
      <c r="AL628" s="296">
        <f>SUM(AF628:AF634)</f>
        <v>489.06144</v>
      </c>
      <c r="AM628" s="300"/>
      <c r="AN628" s="218"/>
      <c r="AO628" s="218"/>
      <c r="AP628" s="218"/>
      <c r="AQ628" s="218"/>
      <c r="AR628" s="218"/>
      <c r="AS628" s="218"/>
      <c r="AT628" s="218"/>
      <c r="AU628" s="218"/>
      <c r="AV628" s="218"/>
      <c r="AW628" s="218"/>
      <c r="AX628" s="218"/>
      <c r="AY628" s="218"/>
      <c r="AZ628" s="218"/>
      <c r="BA628" s="218"/>
      <c r="BB628" s="218"/>
      <c r="BC628" s="218"/>
      <c r="BD628" s="218"/>
      <c r="BE628" s="218"/>
      <c r="BF628" s="218"/>
      <c r="BG628" s="218"/>
      <c r="BH628" s="218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217"/>
      <c r="BS628" s="217"/>
      <c r="BT628" s="217"/>
      <c r="BU628" s="217"/>
      <c r="BV628" s="217"/>
      <c r="BW628" s="217"/>
      <c r="BX628" s="217"/>
      <c r="BY628" s="217"/>
      <c r="BZ628" s="217"/>
      <c r="CA628" s="217"/>
      <c r="CB628" s="217"/>
      <c r="CC628" s="217"/>
      <c r="CD628" s="217"/>
      <c r="CE628" s="217"/>
      <c r="CF628" s="217"/>
      <c r="CG628" s="217"/>
      <c r="CH628" s="217"/>
      <c r="CI628" s="217"/>
      <c r="CJ628" s="217"/>
      <c r="CK628" s="217"/>
      <c r="CL628" s="217"/>
      <c r="CM628" s="217"/>
      <c r="CN628" s="217"/>
      <c r="CO628" s="217"/>
      <c r="CP628" s="217"/>
      <c r="CQ628" s="217"/>
      <c r="CR628" s="217"/>
      <c r="CS628" s="217"/>
      <c r="CT628" s="217"/>
      <c r="CU628" s="217"/>
      <c r="CV628" s="217"/>
      <c r="CW628" s="217"/>
      <c r="CX628" s="217"/>
      <c r="CY628" s="217"/>
      <c r="CZ628" s="193"/>
      <c r="DA628" s="193"/>
      <c r="DB628" s="193"/>
      <c r="DC628" s="193"/>
      <c r="DD628" s="193"/>
      <c r="DE628" s="193"/>
      <c r="DF628" s="193"/>
      <c r="DG628" s="193"/>
      <c r="DH628" s="193"/>
      <c r="DI628" s="193"/>
      <c r="DJ628" s="193"/>
      <c r="DK628" s="193"/>
      <c r="DL628" s="193"/>
      <c r="DM628" s="193"/>
      <c r="DN628" s="193"/>
      <c r="DO628" s="193"/>
      <c r="DP628" s="193"/>
      <c r="DQ628" s="193"/>
      <c r="DR628" s="193"/>
      <c r="DS628" s="193"/>
      <c r="DT628" s="193"/>
      <c r="DU628" s="193"/>
      <c r="DV628" s="193"/>
      <c r="DW628" s="193"/>
      <c r="DX628" s="193"/>
      <c r="DY628" s="193"/>
    </row>
    <row r="629" s="190" customFormat="1" customHeight="1" spans="1:129">
      <c r="A629" s="243">
        <v>392</v>
      </c>
      <c r="B629" s="235"/>
      <c r="C629" s="234">
        <v>1</v>
      </c>
      <c r="D629" s="233">
        <f t="shared" ref="D629:D634" si="1588">D628</f>
        <v>1000</v>
      </c>
      <c r="E629" s="234" t="str">
        <f t="shared" ref="E629:E634" si="1589">E628</f>
        <v>YD-15542-24E</v>
      </c>
      <c r="F629" s="232">
        <f t="shared" ref="F629:F634" si="1590">F628</f>
        <v>5020</v>
      </c>
      <c r="G629" s="234"/>
      <c r="H629" s="234" t="s">
        <v>41</v>
      </c>
      <c r="I629" s="234">
        <v>150</v>
      </c>
      <c r="J629" s="252" t="s">
        <v>93</v>
      </c>
      <c r="K629" s="234">
        <v>357</v>
      </c>
      <c r="L629" s="234">
        <v>6</v>
      </c>
      <c r="M629" s="234">
        <f t="shared" si="1577"/>
        <v>240975</v>
      </c>
      <c r="N629" s="253">
        <f t="shared" ref="N629:N634" si="1591">M629/SUM($M$628:$M$634)</f>
        <v>0.236510161177295</v>
      </c>
      <c r="O629" s="234">
        <v>4.5</v>
      </c>
      <c r="P629" s="234"/>
      <c r="Q629" s="234"/>
      <c r="R629" s="234"/>
      <c r="S629" s="260">
        <f t="shared" si="1578"/>
        <v>0</v>
      </c>
      <c r="T629" s="260">
        <f t="shared" si="1579"/>
        <v>33257.17112353</v>
      </c>
      <c r="U629" s="260">
        <f t="shared" si="1580"/>
        <v>1187.28100911002</v>
      </c>
      <c r="V629" s="260"/>
      <c r="W629" s="270"/>
      <c r="X629" s="266">
        <v>9000</v>
      </c>
      <c r="Y629" s="260">
        <f t="shared" si="1581"/>
        <v>24257.17112353</v>
      </c>
      <c r="Z629" s="234">
        <f t="shared" si="1582"/>
        <v>865.981009110021</v>
      </c>
      <c r="AA629" s="260">
        <f t="shared" si="1583"/>
        <v>10924.3697478992</v>
      </c>
      <c r="AB629" s="278">
        <f t="shared" si="1584"/>
        <v>0</v>
      </c>
      <c r="AC629" s="260">
        <f t="shared" si="1585"/>
        <v>3240</v>
      </c>
      <c r="AD629" s="254">
        <f t="shared" si="1586"/>
        <v>12.3669385406552</v>
      </c>
      <c r="AE629" s="279">
        <v>1</v>
      </c>
      <c r="AF629" s="280">
        <f t="shared" si="1587"/>
        <v>115.668</v>
      </c>
      <c r="AG629" s="292">
        <f t="shared" ref="AG629:AG634" si="1592">AG628</f>
        <v>44153</v>
      </c>
      <c r="AH629" s="294"/>
      <c r="AI629" s="294">
        <f t="shared" ref="AI629:AI634" si="1593">AI628</f>
        <v>44165.3669385407</v>
      </c>
      <c r="AJ629" s="295"/>
      <c r="AK629" s="295">
        <f t="shared" ref="AK629:AK634" si="1594">AK628</f>
        <v>44167.3669385407</v>
      </c>
      <c r="AL629" s="296"/>
      <c r="AM629" s="300"/>
      <c r="AN629" s="218"/>
      <c r="AO629" s="218"/>
      <c r="AP629" s="218"/>
      <c r="AQ629" s="218"/>
      <c r="AR629" s="218"/>
      <c r="AS629" s="218"/>
      <c r="AT629" s="218"/>
      <c r="AU629" s="218"/>
      <c r="AV629" s="218"/>
      <c r="AW629" s="218"/>
      <c r="AX629" s="218"/>
      <c r="AY629" s="218"/>
      <c r="AZ629" s="218"/>
      <c r="BA629" s="218"/>
      <c r="BB629" s="218"/>
      <c r="BC629" s="218"/>
      <c r="BD629" s="218"/>
      <c r="BE629" s="218"/>
      <c r="BF629" s="218"/>
      <c r="BG629" s="218"/>
      <c r="BH629" s="218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217"/>
      <c r="BS629" s="217"/>
      <c r="BT629" s="217"/>
      <c r="BU629" s="217"/>
      <c r="BV629" s="217"/>
      <c r="BW629" s="217"/>
      <c r="BX629" s="217"/>
      <c r="BY629" s="217"/>
      <c r="BZ629" s="217"/>
      <c r="CA629" s="217"/>
      <c r="CB629" s="217"/>
      <c r="CC629" s="217"/>
      <c r="CD629" s="217"/>
      <c r="CE629" s="217"/>
      <c r="CF629" s="217"/>
      <c r="CG629" s="217"/>
      <c r="CH629" s="217"/>
      <c r="CI629" s="217"/>
      <c r="CJ629" s="217"/>
      <c r="CK629" s="217"/>
      <c r="CL629" s="217"/>
      <c r="CM629" s="217"/>
      <c r="CN629" s="217"/>
      <c r="CO629" s="217"/>
      <c r="CP629" s="217"/>
      <c r="CQ629" s="217"/>
      <c r="CR629" s="217"/>
      <c r="CS629" s="217"/>
      <c r="CT629" s="217"/>
      <c r="CU629" s="217"/>
      <c r="CV629" s="217"/>
      <c r="CW629" s="217"/>
      <c r="CX629" s="217"/>
      <c r="CY629" s="217"/>
      <c r="CZ629" s="193"/>
      <c r="DA629" s="193"/>
      <c r="DB629" s="193"/>
      <c r="DC629" s="193"/>
      <c r="DD629" s="193"/>
      <c r="DE629" s="193"/>
      <c r="DF629" s="193"/>
      <c r="DG629" s="193"/>
      <c r="DH629" s="193"/>
      <c r="DI629" s="193"/>
      <c r="DJ629" s="193"/>
      <c r="DK629" s="193"/>
      <c r="DL629" s="193"/>
      <c r="DM629" s="193"/>
      <c r="DN629" s="193"/>
      <c r="DO629" s="193"/>
      <c r="DP629" s="193"/>
      <c r="DQ629" s="193"/>
      <c r="DR629" s="193"/>
      <c r="DS629" s="193"/>
      <c r="DT629" s="193"/>
      <c r="DU629" s="193"/>
      <c r="DV629" s="193"/>
      <c r="DW629" s="193"/>
      <c r="DX629" s="193"/>
      <c r="DY629" s="193"/>
    </row>
    <row r="630" s="190" customFormat="1" customHeight="1" spans="1:129">
      <c r="A630" s="243">
        <v>392</v>
      </c>
      <c r="B630" s="235"/>
      <c r="C630" s="234">
        <v>1</v>
      </c>
      <c r="D630" s="233">
        <f t="shared" si="1588"/>
        <v>1000</v>
      </c>
      <c r="E630" s="234" t="str">
        <f t="shared" si="1589"/>
        <v>YD-15542-24E</v>
      </c>
      <c r="F630" s="232">
        <f t="shared" si="1590"/>
        <v>5020</v>
      </c>
      <c r="G630" s="241" t="s">
        <v>49</v>
      </c>
      <c r="H630" s="234" t="s">
        <v>42</v>
      </c>
      <c r="I630" s="234">
        <v>30</v>
      </c>
      <c r="J630" s="252" t="s">
        <v>57</v>
      </c>
      <c r="K630" s="234">
        <v>476</v>
      </c>
      <c r="L630" s="234">
        <v>6</v>
      </c>
      <c r="M630" s="234">
        <f t="shared" si="1577"/>
        <v>258468</v>
      </c>
      <c r="N630" s="253">
        <f t="shared" si="1591"/>
        <v>0.253679046951647</v>
      </c>
      <c r="O630" s="234">
        <v>18.1</v>
      </c>
      <c r="P630" s="234"/>
      <c r="Q630" s="234"/>
      <c r="R630" s="234"/>
      <c r="S630" s="260">
        <f t="shared" si="1578"/>
        <v>0</v>
      </c>
      <c r="T630" s="260">
        <f t="shared" si="1579"/>
        <v>133767.73274131</v>
      </c>
      <c r="U630" s="260">
        <f t="shared" si="1580"/>
        <v>1273.46881569727</v>
      </c>
      <c r="V630" s="260"/>
      <c r="W630" s="270"/>
      <c r="X630" s="266"/>
      <c r="Y630" s="260">
        <f t="shared" si="1581"/>
        <v>133767.73274131</v>
      </c>
      <c r="Z630" s="234">
        <f t="shared" si="1582"/>
        <v>1273.46881569727</v>
      </c>
      <c r="AA630" s="260">
        <f t="shared" si="1583"/>
        <v>40966.3865546218</v>
      </c>
      <c r="AB630" s="278">
        <f t="shared" si="1584"/>
        <v>0</v>
      </c>
      <c r="AC630" s="260">
        <f t="shared" si="1585"/>
        <v>13032</v>
      </c>
      <c r="AD630" s="254">
        <f t="shared" si="1586"/>
        <v>12.3669385406552</v>
      </c>
      <c r="AE630" s="279">
        <v>1</v>
      </c>
      <c r="AF630" s="280">
        <f t="shared" si="1587"/>
        <v>124.06464</v>
      </c>
      <c r="AG630" s="292">
        <f t="shared" si="1592"/>
        <v>44153</v>
      </c>
      <c r="AH630" s="294"/>
      <c r="AI630" s="294">
        <f t="shared" si="1593"/>
        <v>44165.3669385407</v>
      </c>
      <c r="AJ630" s="295"/>
      <c r="AK630" s="295">
        <f t="shared" si="1594"/>
        <v>44167.3669385407</v>
      </c>
      <c r="AL630" s="296"/>
      <c r="AM630" s="300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218"/>
      <c r="BD630" s="218"/>
      <c r="BE630" s="218"/>
      <c r="BF630" s="218"/>
      <c r="BG630" s="218"/>
      <c r="BH630" s="218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217"/>
      <c r="BV630" s="217"/>
      <c r="BW630" s="217"/>
      <c r="BX630" s="217"/>
      <c r="BY630" s="217"/>
      <c r="BZ630" s="217"/>
      <c r="CA630" s="217"/>
      <c r="CB630" s="217"/>
      <c r="CC630" s="217"/>
      <c r="CD630" s="217"/>
      <c r="CE630" s="217"/>
      <c r="CF630" s="217"/>
      <c r="CG630" s="217"/>
      <c r="CH630" s="217"/>
      <c r="CI630" s="217"/>
      <c r="CJ630" s="217"/>
      <c r="CK630" s="217"/>
      <c r="CL630" s="217"/>
      <c r="CM630" s="217"/>
      <c r="CN630" s="217"/>
      <c r="CO630" s="217"/>
      <c r="CP630" s="217"/>
      <c r="CQ630" s="217"/>
      <c r="CR630" s="217"/>
      <c r="CS630" s="217"/>
      <c r="CT630" s="217"/>
      <c r="CU630" s="217"/>
      <c r="CV630" s="217"/>
      <c r="CW630" s="217"/>
      <c r="CX630" s="217"/>
      <c r="CY630" s="217"/>
      <c r="CZ630" s="193"/>
      <c r="DA630" s="193"/>
      <c r="DB630" s="193"/>
      <c r="DC630" s="193"/>
      <c r="DD630" s="193"/>
      <c r="DE630" s="193"/>
      <c r="DF630" s="193"/>
      <c r="DG630" s="193"/>
      <c r="DH630" s="193"/>
      <c r="DI630" s="193"/>
      <c r="DJ630" s="193"/>
      <c r="DK630" s="193"/>
      <c r="DL630" s="193"/>
      <c r="DM630" s="193"/>
      <c r="DN630" s="193"/>
      <c r="DO630" s="193"/>
      <c r="DP630" s="193"/>
      <c r="DQ630" s="193"/>
      <c r="DR630" s="193"/>
      <c r="DS630" s="193"/>
      <c r="DT630" s="193"/>
      <c r="DU630" s="193"/>
      <c r="DV630" s="193"/>
      <c r="DW630" s="193"/>
      <c r="DX630" s="193"/>
      <c r="DY630" s="193"/>
    </row>
    <row r="631" s="190" customFormat="1" customHeight="1" spans="1:129">
      <c r="A631" s="243">
        <v>392</v>
      </c>
      <c r="B631" s="235"/>
      <c r="C631" s="234">
        <v>1</v>
      </c>
      <c r="D631" s="233">
        <f t="shared" si="1588"/>
        <v>1000</v>
      </c>
      <c r="E631" s="234" t="str">
        <f t="shared" si="1589"/>
        <v>YD-15542-24E</v>
      </c>
      <c r="F631" s="232">
        <f t="shared" si="1590"/>
        <v>5020</v>
      </c>
      <c r="G631" s="242"/>
      <c r="H631" s="234" t="s">
        <v>43</v>
      </c>
      <c r="I631" s="234">
        <v>75</v>
      </c>
      <c r="J631" s="252" t="s">
        <v>56</v>
      </c>
      <c r="K631" s="234">
        <v>476</v>
      </c>
      <c r="L631" s="234">
        <v>6</v>
      </c>
      <c r="M631" s="234">
        <f t="shared" si="1577"/>
        <v>117810</v>
      </c>
      <c r="N631" s="253">
        <f t="shared" si="1591"/>
        <v>0.1156271899089</v>
      </c>
      <c r="O631" s="234">
        <v>3.3</v>
      </c>
      <c r="P631" s="234"/>
      <c r="Q631" s="234"/>
      <c r="R631" s="234"/>
      <c r="S631" s="260">
        <f t="shared" si="1578"/>
        <v>0</v>
      </c>
      <c r="T631" s="260">
        <f t="shared" si="1579"/>
        <v>24388.5921572554</v>
      </c>
      <c r="U631" s="260">
        <f t="shared" si="1580"/>
        <v>580.448493342678</v>
      </c>
      <c r="V631" s="260"/>
      <c r="W631" s="270"/>
      <c r="X631" s="266"/>
      <c r="Y631" s="260">
        <f t="shared" si="1581"/>
        <v>24388.5921572554</v>
      </c>
      <c r="Z631" s="234">
        <f t="shared" si="1582"/>
        <v>580.448493342678</v>
      </c>
      <c r="AA631" s="260">
        <f t="shared" si="1583"/>
        <v>16386.5546218487</v>
      </c>
      <c r="AB631" s="278">
        <f t="shared" si="1584"/>
        <v>0</v>
      </c>
      <c r="AC631" s="260">
        <f t="shared" si="1585"/>
        <v>2376</v>
      </c>
      <c r="AD631" s="254">
        <f t="shared" si="1586"/>
        <v>12.3669385406552</v>
      </c>
      <c r="AE631" s="279">
        <v>1</v>
      </c>
      <c r="AF631" s="280">
        <f t="shared" si="1587"/>
        <v>56.5488</v>
      </c>
      <c r="AG631" s="292">
        <f t="shared" si="1592"/>
        <v>44153</v>
      </c>
      <c r="AH631" s="294"/>
      <c r="AI631" s="294">
        <f t="shared" si="1593"/>
        <v>44165.3669385407</v>
      </c>
      <c r="AJ631" s="295"/>
      <c r="AK631" s="295">
        <f t="shared" si="1594"/>
        <v>44167.3669385407</v>
      </c>
      <c r="AL631" s="296"/>
      <c r="AM631" s="300"/>
      <c r="AN631" s="218"/>
      <c r="AO631" s="218"/>
      <c r="AP631" s="218"/>
      <c r="AQ631" s="218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218"/>
      <c r="BD631" s="218"/>
      <c r="BE631" s="218"/>
      <c r="BF631" s="218"/>
      <c r="BG631" s="218"/>
      <c r="BH631" s="218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217"/>
      <c r="BS631" s="217"/>
      <c r="BT631" s="217"/>
      <c r="BU631" s="217"/>
      <c r="BV631" s="217"/>
      <c r="BW631" s="217"/>
      <c r="BX631" s="217"/>
      <c r="BY631" s="217"/>
      <c r="BZ631" s="217"/>
      <c r="CA631" s="217"/>
      <c r="CB631" s="217"/>
      <c r="CC631" s="217"/>
      <c r="CD631" s="217"/>
      <c r="CE631" s="217"/>
      <c r="CF631" s="217"/>
      <c r="CG631" s="217"/>
      <c r="CH631" s="217"/>
      <c r="CI631" s="217"/>
      <c r="CJ631" s="217"/>
      <c r="CK631" s="217"/>
      <c r="CL631" s="217"/>
      <c r="CM631" s="217"/>
      <c r="CN631" s="217"/>
      <c r="CO631" s="217"/>
      <c r="CP631" s="217"/>
      <c r="CQ631" s="217"/>
      <c r="CR631" s="217"/>
      <c r="CS631" s="217"/>
      <c r="CT631" s="217"/>
      <c r="CU631" s="217"/>
      <c r="CV631" s="217"/>
      <c r="CW631" s="217"/>
      <c r="CX631" s="217"/>
      <c r="CY631" s="217"/>
      <c r="CZ631" s="193"/>
      <c r="DA631" s="193"/>
      <c r="DB631" s="193"/>
      <c r="DC631" s="193"/>
      <c r="DD631" s="193"/>
      <c r="DE631" s="193"/>
      <c r="DF631" s="193"/>
      <c r="DG631" s="193"/>
      <c r="DH631" s="193"/>
      <c r="DI631" s="193"/>
      <c r="DJ631" s="193"/>
      <c r="DK631" s="193"/>
      <c r="DL631" s="193"/>
      <c r="DM631" s="193"/>
      <c r="DN631" s="193"/>
      <c r="DO631" s="193"/>
      <c r="DP631" s="193"/>
      <c r="DQ631" s="193"/>
      <c r="DR631" s="193"/>
      <c r="DS631" s="193"/>
      <c r="DT631" s="193"/>
      <c r="DU631" s="193"/>
      <c r="DV631" s="193"/>
      <c r="DW631" s="193"/>
      <c r="DX631" s="193"/>
      <c r="DY631" s="193"/>
    </row>
    <row r="632" s="190" customFormat="1" customHeight="1" spans="1:129">
      <c r="A632" s="243">
        <v>392</v>
      </c>
      <c r="B632" s="235"/>
      <c r="C632" s="234">
        <v>1</v>
      </c>
      <c r="D632" s="233">
        <f t="shared" si="1588"/>
        <v>1000</v>
      </c>
      <c r="E632" s="234" t="str">
        <f t="shared" si="1589"/>
        <v>YD-15542-24E</v>
      </c>
      <c r="F632" s="232">
        <f t="shared" si="1590"/>
        <v>5020</v>
      </c>
      <c r="G632" s="234"/>
      <c r="H632" s="234" t="s">
        <v>44</v>
      </c>
      <c r="I632" s="234">
        <v>75</v>
      </c>
      <c r="J632" s="252" t="s">
        <v>56</v>
      </c>
      <c r="K632" s="234">
        <v>476</v>
      </c>
      <c r="L632" s="234">
        <v>6</v>
      </c>
      <c r="M632" s="234">
        <f t="shared" si="1577"/>
        <v>160650</v>
      </c>
      <c r="N632" s="253">
        <f t="shared" si="1591"/>
        <v>0.157673440784863</v>
      </c>
      <c r="O632" s="234">
        <v>4.5</v>
      </c>
      <c r="P632" s="234"/>
      <c r="Q632" s="234"/>
      <c r="R632" s="234"/>
      <c r="S632" s="260">
        <f t="shared" si="1578"/>
        <v>0</v>
      </c>
      <c r="T632" s="260">
        <f t="shared" si="1579"/>
        <v>33257.1711235299</v>
      </c>
      <c r="U632" s="260">
        <f t="shared" si="1580"/>
        <v>791.520672740012</v>
      </c>
      <c r="V632" s="260"/>
      <c r="W632" s="270"/>
      <c r="X632" s="266"/>
      <c r="Y632" s="260">
        <f t="shared" si="1581"/>
        <v>33257.1711235299</v>
      </c>
      <c r="Z632" s="234">
        <f t="shared" si="1582"/>
        <v>791.520672740012</v>
      </c>
      <c r="AA632" s="260">
        <f t="shared" si="1583"/>
        <v>16386.5546218487</v>
      </c>
      <c r="AB632" s="278">
        <f t="shared" si="1584"/>
        <v>0</v>
      </c>
      <c r="AC632" s="260">
        <f t="shared" si="1585"/>
        <v>3240</v>
      </c>
      <c r="AD632" s="254">
        <f t="shared" si="1586"/>
        <v>12.3669385406552</v>
      </c>
      <c r="AE632" s="279">
        <v>1</v>
      </c>
      <c r="AF632" s="280">
        <f t="shared" si="1587"/>
        <v>77.112</v>
      </c>
      <c r="AG632" s="292">
        <f t="shared" si="1592"/>
        <v>44153</v>
      </c>
      <c r="AH632" s="294"/>
      <c r="AI632" s="294">
        <f t="shared" si="1593"/>
        <v>44165.3669385407</v>
      </c>
      <c r="AJ632" s="295"/>
      <c r="AK632" s="295">
        <f t="shared" si="1594"/>
        <v>44167.3669385407</v>
      </c>
      <c r="AL632" s="296"/>
      <c r="AM632" s="300"/>
      <c r="AN632" s="218"/>
      <c r="AO632" s="218"/>
      <c r="AP632" s="218"/>
      <c r="AQ632" s="218"/>
      <c r="AR632" s="218"/>
      <c r="AS632" s="218"/>
      <c r="AT632" s="218"/>
      <c r="AU632" s="218"/>
      <c r="AV632" s="218"/>
      <c r="AW632" s="218"/>
      <c r="AX632" s="218"/>
      <c r="AY632" s="218"/>
      <c r="AZ632" s="218"/>
      <c r="BA632" s="218"/>
      <c r="BB632" s="218"/>
      <c r="BC632" s="218"/>
      <c r="BD632" s="218"/>
      <c r="BE632" s="218"/>
      <c r="BF632" s="218"/>
      <c r="BG632" s="218"/>
      <c r="BH632" s="218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217"/>
      <c r="BS632" s="217"/>
      <c r="BT632" s="217"/>
      <c r="BU632" s="217"/>
      <c r="BV632" s="217"/>
      <c r="BW632" s="217"/>
      <c r="BX632" s="217"/>
      <c r="BY632" s="217"/>
      <c r="BZ632" s="217"/>
      <c r="CA632" s="217"/>
      <c r="CB632" s="217"/>
      <c r="CC632" s="217"/>
      <c r="CD632" s="217"/>
      <c r="CE632" s="217"/>
      <c r="CF632" s="217"/>
      <c r="CG632" s="217"/>
      <c r="CH632" s="217"/>
      <c r="CI632" s="217"/>
      <c r="CJ632" s="217"/>
      <c r="CK632" s="217"/>
      <c r="CL632" s="217"/>
      <c r="CM632" s="217"/>
      <c r="CN632" s="217"/>
      <c r="CO632" s="217"/>
      <c r="CP632" s="217"/>
      <c r="CQ632" s="217"/>
      <c r="CR632" s="217"/>
      <c r="CS632" s="217"/>
      <c r="CT632" s="217"/>
      <c r="CU632" s="217"/>
      <c r="CV632" s="217"/>
      <c r="CW632" s="217"/>
      <c r="CX632" s="217"/>
      <c r="CY632" s="217"/>
      <c r="CZ632" s="193"/>
      <c r="DA632" s="193"/>
      <c r="DB632" s="193"/>
      <c r="DC632" s="193"/>
      <c r="DD632" s="193"/>
      <c r="DE632" s="193"/>
      <c r="DF632" s="193"/>
      <c r="DG632" s="193"/>
      <c r="DH632" s="193"/>
      <c r="DI632" s="193"/>
      <c r="DJ632" s="193"/>
      <c r="DK632" s="193"/>
      <c r="DL632" s="193"/>
      <c r="DM632" s="193"/>
      <c r="DN632" s="193"/>
      <c r="DO632" s="193"/>
      <c r="DP632" s="193"/>
      <c r="DQ632" s="193"/>
      <c r="DR632" s="193"/>
      <c r="DS632" s="193"/>
      <c r="DT632" s="193"/>
      <c r="DU632" s="193"/>
      <c r="DV632" s="193"/>
      <c r="DW632" s="193"/>
      <c r="DX632" s="193"/>
      <c r="DY632" s="193"/>
    </row>
    <row r="633" s="190" customFormat="1" customHeight="1" spans="1:129">
      <c r="A633" s="243">
        <v>392</v>
      </c>
      <c r="B633" s="235"/>
      <c r="C633" s="234">
        <v>1</v>
      </c>
      <c r="D633" s="233">
        <f t="shared" si="1588"/>
        <v>1000</v>
      </c>
      <c r="E633" s="234" t="str">
        <f t="shared" si="1589"/>
        <v>YD-15542-24E</v>
      </c>
      <c r="F633" s="232">
        <f t="shared" si="1590"/>
        <v>5020</v>
      </c>
      <c r="G633" s="234"/>
      <c r="H633" s="234" t="s">
        <v>45</v>
      </c>
      <c r="I633" s="234"/>
      <c r="J633" s="252"/>
      <c r="K633" s="234"/>
      <c r="L633" s="234">
        <v>6</v>
      </c>
      <c r="M633" s="234">
        <f t="shared" si="1577"/>
        <v>0</v>
      </c>
      <c r="N633" s="253">
        <f t="shared" si="1591"/>
        <v>0</v>
      </c>
      <c r="O633" s="234"/>
      <c r="P633" s="234"/>
      <c r="Q633" s="234"/>
      <c r="R633" s="234"/>
      <c r="S633" s="260">
        <f t="shared" si="1578"/>
        <v>0</v>
      </c>
      <c r="T633" s="260" t="e">
        <f t="shared" si="1579"/>
        <v>#DIV/0!</v>
      </c>
      <c r="U633" s="260">
        <f t="shared" si="1580"/>
        <v>0</v>
      </c>
      <c r="V633" s="260"/>
      <c r="W633" s="270"/>
      <c r="X633" s="266"/>
      <c r="Y633" s="260" t="e">
        <f t="shared" si="1581"/>
        <v>#DIV/0!</v>
      </c>
      <c r="Z633" s="234" t="e">
        <f t="shared" si="1582"/>
        <v>#DIV/0!</v>
      </c>
      <c r="AA633" s="260" t="e">
        <f t="shared" si="1583"/>
        <v>#DIV/0!</v>
      </c>
      <c r="AB633" s="278" t="e">
        <f t="shared" si="1584"/>
        <v>#DIV/0!</v>
      </c>
      <c r="AC633" s="260">
        <f t="shared" si="1585"/>
        <v>0</v>
      </c>
      <c r="AD633" s="254" t="e">
        <f t="shared" si="1586"/>
        <v>#DIV/0!</v>
      </c>
      <c r="AE633" s="279">
        <v>1</v>
      </c>
      <c r="AF633" s="280">
        <f t="shared" si="1587"/>
        <v>0</v>
      </c>
      <c r="AG633" s="292">
        <f t="shared" si="1592"/>
        <v>44153</v>
      </c>
      <c r="AH633" s="294"/>
      <c r="AI633" s="294">
        <f t="shared" si="1593"/>
        <v>44165.3669385407</v>
      </c>
      <c r="AJ633" s="295"/>
      <c r="AK633" s="295">
        <f t="shared" si="1594"/>
        <v>44167.3669385407</v>
      </c>
      <c r="AL633" s="296"/>
      <c r="AM633" s="300"/>
      <c r="AN633" s="218"/>
      <c r="AO633" s="218"/>
      <c r="AP633" s="218"/>
      <c r="AQ633" s="218"/>
      <c r="AR633" s="218"/>
      <c r="AS633" s="218"/>
      <c r="AT633" s="218"/>
      <c r="AU633" s="218"/>
      <c r="AV633" s="218"/>
      <c r="AW633" s="218"/>
      <c r="AX633" s="218"/>
      <c r="AY633" s="218"/>
      <c r="AZ633" s="218"/>
      <c r="BA633" s="218"/>
      <c r="BB633" s="218"/>
      <c r="BC633" s="218"/>
      <c r="BD633" s="218"/>
      <c r="BE633" s="218"/>
      <c r="BF633" s="218"/>
      <c r="BG633" s="218"/>
      <c r="BH633" s="218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217"/>
      <c r="BS633" s="217"/>
      <c r="BT633" s="217"/>
      <c r="BU633" s="217"/>
      <c r="BV633" s="217"/>
      <c r="BW633" s="217"/>
      <c r="BX633" s="217"/>
      <c r="BY633" s="217"/>
      <c r="BZ633" s="217"/>
      <c r="CA633" s="217"/>
      <c r="CB633" s="217"/>
      <c r="CC633" s="217"/>
      <c r="CD633" s="217"/>
      <c r="CE633" s="217"/>
      <c r="CF633" s="217"/>
      <c r="CG633" s="217"/>
      <c r="CH633" s="217"/>
      <c r="CI633" s="217"/>
      <c r="CJ633" s="217"/>
      <c r="CK633" s="217"/>
      <c r="CL633" s="217"/>
      <c r="CM633" s="217"/>
      <c r="CN633" s="217"/>
      <c r="CO633" s="217"/>
      <c r="CP633" s="217"/>
      <c r="CQ633" s="217"/>
      <c r="CR633" s="217"/>
      <c r="CS633" s="217"/>
      <c r="CT633" s="217"/>
      <c r="CU633" s="217"/>
      <c r="CV633" s="217"/>
      <c r="CW633" s="217"/>
      <c r="CX633" s="217"/>
      <c r="CY633" s="217"/>
      <c r="CZ633" s="193"/>
      <c r="DA633" s="193"/>
      <c r="DB633" s="193"/>
      <c r="DC633" s="193"/>
      <c r="DD633" s="193"/>
      <c r="DE633" s="193"/>
      <c r="DF633" s="193"/>
      <c r="DG633" s="193"/>
      <c r="DH633" s="193"/>
      <c r="DI633" s="193"/>
      <c r="DJ633" s="193"/>
      <c r="DK633" s="193"/>
      <c r="DL633" s="193"/>
      <c r="DM633" s="193"/>
      <c r="DN633" s="193"/>
      <c r="DO633" s="193"/>
      <c r="DP633" s="193"/>
      <c r="DQ633" s="193"/>
      <c r="DR633" s="193"/>
      <c r="DS633" s="193"/>
      <c r="DT633" s="193"/>
      <c r="DU633" s="193"/>
      <c r="DV633" s="193"/>
      <c r="DW633" s="193"/>
      <c r="DX633" s="193"/>
      <c r="DY633" s="193"/>
    </row>
    <row r="634" s="190" customFormat="1" customHeight="1" spans="1:129">
      <c r="A634" s="243">
        <v>392</v>
      </c>
      <c r="B634" s="235"/>
      <c r="C634" s="234">
        <v>1</v>
      </c>
      <c r="D634" s="233">
        <f t="shared" si="1588"/>
        <v>1000</v>
      </c>
      <c r="E634" s="234" t="str">
        <f t="shared" si="1589"/>
        <v>YD-15542-24E</v>
      </c>
      <c r="F634" s="232">
        <f t="shared" si="1590"/>
        <v>5020</v>
      </c>
      <c r="G634" s="234"/>
      <c r="H634" s="234" t="s">
        <v>46</v>
      </c>
      <c r="I634" s="234"/>
      <c r="J634" s="252"/>
      <c r="K634" s="234"/>
      <c r="L634" s="234">
        <v>6</v>
      </c>
      <c r="M634" s="234">
        <f t="shared" si="1577"/>
        <v>0</v>
      </c>
      <c r="N634" s="253">
        <f t="shared" si="1591"/>
        <v>0</v>
      </c>
      <c r="O634" s="234"/>
      <c r="P634" s="234"/>
      <c r="Q634" s="234"/>
      <c r="R634" s="234"/>
      <c r="S634" s="260">
        <f t="shared" si="1578"/>
        <v>0</v>
      </c>
      <c r="T634" s="260" t="e">
        <f t="shared" si="1579"/>
        <v>#DIV/0!</v>
      </c>
      <c r="U634" s="260">
        <f t="shared" si="1580"/>
        <v>0</v>
      </c>
      <c r="V634" s="260"/>
      <c r="W634" s="270"/>
      <c r="X634" s="266"/>
      <c r="Y634" s="260" t="e">
        <f t="shared" si="1581"/>
        <v>#DIV/0!</v>
      </c>
      <c r="Z634" s="234" t="e">
        <f t="shared" si="1582"/>
        <v>#DIV/0!</v>
      </c>
      <c r="AA634" s="260" t="e">
        <f t="shared" si="1583"/>
        <v>#DIV/0!</v>
      </c>
      <c r="AB634" s="278" t="e">
        <f t="shared" si="1584"/>
        <v>#DIV/0!</v>
      </c>
      <c r="AC634" s="260">
        <f t="shared" si="1585"/>
        <v>0</v>
      </c>
      <c r="AD634" s="254" t="e">
        <f t="shared" si="1586"/>
        <v>#DIV/0!</v>
      </c>
      <c r="AE634" s="279">
        <v>1</v>
      </c>
      <c r="AF634" s="280">
        <f t="shared" si="1587"/>
        <v>0</v>
      </c>
      <c r="AG634" s="292">
        <f t="shared" si="1592"/>
        <v>44153</v>
      </c>
      <c r="AH634" s="294"/>
      <c r="AI634" s="294">
        <f t="shared" si="1593"/>
        <v>44165.3669385407</v>
      </c>
      <c r="AJ634" s="295"/>
      <c r="AK634" s="295">
        <f t="shared" si="1594"/>
        <v>44167.3669385407</v>
      </c>
      <c r="AL634" s="296"/>
      <c r="AM634" s="300"/>
      <c r="AN634" s="218"/>
      <c r="AO634" s="218"/>
      <c r="AP634" s="218"/>
      <c r="AQ634" s="218"/>
      <c r="AR634" s="218"/>
      <c r="AS634" s="218"/>
      <c r="AT634" s="218"/>
      <c r="AU634" s="218"/>
      <c r="AV634" s="218"/>
      <c r="AW634" s="218"/>
      <c r="AX634" s="218"/>
      <c r="AY634" s="218"/>
      <c r="AZ634" s="218"/>
      <c r="BA634" s="218"/>
      <c r="BB634" s="218"/>
      <c r="BC634" s="218"/>
      <c r="BD634" s="218"/>
      <c r="BE634" s="218"/>
      <c r="BF634" s="218"/>
      <c r="BG634" s="218"/>
      <c r="BH634" s="218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217"/>
      <c r="BS634" s="217"/>
      <c r="BT634" s="217"/>
      <c r="BU634" s="217"/>
      <c r="BV634" s="217"/>
      <c r="BW634" s="217"/>
      <c r="BX634" s="217"/>
      <c r="BY634" s="217"/>
      <c r="BZ634" s="217"/>
      <c r="CA634" s="217"/>
      <c r="CB634" s="217"/>
      <c r="CC634" s="217"/>
      <c r="CD634" s="217"/>
      <c r="CE634" s="217"/>
      <c r="CF634" s="217"/>
      <c r="CG634" s="217"/>
      <c r="CH634" s="217"/>
      <c r="CI634" s="217"/>
      <c r="CJ634" s="217"/>
      <c r="CK634" s="217"/>
      <c r="CL634" s="217"/>
      <c r="CM634" s="217"/>
      <c r="CN634" s="217"/>
      <c r="CO634" s="217"/>
      <c r="CP634" s="217"/>
      <c r="CQ634" s="217"/>
      <c r="CR634" s="217"/>
      <c r="CS634" s="217"/>
      <c r="CT634" s="217"/>
      <c r="CU634" s="217"/>
      <c r="CV634" s="217"/>
      <c r="CW634" s="217"/>
      <c r="CX634" s="217"/>
      <c r="CY634" s="217"/>
      <c r="CZ634" s="193"/>
      <c r="DA634" s="193"/>
      <c r="DB634" s="193"/>
      <c r="DC634" s="193"/>
      <c r="DD634" s="193"/>
      <c r="DE634" s="193"/>
      <c r="DF634" s="193"/>
      <c r="DG634" s="193"/>
      <c r="DH634" s="193"/>
      <c r="DI634" s="193"/>
      <c r="DJ634" s="193"/>
      <c r="DK634" s="193"/>
      <c r="DL634" s="193"/>
      <c r="DM634" s="193"/>
      <c r="DN634" s="193"/>
      <c r="DO634" s="193"/>
      <c r="DP634" s="193"/>
      <c r="DQ634" s="193"/>
      <c r="DR634" s="193"/>
      <c r="DS634" s="193"/>
      <c r="DT634" s="193"/>
      <c r="DU634" s="193"/>
      <c r="DV634" s="193"/>
      <c r="DW634" s="193"/>
      <c r="DX634" s="193"/>
      <c r="DY634" s="193"/>
    </row>
    <row r="635" s="191" customFormat="1" customHeight="1" spans="1:129">
      <c r="A635" s="244"/>
      <c r="B635" s="237"/>
      <c r="C635" s="240"/>
      <c r="D635" s="239"/>
      <c r="E635" s="240"/>
      <c r="F635" s="238"/>
      <c r="G635" s="240"/>
      <c r="H635" s="240"/>
      <c r="I635" s="240"/>
      <c r="J635" s="256"/>
      <c r="K635" s="240"/>
      <c r="L635" s="240"/>
      <c r="M635" s="240"/>
      <c r="N635" s="257"/>
      <c r="O635" s="240"/>
      <c r="P635" s="240"/>
      <c r="Q635" s="240"/>
      <c r="R635" s="240"/>
      <c r="S635" s="267"/>
      <c r="T635" s="267"/>
      <c r="U635" s="267"/>
      <c r="V635" s="267"/>
      <c r="W635" s="272"/>
      <c r="X635" s="269"/>
      <c r="Y635" s="267"/>
      <c r="Z635" s="240"/>
      <c r="AA635" s="267"/>
      <c r="AB635" s="281"/>
      <c r="AC635" s="267"/>
      <c r="AD635" s="258"/>
      <c r="AE635" s="282"/>
      <c r="AF635" s="283"/>
      <c r="AG635" s="297"/>
      <c r="AH635" s="352"/>
      <c r="AI635" s="352"/>
      <c r="AJ635" s="345"/>
      <c r="AK635" s="345"/>
      <c r="AL635" s="298"/>
      <c r="AM635" s="301"/>
      <c r="AN635" s="218"/>
      <c r="AO635" s="218"/>
      <c r="AP635" s="218"/>
      <c r="AQ635" s="218"/>
      <c r="AR635" s="218"/>
      <c r="AS635" s="218"/>
      <c r="AT635" s="218"/>
      <c r="AU635" s="218"/>
      <c r="AV635" s="218"/>
      <c r="AW635" s="218"/>
      <c r="AX635" s="218"/>
      <c r="AY635" s="218"/>
      <c r="AZ635" s="218"/>
      <c r="BA635" s="218"/>
      <c r="BB635" s="218"/>
      <c r="BC635" s="218"/>
      <c r="BD635" s="218"/>
      <c r="BE635" s="218"/>
      <c r="BF635" s="218"/>
      <c r="BG635" s="218"/>
      <c r="BH635" s="218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217"/>
      <c r="BS635" s="217"/>
      <c r="BT635" s="217"/>
      <c r="BU635" s="217"/>
      <c r="BV635" s="217"/>
      <c r="BW635" s="217"/>
      <c r="BX635" s="217"/>
      <c r="BY635" s="217"/>
      <c r="BZ635" s="217"/>
      <c r="CA635" s="217"/>
      <c r="CB635" s="217"/>
      <c r="CC635" s="217"/>
      <c r="CD635" s="217"/>
      <c r="CE635" s="217"/>
      <c r="CF635" s="217"/>
      <c r="CG635" s="217"/>
      <c r="CH635" s="217"/>
      <c r="CI635" s="217"/>
      <c r="CJ635" s="217"/>
      <c r="CK635" s="217"/>
      <c r="CL635" s="217"/>
      <c r="CM635" s="217"/>
      <c r="CN635" s="217"/>
      <c r="CO635" s="217"/>
      <c r="CP635" s="217"/>
      <c r="CQ635" s="217"/>
      <c r="CR635" s="217"/>
      <c r="CS635" s="217"/>
      <c r="CT635" s="217"/>
      <c r="CU635" s="217"/>
      <c r="CV635" s="217"/>
      <c r="CW635" s="217"/>
      <c r="CX635" s="217"/>
      <c r="CY635" s="217"/>
      <c r="CZ635" s="193"/>
      <c r="DA635" s="193"/>
      <c r="DB635" s="193"/>
      <c r="DC635" s="193"/>
      <c r="DD635" s="193"/>
      <c r="DE635" s="193"/>
      <c r="DF635" s="193"/>
      <c r="DG635" s="193"/>
      <c r="DH635" s="193"/>
      <c r="DI635" s="193"/>
      <c r="DJ635" s="193"/>
      <c r="DK635" s="193"/>
      <c r="DL635" s="193"/>
      <c r="DM635" s="193"/>
      <c r="DN635" s="193"/>
      <c r="DO635" s="193"/>
      <c r="DP635" s="193"/>
      <c r="DQ635" s="193"/>
      <c r="DR635" s="193"/>
      <c r="DS635" s="193"/>
      <c r="DT635" s="193"/>
      <c r="DU635" s="193"/>
      <c r="DV635" s="193"/>
      <c r="DW635" s="193"/>
      <c r="DX635" s="193"/>
      <c r="DY635" s="193"/>
    </row>
    <row r="636" s="193" customFormat="1" customHeight="1" spans="1:103">
      <c r="A636" s="359"/>
      <c r="B636" s="235">
        <v>1079</v>
      </c>
      <c r="C636" s="234">
        <v>1</v>
      </c>
      <c r="D636" s="233">
        <v>1000</v>
      </c>
      <c r="E636" s="234" t="s">
        <v>176</v>
      </c>
      <c r="F636" s="232">
        <v>3000</v>
      </c>
      <c r="G636" s="234"/>
      <c r="H636" s="234" t="s">
        <v>15</v>
      </c>
      <c r="I636" s="234">
        <v>100</v>
      </c>
      <c r="J636" s="252" t="s">
        <v>52</v>
      </c>
      <c r="K636" s="234">
        <v>506</v>
      </c>
      <c r="L636" s="234">
        <v>6</v>
      </c>
      <c r="M636" s="234">
        <f t="shared" ref="M636:M642" si="1595">O636*K636*I636</f>
        <v>177100</v>
      </c>
      <c r="N636" s="253">
        <f>M636/SUM($M$636:$M$642)</f>
        <v>0.210336538461538</v>
      </c>
      <c r="O636" s="234">
        <v>3.5</v>
      </c>
      <c r="P636" s="234"/>
      <c r="Q636" s="234"/>
      <c r="R636" s="234"/>
      <c r="S636" s="260">
        <f t="shared" ref="S636:S642" si="1596">R636*Q636*P636/1000</f>
        <v>0</v>
      </c>
      <c r="T636" s="260">
        <f t="shared" ref="T636:T642" si="1597">F636*N636*1000/L636/K636*9000/I636</f>
        <v>18705.8186378838</v>
      </c>
      <c r="U636" s="260">
        <f t="shared" ref="U636:U642" si="1598">F636*N636</f>
        <v>631.009615384614</v>
      </c>
      <c r="V636" s="260"/>
      <c r="W636" s="270"/>
      <c r="X636" s="266"/>
      <c r="Y636" s="260">
        <f t="shared" ref="Y636:Y642" si="1599">T636-X636</f>
        <v>18705.8186378838</v>
      </c>
      <c r="Z636" s="234">
        <f t="shared" ref="Z636:Z642" si="1600">Y636*I636/9000*L636*K636/1000</f>
        <v>631.009615384614</v>
      </c>
      <c r="AA636" s="260">
        <f t="shared" ref="AA636:AA642" si="1601">65*1000/K636*9000/I636</f>
        <v>11561.2648221344</v>
      </c>
      <c r="AB636" s="278">
        <f t="shared" ref="AB636:AB642" si="1602">Q636*R636*P636*N636/K636/L636*9000/I636</f>
        <v>0</v>
      </c>
      <c r="AC636" s="260">
        <f t="shared" ref="AC636:AC642" si="1603">D636/2*O636*60*24/1000</f>
        <v>2520</v>
      </c>
      <c r="AD636" s="254">
        <f t="shared" ref="AD636:AD642" si="1604">T636/AC636/0.83/AE636</f>
        <v>8.94330590833994</v>
      </c>
      <c r="AE636" s="279">
        <v>1</v>
      </c>
      <c r="AF636" s="280">
        <f t="shared" ref="AF636:AF642" si="1605">IF(LEN(C636)&gt;0,AC636*I636/9000/1000*K636*L636,"")</f>
        <v>85.008</v>
      </c>
      <c r="AG636" s="292">
        <v>44160</v>
      </c>
      <c r="AH636" s="294"/>
      <c r="AI636" s="294">
        <f>AD636+AG636</f>
        <v>44168.9433059083</v>
      </c>
      <c r="AJ636" s="295" t="str">
        <f ca="1">IF(NOW()-AG636-AD636&gt;=-2,"跟踪"," ")</f>
        <v> </v>
      </c>
      <c r="AK636" s="295">
        <f>AI636+3</f>
        <v>44171.9433059083</v>
      </c>
      <c r="AL636" s="296">
        <f>SUM(AF636:AF642)</f>
        <v>404.15232</v>
      </c>
      <c r="AM636" s="217"/>
      <c r="AN636" s="218"/>
      <c r="AO636" s="218"/>
      <c r="AP636" s="218"/>
      <c r="AQ636" s="218"/>
      <c r="AR636" s="218"/>
      <c r="AS636" s="218"/>
      <c r="AT636" s="218"/>
      <c r="AU636" s="218"/>
      <c r="AV636" s="218"/>
      <c r="AW636" s="218"/>
      <c r="AX636" s="218"/>
      <c r="AY636" s="218"/>
      <c r="AZ636" s="218"/>
      <c r="BA636" s="218"/>
      <c r="BB636" s="218"/>
      <c r="BC636" s="218"/>
      <c r="BD636" s="218"/>
      <c r="BE636" s="218"/>
      <c r="BF636" s="218"/>
      <c r="BG636" s="218"/>
      <c r="BH636" s="218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217"/>
      <c r="BS636" s="217"/>
      <c r="BT636" s="217"/>
      <c r="BU636" s="217"/>
      <c r="BV636" s="217"/>
      <c r="BW636" s="217"/>
      <c r="BX636" s="217"/>
      <c r="BY636" s="217"/>
      <c r="BZ636" s="217"/>
      <c r="CA636" s="217"/>
      <c r="CB636" s="217"/>
      <c r="CC636" s="217"/>
      <c r="CD636" s="217"/>
      <c r="CE636" s="217"/>
      <c r="CF636" s="217"/>
      <c r="CG636" s="217"/>
      <c r="CH636" s="217"/>
      <c r="CI636" s="217"/>
      <c r="CJ636" s="217"/>
      <c r="CK636" s="217"/>
      <c r="CL636" s="217"/>
      <c r="CM636" s="217"/>
      <c r="CN636" s="217"/>
      <c r="CO636" s="217"/>
      <c r="CP636" s="217"/>
      <c r="CQ636" s="217"/>
      <c r="CR636" s="217"/>
      <c r="CS636" s="217"/>
      <c r="CT636" s="217"/>
      <c r="CU636" s="217"/>
      <c r="CV636" s="217"/>
      <c r="CW636" s="217"/>
      <c r="CX636" s="217"/>
      <c r="CY636" s="217"/>
    </row>
    <row r="637" s="193" customFormat="1" customHeight="1" spans="1:103">
      <c r="A637" s="359"/>
      <c r="B637" s="235"/>
      <c r="C637" s="234">
        <v>1</v>
      </c>
      <c r="D637" s="233">
        <f t="shared" ref="D637:D642" si="1606">D636</f>
        <v>1000</v>
      </c>
      <c r="E637" s="234" t="str">
        <f t="shared" ref="E637:E642" si="1607">E636</f>
        <v>YD-YFY683-24E</v>
      </c>
      <c r="F637" s="232">
        <f t="shared" ref="F637:F642" si="1608">F636</f>
        <v>3000</v>
      </c>
      <c r="G637" s="234"/>
      <c r="H637" s="234" t="s">
        <v>41</v>
      </c>
      <c r="I637" s="234">
        <v>150</v>
      </c>
      <c r="J637" s="252" t="s">
        <v>54</v>
      </c>
      <c r="K637" s="234">
        <v>253</v>
      </c>
      <c r="L637" s="234">
        <f t="shared" ref="L637:L642" si="1609">L636</f>
        <v>6</v>
      </c>
      <c r="M637" s="234">
        <f t="shared" si="1595"/>
        <v>155595</v>
      </c>
      <c r="N637" s="253">
        <f t="shared" ref="N637:N642" si="1610">M637/SUM($M$636:$M$642)</f>
        <v>0.184795673076923</v>
      </c>
      <c r="O637" s="234">
        <v>4.1</v>
      </c>
      <c r="P637" s="234"/>
      <c r="Q637" s="234"/>
      <c r="R637" s="234"/>
      <c r="S637" s="260">
        <f t="shared" si="1596"/>
        <v>0</v>
      </c>
      <c r="T637" s="260">
        <f t="shared" si="1597"/>
        <v>21912.5304043782</v>
      </c>
      <c r="U637" s="260">
        <f t="shared" si="1598"/>
        <v>554.387019230769</v>
      </c>
      <c r="V637" s="260"/>
      <c r="W637" s="270"/>
      <c r="X637" s="266"/>
      <c r="Y637" s="260">
        <f t="shared" si="1599"/>
        <v>21912.5304043782</v>
      </c>
      <c r="Z637" s="234">
        <f t="shared" si="1600"/>
        <v>554.387019230769</v>
      </c>
      <c r="AA637" s="260">
        <f t="shared" si="1601"/>
        <v>15415.0197628458</v>
      </c>
      <c r="AB637" s="278">
        <f t="shared" si="1602"/>
        <v>0</v>
      </c>
      <c r="AC637" s="260">
        <f t="shared" si="1603"/>
        <v>2952</v>
      </c>
      <c r="AD637" s="254">
        <f t="shared" si="1604"/>
        <v>8.94330590833995</v>
      </c>
      <c r="AE637" s="279">
        <v>1</v>
      </c>
      <c r="AF637" s="280">
        <f t="shared" si="1605"/>
        <v>74.6856</v>
      </c>
      <c r="AG637" s="292">
        <f t="shared" ref="AG637:AG642" si="1611">AG636</f>
        <v>44160</v>
      </c>
      <c r="AH637" s="294"/>
      <c r="AI637" s="294">
        <f t="shared" ref="AI637:AI642" si="1612">AI636</f>
        <v>44168.9433059083</v>
      </c>
      <c r="AJ637" s="295"/>
      <c r="AK637" s="295">
        <f t="shared" ref="AK637:AK642" si="1613">AK636</f>
        <v>44171.9433059083</v>
      </c>
      <c r="AL637" s="296"/>
      <c r="AM637" s="217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218"/>
      <c r="BD637" s="218"/>
      <c r="BE637" s="218"/>
      <c r="BF637" s="218"/>
      <c r="BG637" s="218"/>
      <c r="BH637" s="218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217"/>
      <c r="BV637" s="217"/>
      <c r="BW637" s="217"/>
      <c r="BX637" s="217"/>
      <c r="BY637" s="217"/>
      <c r="BZ637" s="217"/>
      <c r="CA637" s="217"/>
      <c r="CB637" s="217"/>
      <c r="CC637" s="217"/>
      <c r="CD637" s="217"/>
      <c r="CE637" s="217"/>
      <c r="CF637" s="217"/>
      <c r="CG637" s="217"/>
      <c r="CH637" s="217"/>
      <c r="CI637" s="217"/>
      <c r="CJ637" s="217"/>
      <c r="CK637" s="217"/>
      <c r="CL637" s="217"/>
      <c r="CM637" s="217"/>
      <c r="CN637" s="217"/>
      <c r="CO637" s="217"/>
      <c r="CP637" s="217"/>
      <c r="CQ637" s="217"/>
      <c r="CR637" s="217"/>
      <c r="CS637" s="217"/>
      <c r="CT637" s="217"/>
      <c r="CU637" s="217"/>
      <c r="CV637" s="217"/>
      <c r="CW637" s="217"/>
      <c r="CX637" s="217"/>
      <c r="CY637" s="217"/>
    </row>
    <row r="638" s="193" customFormat="1" customHeight="1" spans="1:103">
      <c r="A638" s="359"/>
      <c r="B638" s="235"/>
      <c r="C638" s="234">
        <v>1</v>
      </c>
      <c r="D638" s="233">
        <f t="shared" si="1606"/>
        <v>1000</v>
      </c>
      <c r="E638" s="234" t="str">
        <f t="shared" si="1607"/>
        <v>YD-YFY683-24E</v>
      </c>
      <c r="F638" s="232">
        <f t="shared" si="1608"/>
        <v>3000</v>
      </c>
      <c r="G638" s="234"/>
      <c r="H638" s="234" t="s">
        <v>42</v>
      </c>
      <c r="I638" s="234">
        <v>150</v>
      </c>
      <c r="J638" s="252" t="s">
        <v>54</v>
      </c>
      <c r="K638" s="234">
        <v>253</v>
      </c>
      <c r="L638" s="234">
        <f t="shared" si="1609"/>
        <v>6</v>
      </c>
      <c r="M638" s="234">
        <f t="shared" si="1595"/>
        <v>155595</v>
      </c>
      <c r="N638" s="253">
        <f t="shared" si="1610"/>
        <v>0.184795673076923</v>
      </c>
      <c r="O638" s="234">
        <v>4.1</v>
      </c>
      <c r="P638" s="234"/>
      <c r="Q638" s="234"/>
      <c r="R638" s="234"/>
      <c r="S638" s="260">
        <f t="shared" si="1596"/>
        <v>0</v>
      </c>
      <c r="T638" s="260">
        <f t="shared" si="1597"/>
        <v>21912.5304043782</v>
      </c>
      <c r="U638" s="260">
        <f t="shared" si="1598"/>
        <v>554.387019230769</v>
      </c>
      <c r="V638" s="260"/>
      <c r="W638" s="270"/>
      <c r="X638" s="266"/>
      <c r="Y638" s="260">
        <f t="shared" si="1599"/>
        <v>21912.5304043782</v>
      </c>
      <c r="Z638" s="234">
        <f t="shared" si="1600"/>
        <v>554.387019230769</v>
      </c>
      <c r="AA638" s="260">
        <f t="shared" si="1601"/>
        <v>15415.0197628458</v>
      </c>
      <c r="AB638" s="278">
        <f t="shared" si="1602"/>
        <v>0</v>
      </c>
      <c r="AC638" s="260">
        <f t="shared" si="1603"/>
        <v>2952</v>
      </c>
      <c r="AD638" s="254">
        <f t="shared" si="1604"/>
        <v>8.94330590833995</v>
      </c>
      <c r="AE638" s="279">
        <v>1</v>
      </c>
      <c r="AF638" s="280">
        <f t="shared" si="1605"/>
        <v>74.6856</v>
      </c>
      <c r="AG638" s="292">
        <f t="shared" si="1611"/>
        <v>44160</v>
      </c>
      <c r="AH638" s="294"/>
      <c r="AI638" s="294">
        <f t="shared" si="1612"/>
        <v>44168.9433059083</v>
      </c>
      <c r="AJ638" s="295"/>
      <c r="AK638" s="295">
        <f t="shared" si="1613"/>
        <v>44171.9433059083</v>
      </c>
      <c r="AL638" s="296"/>
      <c r="AM638" s="217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218"/>
      <c r="BD638" s="218"/>
      <c r="BE638" s="218"/>
      <c r="BF638" s="218"/>
      <c r="BG638" s="218"/>
      <c r="BH638" s="218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217"/>
      <c r="BV638" s="217"/>
      <c r="BW638" s="217"/>
      <c r="BX638" s="217"/>
      <c r="BY638" s="217"/>
      <c r="BZ638" s="217"/>
      <c r="CA638" s="217"/>
      <c r="CB638" s="217"/>
      <c r="CC638" s="217"/>
      <c r="CD638" s="217"/>
      <c r="CE638" s="217"/>
      <c r="CF638" s="217"/>
      <c r="CG638" s="217"/>
      <c r="CH638" s="217"/>
      <c r="CI638" s="217"/>
      <c r="CJ638" s="217"/>
      <c r="CK638" s="217"/>
      <c r="CL638" s="217"/>
      <c r="CM638" s="217"/>
      <c r="CN638" s="217"/>
      <c r="CO638" s="217"/>
      <c r="CP638" s="217"/>
      <c r="CQ638" s="217"/>
      <c r="CR638" s="217"/>
      <c r="CS638" s="217"/>
      <c r="CT638" s="217"/>
      <c r="CU638" s="217"/>
      <c r="CV638" s="217"/>
      <c r="CW638" s="217"/>
      <c r="CX638" s="217"/>
      <c r="CY638" s="217"/>
    </row>
    <row r="639" s="193" customFormat="1" customHeight="1" spans="1:103">
      <c r="A639" s="359"/>
      <c r="B639" s="235"/>
      <c r="C639" s="234">
        <v>1</v>
      </c>
      <c r="D639" s="233">
        <f t="shared" si="1606"/>
        <v>1000</v>
      </c>
      <c r="E639" s="234" t="str">
        <f t="shared" si="1607"/>
        <v>YD-YFY683-24E</v>
      </c>
      <c r="F639" s="232">
        <f t="shared" si="1608"/>
        <v>3000</v>
      </c>
      <c r="G639" s="234"/>
      <c r="H639" s="234" t="s">
        <v>43</v>
      </c>
      <c r="I639" s="234">
        <v>30</v>
      </c>
      <c r="J639" s="252" t="s">
        <v>57</v>
      </c>
      <c r="K639" s="234">
        <v>506</v>
      </c>
      <c r="L639" s="234">
        <f t="shared" si="1609"/>
        <v>6</v>
      </c>
      <c r="M639" s="234">
        <f t="shared" si="1595"/>
        <v>239844</v>
      </c>
      <c r="N639" s="253">
        <f t="shared" si="1610"/>
        <v>0.284855769230769</v>
      </c>
      <c r="O639" s="234">
        <v>15.8</v>
      </c>
      <c r="P639" s="234"/>
      <c r="Q639" s="234"/>
      <c r="R639" s="234"/>
      <c r="S639" s="260">
        <f t="shared" si="1596"/>
        <v>0</v>
      </c>
      <c r="T639" s="260">
        <f t="shared" si="1597"/>
        <v>84443.4098510185</v>
      </c>
      <c r="U639" s="260">
        <f t="shared" si="1598"/>
        <v>854.567307692307</v>
      </c>
      <c r="V639" s="260"/>
      <c r="W639" s="270"/>
      <c r="X639" s="266"/>
      <c r="Y639" s="260">
        <f t="shared" si="1599"/>
        <v>84443.4098510185</v>
      </c>
      <c r="Z639" s="234">
        <f t="shared" si="1600"/>
        <v>854.567307692307</v>
      </c>
      <c r="AA639" s="260">
        <f t="shared" si="1601"/>
        <v>38537.5494071146</v>
      </c>
      <c r="AB639" s="278">
        <f t="shared" si="1602"/>
        <v>0</v>
      </c>
      <c r="AC639" s="260">
        <f t="shared" si="1603"/>
        <v>11376</v>
      </c>
      <c r="AD639" s="254">
        <f t="shared" si="1604"/>
        <v>8.94330590833995</v>
      </c>
      <c r="AE639" s="279">
        <v>1</v>
      </c>
      <c r="AF639" s="280">
        <f t="shared" si="1605"/>
        <v>115.12512</v>
      </c>
      <c r="AG639" s="292">
        <f t="shared" si="1611"/>
        <v>44160</v>
      </c>
      <c r="AH639" s="294"/>
      <c r="AI639" s="294">
        <f t="shared" si="1612"/>
        <v>44168.9433059083</v>
      </c>
      <c r="AJ639" s="295"/>
      <c r="AK639" s="295">
        <f t="shared" si="1613"/>
        <v>44171.9433059083</v>
      </c>
      <c r="AL639" s="296"/>
      <c r="AM639" s="217"/>
      <c r="AN639" s="218"/>
      <c r="AO639" s="218"/>
      <c r="AP639" s="218"/>
      <c r="AQ639" s="218"/>
      <c r="AR639" s="218"/>
      <c r="AS639" s="218"/>
      <c r="AT639" s="218"/>
      <c r="AU639" s="218"/>
      <c r="AV639" s="218"/>
      <c r="AW639" s="218"/>
      <c r="AX639" s="218"/>
      <c r="AY639" s="218"/>
      <c r="AZ639" s="218"/>
      <c r="BA639" s="218"/>
      <c r="BB639" s="218"/>
      <c r="BC639" s="218"/>
      <c r="BD639" s="218"/>
      <c r="BE639" s="218"/>
      <c r="BF639" s="218"/>
      <c r="BG639" s="218"/>
      <c r="BH639" s="218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217"/>
      <c r="BS639" s="217"/>
      <c r="BT639" s="217"/>
      <c r="BU639" s="217"/>
      <c r="BV639" s="217"/>
      <c r="BW639" s="217"/>
      <c r="BX639" s="217"/>
      <c r="BY639" s="217"/>
      <c r="BZ639" s="217"/>
      <c r="CA639" s="217"/>
      <c r="CB639" s="217"/>
      <c r="CC639" s="217"/>
      <c r="CD639" s="217"/>
      <c r="CE639" s="217"/>
      <c r="CF639" s="217"/>
      <c r="CG639" s="217"/>
      <c r="CH639" s="217"/>
      <c r="CI639" s="217"/>
      <c r="CJ639" s="217"/>
      <c r="CK639" s="217"/>
      <c r="CL639" s="217"/>
      <c r="CM639" s="217"/>
      <c r="CN639" s="217"/>
      <c r="CO639" s="217"/>
      <c r="CP639" s="217"/>
      <c r="CQ639" s="217"/>
      <c r="CR639" s="217"/>
      <c r="CS639" s="217"/>
      <c r="CT639" s="217"/>
      <c r="CU639" s="217"/>
      <c r="CV639" s="217"/>
      <c r="CW639" s="217"/>
      <c r="CX639" s="217"/>
      <c r="CY639" s="217"/>
    </row>
    <row r="640" s="193" customFormat="1" customHeight="1" spans="1:103">
      <c r="A640" s="359"/>
      <c r="B640" s="235"/>
      <c r="C640" s="234">
        <v>1</v>
      </c>
      <c r="D640" s="233">
        <f t="shared" si="1606"/>
        <v>1000</v>
      </c>
      <c r="E640" s="234" t="str">
        <f t="shared" si="1607"/>
        <v>YD-YFY683-24E</v>
      </c>
      <c r="F640" s="232">
        <f t="shared" si="1608"/>
        <v>3000</v>
      </c>
      <c r="G640" s="234"/>
      <c r="H640" s="234" t="s">
        <v>44</v>
      </c>
      <c r="I640" s="234">
        <v>75</v>
      </c>
      <c r="J640" s="252" t="s">
        <v>56</v>
      </c>
      <c r="K640" s="234">
        <v>506</v>
      </c>
      <c r="L640" s="234">
        <f t="shared" si="1609"/>
        <v>6</v>
      </c>
      <c r="M640" s="234">
        <f t="shared" si="1595"/>
        <v>113850</v>
      </c>
      <c r="N640" s="253">
        <f t="shared" si="1610"/>
        <v>0.135216346153846</v>
      </c>
      <c r="O640" s="234">
        <v>3</v>
      </c>
      <c r="P640" s="234"/>
      <c r="Q640" s="234"/>
      <c r="R640" s="234"/>
      <c r="S640" s="260">
        <f t="shared" si="1596"/>
        <v>0</v>
      </c>
      <c r="T640" s="260">
        <f t="shared" si="1597"/>
        <v>16033.5588324719</v>
      </c>
      <c r="U640" s="260">
        <f t="shared" si="1598"/>
        <v>405.649038461538</v>
      </c>
      <c r="V640" s="260"/>
      <c r="W640" s="270"/>
      <c r="X640" s="266"/>
      <c r="Y640" s="260">
        <f t="shared" si="1599"/>
        <v>16033.5588324719</v>
      </c>
      <c r="Z640" s="234">
        <f t="shared" si="1600"/>
        <v>405.649038461538</v>
      </c>
      <c r="AA640" s="260">
        <f t="shared" si="1601"/>
        <v>15415.0197628458</v>
      </c>
      <c r="AB640" s="278">
        <f t="shared" si="1602"/>
        <v>0</v>
      </c>
      <c r="AC640" s="260">
        <f t="shared" si="1603"/>
        <v>2160</v>
      </c>
      <c r="AD640" s="254">
        <f t="shared" si="1604"/>
        <v>8.94330590833995</v>
      </c>
      <c r="AE640" s="279">
        <v>1</v>
      </c>
      <c r="AF640" s="280">
        <f t="shared" si="1605"/>
        <v>54.648</v>
      </c>
      <c r="AG640" s="292">
        <f t="shared" si="1611"/>
        <v>44160</v>
      </c>
      <c r="AH640" s="294"/>
      <c r="AI640" s="294">
        <f t="shared" si="1612"/>
        <v>44168.9433059083</v>
      </c>
      <c r="AJ640" s="295"/>
      <c r="AK640" s="295">
        <f t="shared" si="1613"/>
        <v>44171.9433059083</v>
      </c>
      <c r="AL640" s="296"/>
      <c r="AM640" s="217"/>
      <c r="AN640" s="218"/>
      <c r="AO640" s="218"/>
      <c r="AP640" s="218"/>
      <c r="AQ640" s="218"/>
      <c r="AR640" s="218"/>
      <c r="AS640" s="218"/>
      <c r="AT640" s="218"/>
      <c r="AU640" s="218"/>
      <c r="AV640" s="218"/>
      <c r="AW640" s="218"/>
      <c r="AX640" s="218"/>
      <c r="AY640" s="218"/>
      <c r="AZ640" s="218"/>
      <c r="BA640" s="218"/>
      <c r="BB640" s="218"/>
      <c r="BC640" s="218"/>
      <c r="BD640" s="218"/>
      <c r="BE640" s="218"/>
      <c r="BF640" s="218"/>
      <c r="BG640" s="218"/>
      <c r="BH640" s="218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217"/>
      <c r="BS640" s="217"/>
      <c r="BT640" s="217"/>
      <c r="BU640" s="217"/>
      <c r="BV640" s="217"/>
      <c r="BW640" s="217"/>
      <c r="BX640" s="217"/>
      <c r="BY640" s="217"/>
      <c r="BZ640" s="217"/>
      <c r="CA640" s="217"/>
      <c r="CB640" s="217"/>
      <c r="CC640" s="217"/>
      <c r="CD640" s="217"/>
      <c r="CE640" s="217"/>
      <c r="CF640" s="217"/>
      <c r="CG640" s="217"/>
      <c r="CH640" s="217"/>
      <c r="CI640" s="217"/>
      <c r="CJ640" s="217"/>
      <c r="CK640" s="217"/>
      <c r="CL640" s="217"/>
      <c r="CM640" s="217"/>
      <c r="CN640" s="217"/>
      <c r="CO640" s="217"/>
      <c r="CP640" s="217"/>
      <c r="CQ640" s="217"/>
      <c r="CR640" s="217"/>
      <c r="CS640" s="217"/>
      <c r="CT640" s="217"/>
      <c r="CU640" s="217"/>
      <c r="CV640" s="217"/>
      <c r="CW640" s="217"/>
      <c r="CX640" s="217"/>
      <c r="CY640" s="217"/>
    </row>
    <row r="641" s="193" customFormat="1" customHeight="1" spans="1:103">
      <c r="A641" s="359"/>
      <c r="B641" s="235"/>
      <c r="C641" s="234">
        <v>1</v>
      </c>
      <c r="D641" s="233">
        <f t="shared" si="1606"/>
        <v>1000</v>
      </c>
      <c r="E641" s="234" t="str">
        <f t="shared" si="1607"/>
        <v>YD-YFY683-24E</v>
      </c>
      <c r="F641" s="232">
        <f t="shared" si="1608"/>
        <v>3000</v>
      </c>
      <c r="G641" s="234"/>
      <c r="H641" s="234" t="s">
        <v>45</v>
      </c>
      <c r="I641" s="234"/>
      <c r="J641" s="252"/>
      <c r="K641" s="234"/>
      <c r="L641" s="234">
        <f t="shared" si="1609"/>
        <v>6</v>
      </c>
      <c r="M641" s="234">
        <f t="shared" si="1595"/>
        <v>0</v>
      </c>
      <c r="N641" s="253">
        <f t="shared" si="1610"/>
        <v>0</v>
      </c>
      <c r="O641" s="234"/>
      <c r="P641" s="234"/>
      <c r="Q641" s="234"/>
      <c r="R641" s="234"/>
      <c r="S641" s="260">
        <f t="shared" si="1596"/>
        <v>0</v>
      </c>
      <c r="T641" s="260" t="e">
        <f t="shared" si="1597"/>
        <v>#DIV/0!</v>
      </c>
      <c r="U641" s="260">
        <f t="shared" si="1598"/>
        <v>0</v>
      </c>
      <c r="V641" s="260"/>
      <c r="W641" s="270"/>
      <c r="X641" s="266"/>
      <c r="Y641" s="260" t="e">
        <f t="shared" si="1599"/>
        <v>#DIV/0!</v>
      </c>
      <c r="Z641" s="234" t="e">
        <f t="shared" si="1600"/>
        <v>#DIV/0!</v>
      </c>
      <c r="AA641" s="260" t="e">
        <f t="shared" si="1601"/>
        <v>#DIV/0!</v>
      </c>
      <c r="AB641" s="278" t="e">
        <f t="shared" si="1602"/>
        <v>#DIV/0!</v>
      </c>
      <c r="AC641" s="260">
        <f t="shared" si="1603"/>
        <v>0</v>
      </c>
      <c r="AD641" s="254" t="e">
        <f t="shared" si="1604"/>
        <v>#DIV/0!</v>
      </c>
      <c r="AE641" s="279">
        <v>1</v>
      </c>
      <c r="AF641" s="280">
        <f t="shared" si="1605"/>
        <v>0</v>
      </c>
      <c r="AG641" s="292">
        <f t="shared" si="1611"/>
        <v>44160</v>
      </c>
      <c r="AH641" s="294"/>
      <c r="AI641" s="294">
        <f t="shared" si="1612"/>
        <v>44168.9433059083</v>
      </c>
      <c r="AJ641" s="295"/>
      <c r="AK641" s="295">
        <f t="shared" si="1613"/>
        <v>44171.9433059083</v>
      </c>
      <c r="AL641" s="296"/>
      <c r="AM641" s="217"/>
      <c r="AN641" s="218"/>
      <c r="AO641" s="218"/>
      <c r="AP641" s="218"/>
      <c r="AQ641" s="218"/>
      <c r="AR641" s="218"/>
      <c r="AS641" s="218"/>
      <c r="AT641" s="218"/>
      <c r="AU641" s="218"/>
      <c r="AV641" s="218"/>
      <c r="AW641" s="218"/>
      <c r="AX641" s="218"/>
      <c r="AY641" s="218"/>
      <c r="AZ641" s="218"/>
      <c r="BA641" s="218"/>
      <c r="BB641" s="218"/>
      <c r="BC641" s="218"/>
      <c r="BD641" s="218"/>
      <c r="BE641" s="218"/>
      <c r="BF641" s="218"/>
      <c r="BG641" s="218"/>
      <c r="BH641" s="218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217"/>
      <c r="BS641" s="217"/>
      <c r="BT641" s="217"/>
      <c r="BU641" s="217"/>
      <c r="BV641" s="217"/>
      <c r="BW641" s="217"/>
      <c r="BX641" s="217"/>
      <c r="BY641" s="217"/>
      <c r="BZ641" s="217"/>
      <c r="CA641" s="217"/>
      <c r="CB641" s="217"/>
      <c r="CC641" s="217"/>
      <c r="CD641" s="217"/>
      <c r="CE641" s="217"/>
      <c r="CF641" s="217"/>
      <c r="CG641" s="217"/>
      <c r="CH641" s="217"/>
      <c r="CI641" s="217"/>
      <c r="CJ641" s="217"/>
      <c r="CK641" s="217"/>
      <c r="CL641" s="217"/>
      <c r="CM641" s="217"/>
      <c r="CN641" s="217"/>
      <c r="CO641" s="217"/>
      <c r="CP641" s="217"/>
      <c r="CQ641" s="217"/>
      <c r="CR641" s="217"/>
      <c r="CS641" s="217"/>
      <c r="CT641" s="217"/>
      <c r="CU641" s="217"/>
      <c r="CV641" s="217"/>
      <c r="CW641" s="217"/>
      <c r="CX641" s="217"/>
      <c r="CY641" s="217"/>
    </row>
    <row r="642" s="193" customFormat="1" customHeight="1" spans="1:103">
      <c r="A642" s="359"/>
      <c r="B642" s="235"/>
      <c r="C642" s="234">
        <v>1</v>
      </c>
      <c r="D642" s="233">
        <f t="shared" si="1606"/>
        <v>1000</v>
      </c>
      <c r="E642" s="234" t="str">
        <f t="shared" si="1607"/>
        <v>YD-YFY683-24E</v>
      </c>
      <c r="F642" s="232">
        <f t="shared" si="1608"/>
        <v>3000</v>
      </c>
      <c r="G642" s="234"/>
      <c r="H642" s="234" t="s">
        <v>46</v>
      </c>
      <c r="I642" s="234"/>
      <c r="J642" s="252"/>
      <c r="K642" s="234"/>
      <c r="L642" s="234">
        <f t="shared" si="1609"/>
        <v>6</v>
      </c>
      <c r="M642" s="234">
        <f t="shared" si="1595"/>
        <v>0</v>
      </c>
      <c r="N642" s="253">
        <f t="shared" si="1610"/>
        <v>0</v>
      </c>
      <c r="O642" s="234"/>
      <c r="P642" s="234"/>
      <c r="Q642" s="234"/>
      <c r="R642" s="234"/>
      <c r="S642" s="260">
        <f t="shared" si="1596"/>
        <v>0</v>
      </c>
      <c r="T642" s="260" t="e">
        <f t="shared" si="1597"/>
        <v>#DIV/0!</v>
      </c>
      <c r="U642" s="260">
        <f t="shared" si="1598"/>
        <v>0</v>
      </c>
      <c r="V642" s="260"/>
      <c r="W642" s="270"/>
      <c r="X642" s="266"/>
      <c r="Y642" s="260" t="e">
        <f t="shared" si="1599"/>
        <v>#DIV/0!</v>
      </c>
      <c r="Z642" s="234" t="e">
        <f t="shared" si="1600"/>
        <v>#DIV/0!</v>
      </c>
      <c r="AA642" s="260" t="e">
        <f t="shared" si="1601"/>
        <v>#DIV/0!</v>
      </c>
      <c r="AB642" s="278" t="e">
        <f t="shared" si="1602"/>
        <v>#DIV/0!</v>
      </c>
      <c r="AC642" s="260">
        <f t="shared" si="1603"/>
        <v>0</v>
      </c>
      <c r="AD642" s="254" t="e">
        <f t="shared" si="1604"/>
        <v>#DIV/0!</v>
      </c>
      <c r="AE642" s="279">
        <v>1</v>
      </c>
      <c r="AF642" s="280">
        <f t="shared" si="1605"/>
        <v>0</v>
      </c>
      <c r="AG642" s="292">
        <f t="shared" si="1611"/>
        <v>44160</v>
      </c>
      <c r="AH642" s="294"/>
      <c r="AI642" s="294">
        <f t="shared" si="1612"/>
        <v>44168.9433059083</v>
      </c>
      <c r="AJ642" s="295"/>
      <c r="AK642" s="295">
        <f t="shared" si="1613"/>
        <v>44171.9433059083</v>
      </c>
      <c r="AL642" s="296"/>
      <c r="AM642" s="217"/>
      <c r="AN642" s="218"/>
      <c r="AO642" s="218"/>
      <c r="AP642" s="218"/>
      <c r="AQ642" s="218"/>
      <c r="AR642" s="218"/>
      <c r="AS642" s="218"/>
      <c r="AT642" s="218"/>
      <c r="AU642" s="218"/>
      <c r="AV642" s="218"/>
      <c r="AW642" s="218"/>
      <c r="AX642" s="218"/>
      <c r="AY642" s="218"/>
      <c r="AZ642" s="218"/>
      <c r="BA642" s="218"/>
      <c r="BB642" s="218"/>
      <c r="BC642" s="218"/>
      <c r="BD642" s="218"/>
      <c r="BE642" s="218"/>
      <c r="BF642" s="218"/>
      <c r="BG642" s="218"/>
      <c r="BH642" s="218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217"/>
      <c r="BS642" s="217"/>
      <c r="BT642" s="217"/>
      <c r="BU642" s="217"/>
      <c r="BV642" s="217"/>
      <c r="BW642" s="217"/>
      <c r="BX642" s="217"/>
      <c r="BY642" s="217"/>
      <c r="BZ642" s="217"/>
      <c r="CA642" s="217"/>
      <c r="CB642" s="217"/>
      <c r="CC642" s="217"/>
      <c r="CD642" s="217"/>
      <c r="CE642" s="217"/>
      <c r="CF642" s="217"/>
      <c r="CG642" s="217"/>
      <c r="CH642" s="217"/>
      <c r="CI642" s="217"/>
      <c r="CJ642" s="217"/>
      <c r="CK642" s="217"/>
      <c r="CL642" s="217"/>
      <c r="CM642" s="217"/>
      <c r="CN642" s="217"/>
      <c r="CO642" s="217"/>
      <c r="CP642" s="217"/>
      <c r="CQ642" s="217"/>
      <c r="CR642" s="217"/>
      <c r="CS642" s="217"/>
      <c r="CT642" s="217"/>
      <c r="CU642" s="217"/>
      <c r="CV642" s="217"/>
      <c r="CW642" s="217"/>
      <c r="CX642" s="217"/>
      <c r="CY642" s="217"/>
    </row>
    <row r="643" s="191" customFormat="1" customHeight="1" spans="1:129">
      <c r="A643" s="360"/>
      <c r="B643" s="237"/>
      <c r="C643" s="240"/>
      <c r="D643" s="239"/>
      <c r="E643" s="240"/>
      <c r="F643" s="238"/>
      <c r="G643" s="240"/>
      <c r="H643" s="240"/>
      <c r="I643" s="240"/>
      <c r="J643" s="256"/>
      <c r="K643" s="240"/>
      <c r="L643" s="240"/>
      <c r="M643" s="240"/>
      <c r="N643" s="257"/>
      <c r="O643" s="240"/>
      <c r="P643" s="240"/>
      <c r="Q643" s="240"/>
      <c r="R643" s="240"/>
      <c r="S643" s="267"/>
      <c r="T643" s="267"/>
      <c r="U643" s="267"/>
      <c r="V643" s="267"/>
      <c r="W643" s="272"/>
      <c r="X643" s="269"/>
      <c r="Y643" s="267"/>
      <c r="Z643" s="240"/>
      <c r="AA643" s="267"/>
      <c r="AB643" s="281"/>
      <c r="AC643" s="267"/>
      <c r="AD643" s="258"/>
      <c r="AE643" s="282"/>
      <c r="AF643" s="283"/>
      <c r="AG643" s="297"/>
      <c r="AH643" s="352"/>
      <c r="AI643" s="352"/>
      <c r="AJ643" s="345"/>
      <c r="AK643" s="345"/>
      <c r="AL643" s="298"/>
      <c r="AM643" s="301"/>
      <c r="AN643" s="218"/>
      <c r="AO643" s="218"/>
      <c r="AP643" s="218"/>
      <c r="AQ643" s="218"/>
      <c r="AR643" s="218"/>
      <c r="AS643" s="218"/>
      <c r="AT643" s="218"/>
      <c r="AU643" s="218"/>
      <c r="AV643" s="218"/>
      <c r="AW643" s="218"/>
      <c r="AX643" s="218"/>
      <c r="AY643" s="218"/>
      <c r="AZ643" s="218"/>
      <c r="BA643" s="218"/>
      <c r="BB643" s="218"/>
      <c r="BC643" s="218"/>
      <c r="BD643" s="218"/>
      <c r="BE643" s="218"/>
      <c r="BF643" s="218"/>
      <c r="BG643" s="218"/>
      <c r="BH643" s="218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217"/>
      <c r="BS643" s="217"/>
      <c r="BT643" s="217"/>
      <c r="BU643" s="217"/>
      <c r="BV643" s="217"/>
      <c r="BW643" s="217"/>
      <c r="BX643" s="217"/>
      <c r="BY643" s="217"/>
      <c r="BZ643" s="217"/>
      <c r="CA643" s="217"/>
      <c r="CB643" s="217"/>
      <c r="CC643" s="217"/>
      <c r="CD643" s="217"/>
      <c r="CE643" s="217"/>
      <c r="CF643" s="217"/>
      <c r="CG643" s="217"/>
      <c r="CH643" s="217"/>
      <c r="CI643" s="217"/>
      <c r="CJ643" s="217"/>
      <c r="CK643" s="217"/>
      <c r="CL643" s="217"/>
      <c r="CM643" s="217"/>
      <c r="CN643" s="217"/>
      <c r="CO643" s="217"/>
      <c r="CP643" s="217"/>
      <c r="CQ643" s="217"/>
      <c r="CR643" s="217"/>
      <c r="CS643" s="217"/>
      <c r="CT643" s="217"/>
      <c r="CU643" s="217"/>
      <c r="CV643" s="217"/>
      <c r="CW643" s="217"/>
      <c r="CX643" s="217"/>
      <c r="CY643" s="217"/>
      <c r="CZ643" s="193"/>
      <c r="DA643" s="193"/>
      <c r="DB643" s="193"/>
      <c r="DC643" s="193"/>
      <c r="DD643" s="193"/>
      <c r="DE643" s="193"/>
      <c r="DF643" s="193"/>
      <c r="DG643" s="193"/>
      <c r="DH643" s="193"/>
      <c r="DI643" s="193"/>
      <c r="DJ643" s="193"/>
      <c r="DK643" s="193"/>
      <c r="DL643" s="193"/>
      <c r="DM643" s="193"/>
      <c r="DN643" s="193"/>
      <c r="DO643" s="193"/>
      <c r="DP643" s="193"/>
      <c r="DQ643" s="193"/>
      <c r="DR643" s="193"/>
      <c r="DS643" s="193"/>
      <c r="DT643" s="193"/>
      <c r="DU643" s="193"/>
      <c r="DV643" s="193"/>
      <c r="DW643" s="193"/>
      <c r="DX643" s="193"/>
      <c r="DY643" s="193"/>
    </row>
    <row r="644" s="190" customFormat="1" customHeight="1" spans="1:129">
      <c r="A644" s="361"/>
      <c r="B644" s="235">
        <v>1080</v>
      </c>
      <c r="C644" s="234">
        <v>1</v>
      </c>
      <c r="D644" s="233">
        <v>900</v>
      </c>
      <c r="E644" s="234" t="s">
        <v>177</v>
      </c>
      <c r="F644" s="232">
        <v>2020</v>
      </c>
      <c r="G644" s="234"/>
      <c r="H644" s="234" t="s">
        <v>15</v>
      </c>
      <c r="I644" s="234">
        <v>150</v>
      </c>
      <c r="J644" s="252" t="s">
        <v>101</v>
      </c>
      <c r="K644" s="234">
        <v>404</v>
      </c>
      <c r="L644" s="234">
        <v>6</v>
      </c>
      <c r="M644" s="234">
        <f t="shared" ref="M644:M650" si="1614">O644*K644*I644</f>
        <v>284820</v>
      </c>
      <c r="N644" s="253">
        <f>M644/SUM($M$644:$M$650)</f>
        <v>0.258706196522971</v>
      </c>
      <c r="O644" s="234">
        <v>4.7</v>
      </c>
      <c r="P644" s="234"/>
      <c r="Q644" s="234"/>
      <c r="R644" s="234"/>
      <c r="S644" s="260">
        <f t="shared" ref="S644:S650" si="1615">R644*Q644*P644/1000</f>
        <v>0</v>
      </c>
      <c r="T644" s="260">
        <f t="shared" ref="T644:T650" si="1616">F644*N644*1000/L644/K644*9000/I644</f>
        <v>12935.3098261486</v>
      </c>
      <c r="U644" s="260">
        <f t="shared" ref="U644:U650" si="1617">F644*N644</f>
        <v>522.586516976402</v>
      </c>
      <c r="V644" s="260"/>
      <c r="W644" s="270"/>
      <c r="X644" s="266">
        <v>13000</v>
      </c>
      <c r="Y644" s="260">
        <f t="shared" ref="Y644:Y650" si="1618">T644-X644</f>
        <v>-64.6901738514371</v>
      </c>
      <c r="Z644" s="234">
        <f t="shared" ref="Z644:Z650" si="1619">Y644*I644/9000*L644*K644/1000</f>
        <v>-2.61348302359806</v>
      </c>
      <c r="AA644" s="260">
        <f t="shared" ref="AA644:AA650" si="1620">65*1000/K644*9000/I644</f>
        <v>9653.46534653465</v>
      </c>
      <c r="AB644" s="278">
        <f t="shared" ref="AB644:AB650" si="1621">Q644*R644*P644*N644/K644/L644*9000/I644</f>
        <v>0</v>
      </c>
      <c r="AC644" s="260">
        <f t="shared" ref="AC644:AC650" si="1622">D644/2*O644*60*24/1000</f>
        <v>3045.6</v>
      </c>
      <c r="AD644" s="254">
        <f t="shared" ref="AD644:AD650" si="1623">T644/AC644/0.83/AE644</f>
        <v>5.11712327091999</v>
      </c>
      <c r="AE644" s="279">
        <v>1</v>
      </c>
      <c r="AF644" s="280">
        <f t="shared" ref="AF644:AF650" si="1624">IF(LEN(C644)&gt;0,AC644*I644/9000/1000*K644*L644,"")</f>
        <v>123.04224</v>
      </c>
      <c r="AG644" s="292">
        <v>44162</v>
      </c>
      <c r="AH644" s="294"/>
      <c r="AI644" s="294">
        <f>AD644+AG644</f>
        <v>44167.1171232709</v>
      </c>
      <c r="AJ644" s="295" t="str">
        <f ca="1">IF(NOW()-AG644-AD644&gt;=-2,"跟踪"," ")</f>
        <v>跟踪</v>
      </c>
      <c r="AK644" s="295">
        <f>AI644+3</f>
        <v>44170.1171232709</v>
      </c>
      <c r="AL644" s="296">
        <f>SUM(AF644:AF650)</f>
        <v>475.60608</v>
      </c>
      <c r="AM644" s="300"/>
      <c r="AN644" s="218"/>
      <c r="AO644" s="218"/>
      <c r="AP644" s="218"/>
      <c r="AQ644" s="218"/>
      <c r="AR644" s="218"/>
      <c r="AS644" s="218"/>
      <c r="AT644" s="218"/>
      <c r="AU644" s="218"/>
      <c r="AV644" s="218"/>
      <c r="AW644" s="218"/>
      <c r="AX644" s="218"/>
      <c r="AY644" s="218"/>
      <c r="AZ644" s="218"/>
      <c r="BA644" s="218"/>
      <c r="BB644" s="218"/>
      <c r="BC644" s="218"/>
      <c r="BD644" s="218"/>
      <c r="BE644" s="218"/>
      <c r="BF644" s="218"/>
      <c r="BG644" s="218"/>
      <c r="BH644" s="218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217"/>
      <c r="BS644" s="217"/>
      <c r="BT644" s="217"/>
      <c r="BU644" s="217"/>
      <c r="BV644" s="217"/>
      <c r="BW644" s="217"/>
      <c r="BX644" s="217"/>
      <c r="BY644" s="217"/>
      <c r="BZ644" s="217"/>
      <c r="CA644" s="217"/>
      <c r="CB644" s="217"/>
      <c r="CC644" s="217"/>
      <c r="CD644" s="217"/>
      <c r="CE644" s="217"/>
      <c r="CF644" s="217"/>
      <c r="CG644" s="217"/>
      <c r="CH644" s="217"/>
      <c r="CI644" s="217"/>
      <c r="CJ644" s="217"/>
      <c r="CK644" s="217"/>
      <c r="CL644" s="217"/>
      <c r="CM644" s="217"/>
      <c r="CN644" s="217"/>
      <c r="CO644" s="217"/>
      <c r="CP644" s="217"/>
      <c r="CQ644" s="217"/>
      <c r="CR644" s="217"/>
      <c r="CS644" s="217"/>
      <c r="CT644" s="217"/>
      <c r="CU644" s="217"/>
      <c r="CV644" s="217"/>
      <c r="CW644" s="217"/>
      <c r="CX644" s="217"/>
      <c r="CY644" s="217"/>
      <c r="CZ644" s="193"/>
      <c r="DA644" s="193"/>
      <c r="DB644" s="193"/>
      <c r="DC644" s="193"/>
      <c r="DD644" s="193"/>
      <c r="DE644" s="193"/>
      <c r="DF644" s="193"/>
      <c r="DG644" s="193"/>
      <c r="DH644" s="193"/>
      <c r="DI644" s="193"/>
      <c r="DJ644" s="193"/>
      <c r="DK644" s="193"/>
      <c r="DL644" s="193"/>
      <c r="DM644" s="193"/>
      <c r="DN644" s="193"/>
      <c r="DO644" s="193"/>
      <c r="DP644" s="193"/>
      <c r="DQ644" s="193"/>
      <c r="DR644" s="193"/>
      <c r="DS644" s="193"/>
      <c r="DT644" s="193"/>
      <c r="DU644" s="193"/>
      <c r="DV644" s="193"/>
      <c r="DW644" s="193"/>
      <c r="DX644" s="193"/>
      <c r="DY644" s="193"/>
    </row>
    <row r="645" s="190" customFormat="1" customHeight="1" spans="1:129">
      <c r="A645" s="361"/>
      <c r="B645" s="235"/>
      <c r="C645" s="234">
        <v>1</v>
      </c>
      <c r="D645" s="233">
        <f t="shared" ref="D645:D650" si="1625">D644</f>
        <v>900</v>
      </c>
      <c r="E645" s="234" t="str">
        <f t="shared" ref="E645:E650" si="1626">E644</f>
        <v>YT-2573-24E</v>
      </c>
      <c r="F645" s="232">
        <f t="shared" ref="F645:F650" si="1627">F644</f>
        <v>2020</v>
      </c>
      <c r="G645" s="234"/>
      <c r="H645" s="234" t="s">
        <v>41</v>
      </c>
      <c r="I645" s="234">
        <v>150</v>
      </c>
      <c r="J645" s="252" t="s">
        <v>101</v>
      </c>
      <c r="K645" s="234">
        <v>404</v>
      </c>
      <c r="L645" s="234">
        <f t="shared" ref="L645:L650" si="1628">L644</f>
        <v>6</v>
      </c>
      <c r="M645" s="234">
        <f t="shared" si="1614"/>
        <v>284820</v>
      </c>
      <c r="N645" s="253">
        <f t="shared" ref="N645:N650" si="1629">M645/SUM($M$644:$M$650)</f>
        <v>0.258706196522971</v>
      </c>
      <c r="O645" s="234">
        <v>4.7</v>
      </c>
      <c r="P645" s="234"/>
      <c r="Q645" s="234"/>
      <c r="R645" s="234"/>
      <c r="S645" s="260">
        <f t="shared" si="1615"/>
        <v>0</v>
      </c>
      <c r="T645" s="260">
        <f t="shared" si="1616"/>
        <v>12935.3098261486</v>
      </c>
      <c r="U645" s="260">
        <f t="shared" si="1617"/>
        <v>522.586516976402</v>
      </c>
      <c r="V645" s="260"/>
      <c r="W645" s="270"/>
      <c r="X645" s="266">
        <v>13000</v>
      </c>
      <c r="Y645" s="260">
        <f t="shared" si="1618"/>
        <v>-64.6901738514371</v>
      </c>
      <c r="Z645" s="234">
        <f t="shared" si="1619"/>
        <v>-2.61348302359806</v>
      </c>
      <c r="AA645" s="260">
        <f t="shared" si="1620"/>
        <v>9653.46534653465</v>
      </c>
      <c r="AB645" s="278">
        <f t="shared" si="1621"/>
        <v>0</v>
      </c>
      <c r="AC645" s="260">
        <f t="shared" si="1622"/>
        <v>3045.6</v>
      </c>
      <c r="AD645" s="254">
        <f t="shared" si="1623"/>
        <v>5.11712327091999</v>
      </c>
      <c r="AE645" s="279">
        <v>1</v>
      </c>
      <c r="AF645" s="280">
        <f t="shared" si="1624"/>
        <v>123.04224</v>
      </c>
      <c r="AG645" s="292">
        <f t="shared" ref="AG645:AG650" si="1630">AG644</f>
        <v>44162</v>
      </c>
      <c r="AH645" s="294"/>
      <c r="AI645" s="294">
        <f t="shared" ref="AI645:AI650" si="1631">AI644</f>
        <v>44167.1171232709</v>
      </c>
      <c r="AJ645" s="295"/>
      <c r="AK645" s="295">
        <f t="shared" ref="AK645:AK650" si="1632">AK644</f>
        <v>44170.1171232709</v>
      </c>
      <c r="AL645" s="296"/>
      <c r="AM645" s="300"/>
      <c r="AN645" s="218"/>
      <c r="AO645" s="218"/>
      <c r="AP645" s="218"/>
      <c r="AQ645" s="218"/>
      <c r="AR645" s="218"/>
      <c r="AS645" s="218"/>
      <c r="AT645" s="218"/>
      <c r="AU645" s="218"/>
      <c r="AV645" s="218"/>
      <c r="AW645" s="218"/>
      <c r="AX645" s="218"/>
      <c r="AY645" s="218"/>
      <c r="AZ645" s="218"/>
      <c r="BA645" s="218"/>
      <c r="BB645" s="218"/>
      <c r="BC645" s="218"/>
      <c r="BD645" s="218"/>
      <c r="BE645" s="218"/>
      <c r="BF645" s="218"/>
      <c r="BG645" s="218"/>
      <c r="BH645" s="218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217"/>
      <c r="BS645" s="217"/>
      <c r="BT645" s="217"/>
      <c r="BU645" s="217"/>
      <c r="BV645" s="217"/>
      <c r="BW645" s="217"/>
      <c r="BX645" s="217"/>
      <c r="BY645" s="217"/>
      <c r="BZ645" s="217"/>
      <c r="CA645" s="217"/>
      <c r="CB645" s="217"/>
      <c r="CC645" s="217"/>
      <c r="CD645" s="217"/>
      <c r="CE645" s="217"/>
      <c r="CF645" s="217"/>
      <c r="CG645" s="217"/>
      <c r="CH645" s="217"/>
      <c r="CI645" s="217"/>
      <c r="CJ645" s="217"/>
      <c r="CK645" s="217"/>
      <c r="CL645" s="217"/>
      <c r="CM645" s="217"/>
      <c r="CN645" s="217"/>
      <c r="CO645" s="217"/>
      <c r="CP645" s="217"/>
      <c r="CQ645" s="217"/>
      <c r="CR645" s="217"/>
      <c r="CS645" s="217"/>
      <c r="CT645" s="217"/>
      <c r="CU645" s="217"/>
      <c r="CV645" s="217"/>
      <c r="CW645" s="217"/>
      <c r="CX645" s="217"/>
      <c r="CY645" s="217"/>
      <c r="CZ645" s="193"/>
      <c r="DA645" s="193"/>
      <c r="DB645" s="193"/>
      <c r="DC645" s="193"/>
      <c r="DD645" s="193"/>
      <c r="DE645" s="193"/>
      <c r="DF645" s="193"/>
      <c r="DG645" s="193"/>
      <c r="DH645" s="193"/>
      <c r="DI645" s="193"/>
      <c r="DJ645" s="193"/>
      <c r="DK645" s="193"/>
      <c r="DL645" s="193"/>
      <c r="DM645" s="193"/>
      <c r="DN645" s="193"/>
      <c r="DO645" s="193"/>
      <c r="DP645" s="193"/>
      <c r="DQ645" s="193"/>
      <c r="DR645" s="193"/>
      <c r="DS645" s="193"/>
      <c r="DT645" s="193"/>
      <c r="DU645" s="193"/>
      <c r="DV645" s="193"/>
      <c r="DW645" s="193"/>
      <c r="DX645" s="193"/>
      <c r="DY645" s="193"/>
    </row>
    <row r="646" s="190" customFormat="1" customHeight="1" spans="1:129">
      <c r="A646" s="361"/>
      <c r="B646" s="235"/>
      <c r="C646" s="234">
        <v>1</v>
      </c>
      <c r="D646" s="233">
        <f t="shared" si="1625"/>
        <v>900</v>
      </c>
      <c r="E646" s="234" t="str">
        <f t="shared" si="1626"/>
        <v>YT-2573-24E</v>
      </c>
      <c r="F646" s="232">
        <f t="shared" si="1627"/>
        <v>2020</v>
      </c>
      <c r="G646" s="234"/>
      <c r="H646" s="234" t="s">
        <v>42</v>
      </c>
      <c r="I646" s="234">
        <v>30</v>
      </c>
      <c r="J646" s="252" t="s">
        <v>57</v>
      </c>
      <c r="K646" s="234">
        <v>506</v>
      </c>
      <c r="L646" s="234">
        <f t="shared" si="1628"/>
        <v>6</v>
      </c>
      <c r="M646" s="234">
        <f t="shared" si="1614"/>
        <v>220110</v>
      </c>
      <c r="N646" s="253">
        <f t="shared" si="1629"/>
        <v>0.199929151452395</v>
      </c>
      <c r="O646" s="234">
        <v>14.5</v>
      </c>
      <c r="P646" s="234"/>
      <c r="Q646" s="234"/>
      <c r="R646" s="234"/>
      <c r="S646" s="260">
        <f t="shared" si="1615"/>
        <v>0</v>
      </c>
      <c r="T646" s="260">
        <f t="shared" si="1616"/>
        <v>39906.8069104583</v>
      </c>
      <c r="U646" s="260">
        <f t="shared" si="1617"/>
        <v>403.856885933838</v>
      </c>
      <c r="V646" s="260"/>
      <c r="W646" s="270"/>
      <c r="X646" s="266"/>
      <c r="Y646" s="260">
        <f t="shared" si="1618"/>
        <v>39906.8069104583</v>
      </c>
      <c r="Z646" s="234">
        <f t="shared" si="1619"/>
        <v>403.856885933838</v>
      </c>
      <c r="AA646" s="260">
        <f t="shared" si="1620"/>
        <v>38537.5494071146</v>
      </c>
      <c r="AB646" s="278">
        <f t="shared" si="1621"/>
        <v>0</v>
      </c>
      <c r="AC646" s="260">
        <f t="shared" si="1622"/>
        <v>9396</v>
      </c>
      <c r="AD646" s="254">
        <f t="shared" si="1623"/>
        <v>5.11712327091999</v>
      </c>
      <c r="AE646" s="279">
        <v>1</v>
      </c>
      <c r="AF646" s="280">
        <f t="shared" si="1624"/>
        <v>95.08752</v>
      </c>
      <c r="AG646" s="292">
        <f t="shared" si="1630"/>
        <v>44162</v>
      </c>
      <c r="AH646" s="294"/>
      <c r="AI646" s="294">
        <f t="shared" si="1631"/>
        <v>44167.1171232709</v>
      </c>
      <c r="AJ646" s="295"/>
      <c r="AK646" s="295">
        <f t="shared" si="1632"/>
        <v>44170.1171232709</v>
      </c>
      <c r="AL646" s="296"/>
      <c r="AM646" s="300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18"/>
      <c r="BB646" s="218"/>
      <c r="BC646" s="218"/>
      <c r="BD646" s="218"/>
      <c r="BE646" s="218"/>
      <c r="BF646" s="218"/>
      <c r="BG646" s="218"/>
      <c r="BH646" s="218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217"/>
      <c r="BV646" s="217"/>
      <c r="BW646" s="217"/>
      <c r="BX646" s="217"/>
      <c r="BY646" s="217"/>
      <c r="BZ646" s="217"/>
      <c r="CA646" s="217"/>
      <c r="CB646" s="217"/>
      <c r="CC646" s="217"/>
      <c r="CD646" s="217"/>
      <c r="CE646" s="217"/>
      <c r="CF646" s="217"/>
      <c r="CG646" s="217"/>
      <c r="CH646" s="217"/>
      <c r="CI646" s="217"/>
      <c r="CJ646" s="217"/>
      <c r="CK646" s="217"/>
      <c r="CL646" s="217"/>
      <c r="CM646" s="217"/>
      <c r="CN646" s="217"/>
      <c r="CO646" s="217"/>
      <c r="CP646" s="217"/>
      <c r="CQ646" s="217"/>
      <c r="CR646" s="217"/>
      <c r="CS646" s="217"/>
      <c r="CT646" s="217"/>
      <c r="CU646" s="217"/>
      <c r="CV646" s="217"/>
      <c r="CW646" s="217"/>
      <c r="CX646" s="217"/>
      <c r="CY646" s="217"/>
      <c r="CZ646" s="193"/>
      <c r="DA646" s="193"/>
      <c r="DB646" s="193"/>
      <c r="DC646" s="193"/>
      <c r="DD646" s="193"/>
      <c r="DE646" s="193"/>
      <c r="DF646" s="193"/>
      <c r="DG646" s="193"/>
      <c r="DH646" s="193"/>
      <c r="DI646" s="193"/>
      <c r="DJ646" s="193"/>
      <c r="DK646" s="193"/>
      <c r="DL646" s="193"/>
      <c r="DM646" s="193"/>
      <c r="DN646" s="193"/>
      <c r="DO646" s="193"/>
      <c r="DP646" s="193"/>
      <c r="DQ646" s="193"/>
      <c r="DR646" s="193"/>
      <c r="DS646" s="193"/>
      <c r="DT646" s="193"/>
      <c r="DU646" s="193"/>
      <c r="DV646" s="193"/>
      <c r="DW646" s="193"/>
      <c r="DX646" s="193"/>
      <c r="DY646" s="193"/>
    </row>
    <row r="647" s="190" customFormat="1" customHeight="1" spans="1:129">
      <c r="A647" s="361"/>
      <c r="B647" s="235"/>
      <c r="C647" s="234">
        <v>1</v>
      </c>
      <c r="D647" s="233">
        <f t="shared" si="1625"/>
        <v>900</v>
      </c>
      <c r="E647" s="234" t="str">
        <f t="shared" si="1626"/>
        <v>YT-2573-24E</v>
      </c>
      <c r="F647" s="232">
        <f t="shared" si="1627"/>
        <v>2020</v>
      </c>
      <c r="G647" s="234"/>
      <c r="H647" s="234" t="s">
        <v>43</v>
      </c>
      <c r="I647" s="234">
        <v>75</v>
      </c>
      <c r="J647" s="252" t="s">
        <v>63</v>
      </c>
      <c r="K647" s="234">
        <v>506</v>
      </c>
      <c r="L647" s="234">
        <f t="shared" si="1628"/>
        <v>6</v>
      </c>
      <c r="M647" s="234">
        <f t="shared" si="1614"/>
        <v>132825</v>
      </c>
      <c r="N647" s="253">
        <f t="shared" si="1629"/>
        <v>0.120646901738514</v>
      </c>
      <c r="O647" s="234">
        <v>3.5</v>
      </c>
      <c r="P647" s="234"/>
      <c r="Q647" s="234"/>
      <c r="R647" s="234"/>
      <c r="S647" s="260">
        <f t="shared" si="1615"/>
        <v>0</v>
      </c>
      <c r="T647" s="260">
        <f t="shared" si="1616"/>
        <v>9632.67753011063</v>
      </c>
      <c r="U647" s="260">
        <f t="shared" si="1617"/>
        <v>243.706741511799</v>
      </c>
      <c r="V647" s="260"/>
      <c r="W647" s="270"/>
      <c r="X647" s="266"/>
      <c r="Y647" s="260">
        <f t="shared" si="1618"/>
        <v>9632.67753011063</v>
      </c>
      <c r="Z647" s="234">
        <f t="shared" si="1619"/>
        <v>243.706741511799</v>
      </c>
      <c r="AA647" s="260">
        <f t="shared" si="1620"/>
        <v>15415.0197628458</v>
      </c>
      <c r="AB647" s="278">
        <f t="shared" si="1621"/>
        <v>0</v>
      </c>
      <c r="AC647" s="260">
        <f t="shared" si="1622"/>
        <v>2268</v>
      </c>
      <c r="AD647" s="254">
        <f t="shared" si="1623"/>
        <v>5.11712327091999</v>
      </c>
      <c r="AE647" s="279">
        <v>1</v>
      </c>
      <c r="AF647" s="280">
        <f t="shared" si="1624"/>
        <v>57.3804</v>
      </c>
      <c r="AG647" s="292">
        <f t="shared" si="1630"/>
        <v>44162</v>
      </c>
      <c r="AH647" s="294"/>
      <c r="AI647" s="294">
        <f t="shared" si="1631"/>
        <v>44167.1171232709</v>
      </c>
      <c r="AJ647" s="295"/>
      <c r="AK647" s="295">
        <f t="shared" si="1632"/>
        <v>44170.1171232709</v>
      </c>
      <c r="AL647" s="296"/>
      <c r="AM647" s="300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18"/>
      <c r="BB647" s="218"/>
      <c r="BC647" s="218"/>
      <c r="BD647" s="218"/>
      <c r="BE647" s="218"/>
      <c r="BF647" s="218"/>
      <c r="BG647" s="218"/>
      <c r="BH647" s="218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217"/>
      <c r="BV647" s="217"/>
      <c r="BW647" s="217"/>
      <c r="BX647" s="217"/>
      <c r="BY647" s="217"/>
      <c r="BZ647" s="217"/>
      <c r="CA647" s="217"/>
      <c r="CB647" s="217"/>
      <c r="CC647" s="217"/>
      <c r="CD647" s="217"/>
      <c r="CE647" s="217"/>
      <c r="CF647" s="217"/>
      <c r="CG647" s="217"/>
      <c r="CH647" s="217"/>
      <c r="CI647" s="217"/>
      <c r="CJ647" s="217"/>
      <c r="CK647" s="217"/>
      <c r="CL647" s="217"/>
      <c r="CM647" s="217"/>
      <c r="CN647" s="217"/>
      <c r="CO647" s="217"/>
      <c r="CP647" s="217"/>
      <c r="CQ647" s="217"/>
      <c r="CR647" s="217"/>
      <c r="CS647" s="217"/>
      <c r="CT647" s="217"/>
      <c r="CU647" s="217"/>
      <c r="CV647" s="217"/>
      <c r="CW647" s="217"/>
      <c r="CX647" s="217"/>
      <c r="CY647" s="217"/>
      <c r="CZ647" s="193"/>
      <c r="DA647" s="193"/>
      <c r="DB647" s="193"/>
      <c r="DC647" s="193"/>
      <c r="DD647" s="193"/>
      <c r="DE647" s="193"/>
      <c r="DF647" s="193"/>
      <c r="DG647" s="193"/>
      <c r="DH647" s="193"/>
      <c r="DI647" s="193"/>
      <c r="DJ647" s="193"/>
      <c r="DK647" s="193"/>
      <c r="DL647" s="193"/>
      <c r="DM647" s="193"/>
      <c r="DN647" s="193"/>
      <c r="DO647" s="193"/>
      <c r="DP647" s="193"/>
      <c r="DQ647" s="193"/>
      <c r="DR647" s="193"/>
      <c r="DS647" s="193"/>
      <c r="DT647" s="193"/>
      <c r="DU647" s="193"/>
      <c r="DV647" s="193"/>
      <c r="DW647" s="193"/>
      <c r="DX647" s="193"/>
      <c r="DY647" s="193"/>
    </row>
    <row r="648" s="190" customFormat="1" customHeight="1" spans="1:129">
      <c r="A648" s="361"/>
      <c r="B648" s="235"/>
      <c r="C648" s="234">
        <v>1</v>
      </c>
      <c r="D648" s="233">
        <f t="shared" si="1625"/>
        <v>900</v>
      </c>
      <c r="E648" s="234" t="str">
        <f t="shared" si="1626"/>
        <v>YT-2573-24E</v>
      </c>
      <c r="F648" s="232">
        <f t="shared" si="1627"/>
        <v>2020</v>
      </c>
      <c r="G648" s="234"/>
      <c r="H648" s="234" t="s">
        <v>44</v>
      </c>
      <c r="I648" s="234">
        <v>75</v>
      </c>
      <c r="J648" s="252" t="s">
        <v>63</v>
      </c>
      <c r="K648" s="234">
        <v>506</v>
      </c>
      <c r="L648" s="234">
        <f t="shared" si="1628"/>
        <v>6</v>
      </c>
      <c r="M648" s="234">
        <f t="shared" si="1614"/>
        <v>178365</v>
      </c>
      <c r="N648" s="253">
        <f t="shared" si="1629"/>
        <v>0.162011553763148</v>
      </c>
      <c r="O648" s="234">
        <v>4.7</v>
      </c>
      <c r="P648" s="234"/>
      <c r="Q648" s="234"/>
      <c r="R648" s="234"/>
      <c r="S648" s="260">
        <f t="shared" si="1615"/>
        <v>0</v>
      </c>
      <c r="T648" s="260">
        <f t="shared" si="1616"/>
        <v>12935.3098261486</v>
      </c>
      <c r="U648" s="260">
        <f t="shared" si="1617"/>
        <v>327.263338601559</v>
      </c>
      <c r="V648" s="260"/>
      <c r="W648" s="270"/>
      <c r="X648" s="266"/>
      <c r="Y648" s="260">
        <f t="shared" si="1618"/>
        <v>12935.3098261486</v>
      </c>
      <c r="Z648" s="234">
        <f t="shared" si="1619"/>
        <v>327.263338601559</v>
      </c>
      <c r="AA648" s="260">
        <f t="shared" si="1620"/>
        <v>15415.0197628458</v>
      </c>
      <c r="AB648" s="278">
        <f t="shared" si="1621"/>
        <v>0</v>
      </c>
      <c r="AC648" s="260">
        <f t="shared" si="1622"/>
        <v>3045.6</v>
      </c>
      <c r="AD648" s="254">
        <f t="shared" si="1623"/>
        <v>5.11712327091999</v>
      </c>
      <c r="AE648" s="279">
        <v>1</v>
      </c>
      <c r="AF648" s="280">
        <f t="shared" si="1624"/>
        <v>77.05368</v>
      </c>
      <c r="AG648" s="292">
        <f t="shared" si="1630"/>
        <v>44162</v>
      </c>
      <c r="AH648" s="294"/>
      <c r="AI648" s="294">
        <f t="shared" si="1631"/>
        <v>44167.1171232709</v>
      </c>
      <c r="AJ648" s="295"/>
      <c r="AK648" s="295">
        <f t="shared" si="1632"/>
        <v>44170.1171232709</v>
      </c>
      <c r="AL648" s="296"/>
      <c r="AM648" s="300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18"/>
      <c r="BB648" s="218"/>
      <c r="BC648" s="218"/>
      <c r="BD648" s="218"/>
      <c r="BE648" s="218"/>
      <c r="BF648" s="218"/>
      <c r="BG648" s="218"/>
      <c r="BH648" s="218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217"/>
      <c r="BV648" s="217"/>
      <c r="BW648" s="217"/>
      <c r="BX648" s="217"/>
      <c r="BY648" s="217"/>
      <c r="BZ648" s="217"/>
      <c r="CA648" s="217"/>
      <c r="CB648" s="217"/>
      <c r="CC648" s="217"/>
      <c r="CD648" s="217"/>
      <c r="CE648" s="217"/>
      <c r="CF648" s="217"/>
      <c r="CG648" s="217"/>
      <c r="CH648" s="217"/>
      <c r="CI648" s="217"/>
      <c r="CJ648" s="217"/>
      <c r="CK648" s="217"/>
      <c r="CL648" s="217"/>
      <c r="CM648" s="217"/>
      <c r="CN648" s="217"/>
      <c r="CO648" s="217"/>
      <c r="CP648" s="217"/>
      <c r="CQ648" s="217"/>
      <c r="CR648" s="217"/>
      <c r="CS648" s="217"/>
      <c r="CT648" s="217"/>
      <c r="CU648" s="217"/>
      <c r="CV648" s="217"/>
      <c r="CW648" s="217"/>
      <c r="CX648" s="217"/>
      <c r="CY648" s="217"/>
      <c r="CZ648" s="193"/>
      <c r="DA648" s="193"/>
      <c r="DB648" s="193"/>
      <c r="DC648" s="193"/>
      <c r="DD648" s="193"/>
      <c r="DE648" s="193"/>
      <c r="DF648" s="193"/>
      <c r="DG648" s="193"/>
      <c r="DH648" s="193"/>
      <c r="DI648" s="193"/>
      <c r="DJ648" s="193"/>
      <c r="DK648" s="193"/>
      <c r="DL648" s="193"/>
      <c r="DM648" s="193"/>
      <c r="DN648" s="193"/>
      <c r="DO648" s="193"/>
      <c r="DP648" s="193"/>
      <c r="DQ648" s="193"/>
      <c r="DR648" s="193"/>
      <c r="DS648" s="193"/>
      <c r="DT648" s="193"/>
      <c r="DU648" s="193"/>
      <c r="DV648" s="193"/>
      <c r="DW648" s="193"/>
      <c r="DX648" s="193"/>
      <c r="DY648" s="193"/>
    </row>
    <row r="649" s="190" customFormat="1" customHeight="1" spans="1:129">
      <c r="A649" s="361"/>
      <c r="B649" s="235"/>
      <c r="C649" s="234">
        <v>1</v>
      </c>
      <c r="D649" s="233">
        <f t="shared" si="1625"/>
        <v>900</v>
      </c>
      <c r="E649" s="234" t="str">
        <f t="shared" si="1626"/>
        <v>YT-2573-24E</v>
      </c>
      <c r="F649" s="232">
        <f t="shared" si="1627"/>
        <v>2020</v>
      </c>
      <c r="G649" s="234"/>
      <c r="H649" s="234" t="s">
        <v>45</v>
      </c>
      <c r="I649" s="234"/>
      <c r="J649" s="252"/>
      <c r="K649" s="234"/>
      <c r="L649" s="234">
        <f t="shared" si="1628"/>
        <v>6</v>
      </c>
      <c r="M649" s="234">
        <f t="shared" si="1614"/>
        <v>0</v>
      </c>
      <c r="N649" s="253">
        <f t="shared" si="1629"/>
        <v>0</v>
      </c>
      <c r="O649" s="234"/>
      <c r="P649" s="234"/>
      <c r="Q649" s="234"/>
      <c r="R649" s="234"/>
      <c r="S649" s="260">
        <f t="shared" si="1615"/>
        <v>0</v>
      </c>
      <c r="T649" s="260" t="e">
        <f t="shared" si="1616"/>
        <v>#DIV/0!</v>
      </c>
      <c r="U649" s="260">
        <f t="shared" si="1617"/>
        <v>0</v>
      </c>
      <c r="V649" s="260"/>
      <c r="W649" s="270"/>
      <c r="X649" s="266"/>
      <c r="Y649" s="260" t="e">
        <f t="shared" si="1618"/>
        <v>#DIV/0!</v>
      </c>
      <c r="Z649" s="234" t="e">
        <f t="shared" si="1619"/>
        <v>#DIV/0!</v>
      </c>
      <c r="AA649" s="260" t="e">
        <f t="shared" si="1620"/>
        <v>#DIV/0!</v>
      </c>
      <c r="AB649" s="278" t="e">
        <f t="shared" si="1621"/>
        <v>#DIV/0!</v>
      </c>
      <c r="AC649" s="260">
        <f t="shared" si="1622"/>
        <v>0</v>
      </c>
      <c r="AD649" s="254" t="e">
        <f t="shared" si="1623"/>
        <v>#DIV/0!</v>
      </c>
      <c r="AE649" s="279">
        <v>1</v>
      </c>
      <c r="AF649" s="280">
        <f t="shared" si="1624"/>
        <v>0</v>
      </c>
      <c r="AG649" s="292">
        <f t="shared" si="1630"/>
        <v>44162</v>
      </c>
      <c r="AH649" s="294"/>
      <c r="AI649" s="294">
        <f t="shared" si="1631"/>
        <v>44167.1171232709</v>
      </c>
      <c r="AJ649" s="295"/>
      <c r="AK649" s="295">
        <f t="shared" si="1632"/>
        <v>44170.1171232709</v>
      </c>
      <c r="AL649" s="296"/>
      <c r="AM649" s="300"/>
      <c r="AN649" s="218"/>
      <c r="AO649" s="218"/>
      <c r="AP649" s="218"/>
      <c r="AQ649" s="218"/>
      <c r="AR649" s="218"/>
      <c r="AS649" s="218"/>
      <c r="AT649" s="218"/>
      <c r="AU649" s="218"/>
      <c r="AV649" s="218"/>
      <c r="AW649" s="218"/>
      <c r="AX649" s="218"/>
      <c r="AY649" s="218"/>
      <c r="AZ649" s="218"/>
      <c r="BA649" s="218"/>
      <c r="BB649" s="218"/>
      <c r="BC649" s="218"/>
      <c r="BD649" s="218"/>
      <c r="BE649" s="218"/>
      <c r="BF649" s="218"/>
      <c r="BG649" s="218"/>
      <c r="BH649" s="218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217"/>
      <c r="BS649" s="217"/>
      <c r="BT649" s="217"/>
      <c r="BU649" s="217"/>
      <c r="BV649" s="217"/>
      <c r="BW649" s="217"/>
      <c r="BX649" s="217"/>
      <c r="BY649" s="217"/>
      <c r="BZ649" s="217"/>
      <c r="CA649" s="217"/>
      <c r="CB649" s="217"/>
      <c r="CC649" s="217"/>
      <c r="CD649" s="217"/>
      <c r="CE649" s="217"/>
      <c r="CF649" s="217"/>
      <c r="CG649" s="217"/>
      <c r="CH649" s="217"/>
      <c r="CI649" s="217"/>
      <c r="CJ649" s="217"/>
      <c r="CK649" s="217"/>
      <c r="CL649" s="217"/>
      <c r="CM649" s="217"/>
      <c r="CN649" s="217"/>
      <c r="CO649" s="217"/>
      <c r="CP649" s="217"/>
      <c r="CQ649" s="217"/>
      <c r="CR649" s="217"/>
      <c r="CS649" s="217"/>
      <c r="CT649" s="217"/>
      <c r="CU649" s="217"/>
      <c r="CV649" s="217"/>
      <c r="CW649" s="217"/>
      <c r="CX649" s="217"/>
      <c r="CY649" s="217"/>
      <c r="CZ649" s="193"/>
      <c r="DA649" s="193"/>
      <c r="DB649" s="193"/>
      <c r="DC649" s="193"/>
      <c r="DD649" s="193"/>
      <c r="DE649" s="193"/>
      <c r="DF649" s="193"/>
      <c r="DG649" s="193"/>
      <c r="DH649" s="193"/>
      <c r="DI649" s="193"/>
      <c r="DJ649" s="193"/>
      <c r="DK649" s="193"/>
      <c r="DL649" s="193"/>
      <c r="DM649" s="193"/>
      <c r="DN649" s="193"/>
      <c r="DO649" s="193"/>
      <c r="DP649" s="193"/>
      <c r="DQ649" s="193"/>
      <c r="DR649" s="193"/>
      <c r="DS649" s="193"/>
      <c r="DT649" s="193"/>
      <c r="DU649" s="193"/>
      <c r="DV649" s="193"/>
      <c r="DW649" s="193"/>
      <c r="DX649" s="193"/>
      <c r="DY649" s="193"/>
    </row>
    <row r="650" s="190" customFormat="1" customHeight="1" spans="1:129">
      <c r="A650" s="361"/>
      <c r="B650" s="235"/>
      <c r="C650" s="234">
        <v>1</v>
      </c>
      <c r="D650" s="233">
        <f t="shared" si="1625"/>
        <v>900</v>
      </c>
      <c r="E650" s="234" t="str">
        <f t="shared" si="1626"/>
        <v>YT-2573-24E</v>
      </c>
      <c r="F650" s="232">
        <f t="shared" si="1627"/>
        <v>2020</v>
      </c>
      <c r="G650" s="234"/>
      <c r="H650" s="234" t="s">
        <v>46</v>
      </c>
      <c r="I650" s="234"/>
      <c r="J650" s="252"/>
      <c r="K650" s="234"/>
      <c r="L650" s="234">
        <f t="shared" si="1628"/>
        <v>6</v>
      </c>
      <c r="M650" s="234">
        <f t="shared" si="1614"/>
        <v>0</v>
      </c>
      <c r="N650" s="253">
        <f t="shared" si="1629"/>
        <v>0</v>
      </c>
      <c r="O650" s="234"/>
      <c r="P650" s="234"/>
      <c r="Q650" s="234"/>
      <c r="R650" s="234"/>
      <c r="S650" s="260">
        <f t="shared" si="1615"/>
        <v>0</v>
      </c>
      <c r="T650" s="260" t="e">
        <f t="shared" si="1616"/>
        <v>#DIV/0!</v>
      </c>
      <c r="U650" s="260">
        <f t="shared" si="1617"/>
        <v>0</v>
      </c>
      <c r="V650" s="260"/>
      <c r="W650" s="270"/>
      <c r="X650" s="266"/>
      <c r="Y650" s="260" t="e">
        <f t="shared" si="1618"/>
        <v>#DIV/0!</v>
      </c>
      <c r="Z650" s="234" t="e">
        <f t="shared" si="1619"/>
        <v>#DIV/0!</v>
      </c>
      <c r="AA650" s="260" t="e">
        <f t="shared" si="1620"/>
        <v>#DIV/0!</v>
      </c>
      <c r="AB650" s="278" t="e">
        <f t="shared" si="1621"/>
        <v>#DIV/0!</v>
      </c>
      <c r="AC650" s="260">
        <f t="shared" si="1622"/>
        <v>0</v>
      </c>
      <c r="AD650" s="254" t="e">
        <f t="shared" si="1623"/>
        <v>#DIV/0!</v>
      </c>
      <c r="AE650" s="279">
        <v>1</v>
      </c>
      <c r="AF650" s="280">
        <f t="shared" si="1624"/>
        <v>0</v>
      </c>
      <c r="AG650" s="292">
        <f t="shared" si="1630"/>
        <v>44162</v>
      </c>
      <c r="AH650" s="294"/>
      <c r="AI650" s="294">
        <f t="shared" si="1631"/>
        <v>44167.1171232709</v>
      </c>
      <c r="AJ650" s="295"/>
      <c r="AK650" s="295">
        <f t="shared" si="1632"/>
        <v>44170.1171232709</v>
      </c>
      <c r="AL650" s="296"/>
      <c r="AM650" s="300"/>
      <c r="AN650" s="218"/>
      <c r="AO650" s="218"/>
      <c r="AP650" s="218"/>
      <c r="AQ650" s="218"/>
      <c r="AR650" s="218"/>
      <c r="AS650" s="218"/>
      <c r="AT650" s="218"/>
      <c r="AU650" s="218"/>
      <c r="AV650" s="218"/>
      <c r="AW650" s="218"/>
      <c r="AX650" s="218"/>
      <c r="AY650" s="218"/>
      <c r="AZ650" s="218"/>
      <c r="BA650" s="218"/>
      <c r="BB650" s="218"/>
      <c r="BC650" s="218"/>
      <c r="BD650" s="218"/>
      <c r="BE650" s="218"/>
      <c r="BF650" s="218"/>
      <c r="BG650" s="218"/>
      <c r="BH650" s="218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217"/>
      <c r="BS650" s="217"/>
      <c r="BT650" s="217"/>
      <c r="BU650" s="217"/>
      <c r="BV650" s="217"/>
      <c r="BW650" s="217"/>
      <c r="BX650" s="217"/>
      <c r="BY650" s="217"/>
      <c r="BZ650" s="217"/>
      <c r="CA650" s="217"/>
      <c r="CB650" s="217"/>
      <c r="CC650" s="217"/>
      <c r="CD650" s="217"/>
      <c r="CE650" s="217"/>
      <c r="CF650" s="217"/>
      <c r="CG650" s="217"/>
      <c r="CH650" s="217"/>
      <c r="CI650" s="217"/>
      <c r="CJ650" s="217"/>
      <c r="CK650" s="217"/>
      <c r="CL650" s="217"/>
      <c r="CM650" s="217"/>
      <c r="CN650" s="217"/>
      <c r="CO650" s="217"/>
      <c r="CP650" s="217"/>
      <c r="CQ650" s="217"/>
      <c r="CR650" s="217"/>
      <c r="CS650" s="217"/>
      <c r="CT650" s="217"/>
      <c r="CU650" s="217"/>
      <c r="CV650" s="217"/>
      <c r="CW650" s="217"/>
      <c r="CX650" s="217"/>
      <c r="CY650" s="217"/>
      <c r="CZ650" s="193"/>
      <c r="DA650" s="193"/>
      <c r="DB650" s="193"/>
      <c r="DC650" s="193"/>
      <c r="DD650" s="193"/>
      <c r="DE650" s="193"/>
      <c r="DF650" s="193"/>
      <c r="DG650" s="193"/>
      <c r="DH650" s="193"/>
      <c r="DI650" s="193"/>
      <c r="DJ650" s="193"/>
      <c r="DK650" s="193"/>
      <c r="DL650" s="193"/>
      <c r="DM650" s="193"/>
      <c r="DN650" s="193"/>
      <c r="DO650" s="193"/>
      <c r="DP650" s="193"/>
      <c r="DQ650" s="193"/>
      <c r="DR650" s="193"/>
      <c r="DS650" s="193"/>
      <c r="DT650" s="193"/>
      <c r="DU650" s="193"/>
      <c r="DV650" s="193"/>
      <c r="DW650" s="193"/>
      <c r="DX650" s="193"/>
      <c r="DY650" s="193"/>
    </row>
    <row r="651" s="191" customFormat="1" customHeight="1" spans="1:129">
      <c r="A651" s="360"/>
      <c r="B651" s="237"/>
      <c r="C651" s="240"/>
      <c r="D651" s="239"/>
      <c r="E651" s="240"/>
      <c r="F651" s="238"/>
      <c r="G651" s="240"/>
      <c r="H651" s="240"/>
      <c r="I651" s="240"/>
      <c r="J651" s="256"/>
      <c r="K651" s="240"/>
      <c r="L651" s="240"/>
      <c r="M651" s="240"/>
      <c r="N651" s="257"/>
      <c r="O651" s="240"/>
      <c r="P651" s="240"/>
      <c r="Q651" s="240"/>
      <c r="R651" s="240"/>
      <c r="S651" s="267"/>
      <c r="T651" s="267"/>
      <c r="U651" s="267"/>
      <c r="V651" s="267"/>
      <c r="W651" s="272"/>
      <c r="X651" s="269"/>
      <c r="Y651" s="267"/>
      <c r="Z651" s="240"/>
      <c r="AA651" s="267"/>
      <c r="AB651" s="281"/>
      <c r="AC651" s="267"/>
      <c r="AD651" s="258"/>
      <c r="AE651" s="282"/>
      <c r="AF651" s="283"/>
      <c r="AG651" s="297"/>
      <c r="AH651" s="352"/>
      <c r="AI651" s="352"/>
      <c r="AJ651" s="345"/>
      <c r="AK651" s="345"/>
      <c r="AL651" s="298"/>
      <c r="AM651" s="301"/>
      <c r="AN651" s="218"/>
      <c r="AO651" s="218"/>
      <c r="AP651" s="218"/>
      <c r="AQ651" s="218"/>
      <c r="AR651" s="218"/>
      <c r="AS651" s="218"/>
      <c r="AT651" s="218"/>
      <c r="AU651" s="218"/>
      <c r="AV651" s="218"/>
      <c r="AW651" s="218"/>
      <c r="AX651" s="218"/>
      <c r="AY651" s="218"/>
      <c r="AZ651" s="218"/>
      <c r="BA651" s="218"/>
      <c r="BB651" s="218"/>
      <c r="BC651" s="218"/>
      <c r="BD651" s="218"/>
      <c r="BE651" s="218"/>
      <c r="BF651" s="218"/>
      <c r="BG651" s="218"/>
      <c r="BH651" s="218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217"/>
      <c r="BS651" s="217"/>
      <c r="BT651" s="217"/>
      <c r="BU651" s="217"/>
      <c r="BV651" s="217"/>
      <c r="BW651" s="217"/>
      <c r="BX651" s="217"/>
      <c r="BY651" s="217"/>
      <c r="BZ651" s="217"/>
      <c r="CA651" s="217"/>
      <c r="CB651" s="217"/>
      <c r="CC651" s="217"/>
      <c r="CD651" s="217"/>
      <c r="CE651" s="217"/>
      <c r="CF651" s="217"/>
      <c r="CG651" s="217"/>
      <c r="CH651" s="217"/>
      <c r="CI651" s="217"/>
      <c r="CJ651" s="217"/>
      <c r="CK651" s="217"/>
      <c r="CL651" s="217"/>
      <c r="CM651" s="217"/>
      <c r="CN651" s="217"/>
      <c r="CO651" s="217"/>
      <c r="CP651" s="217"/>
      <c r="CQ651" s="217"/>
      <c r="CR651" s="217"/>
      <c r="CS651" s="217"/>
      <c r="CT651" s="217"/>
      <c r="CU651" s="217"/>
      <c r="CV651" s="217"/>
      <c r="CW651" s="217"/>
      <c r="CX651" s="217"/>
      <c r="CY651" s="217"/>
      <c r="CZ651" s="193"/>
      <c r="DA651" s="193"/>
      <c r="DB651" s="193"/>
      <c r="DC651" s="193"/>
      <c r="DD651" s="193"/>
      <c r="DE651" s="193"/>
      <c r="DF651" s="193"/>
      <c r="DG651" s="193"/>
      <c r="DH651" s="193"/>
      <c r="DI651" s="193"/>
      <c r="DJ651" s="193"/>
      <c r="DK651" s="193"/>
      <c r="DL651" s="193"/>
      <c r="DM651" s="193"/>
      <c r="DN651" s="193"/>
      <c r="DO651" s="193"/>
      <c r="DP651" s="193"/>
      <c r="DQ651" s="193"/>
      <c r="DR651" s="193"/>
      <c r="DS651" s="193"/>
      <c r="DT651" s="193"/>
      <c r="DU651" s="193"/>
      <c r="DV651" s="193"/>
      <c r="DW651" s="193"/>
      <c r="DX651" s="193"/>
      <c r="DY651" s="193"/>
    </row>
    <row r="652" s="193" customFormat="1" customHeight="1" spans="1:103">
      <c r="A652" s="359"/>
      <c r="B652" s="235">
        <v>1081</v>
      </c>
      <c r="C652" s="234">
        <v>1</v>
      </c>
      <c r="D652" s="233">
        <v>850</v>
      </c>
      <c r="E652" s="234" t="s">
        <v>175</v>
      </c>
      <c r="F652" s="232">
        <v>3020</v>
      </c>
      <c r="G652" s="234"/>
      <c r="H652" s="234" t="s">
        <v>15</v>
      </c>
      <c r="I652" s="234">
        <v>200</v>
      </c>
      <c r="J652" s="252" t="s">
        <v>103</v>
      </c>
      <c r="K652" s="234">
        <v>253</v>
      </c>
      <c r="L652" s="234">
        <v>6</v>
      </c>
      <c r="M652" s="234">
        <f t="shared" ref="M652:M658" si="1633">O652*K652*I652</f>
        <v>182160</v>
      </c>
      <c r="N652" s="253">
        <f>M652/SUM($M$652:$M$658)</f>
        <v>0.13840830449827</v>
      </c>
      <c r="O652" s="234">
        <v>3.6</v>
      </c>
      <c r="P652" s="234"/>
      <c r="Q652" s="234"/>
      <c r="R652" s="234"/>
      <c r="S652" s="260">
        <f t="shared" ref="S652:S658" si="1634">R652*Q652*P652/1000</f>
        <v>0</v>
      </c>
      <c r="T652" s="260">
        <f t="shared" ref="T652:T658" si="1635">F652*N652*1000/L652/K652*9000/I652</f>
        <v>12391.0991971771</v>
      </c>
      <c r="U652" s="260">
        <f t="shared" ref="U652:U658" si="1636">F652*N652</f>
        <v>417.993079584775</v>
      </c>
      <c r="V652" s="260"/>
      <c r="W652" s="270"/>
      <c r="X652" s="362"/>
      <c r="Y652" s="260">
        <f t="shared" ref="Y652:Y658" si="1637">T652-X652</f>
        <v>12391.0991971771</v>
      </c>
      <c r="Z652" s="234">
        <f t="shared" ref="Z652:Z658" si="1638">Y652*I652/9000*L652*K652/1000</f>
        <v>417.993079584775</v>
      </c>
      <c r="AA652" s="260">
        <f t="shared" ref="AA652:AA658" si="1639">65*1000/K652*9000/I652</f>
        <v>11561.2648221344</v>
      </c>
      <c r="AB652" s="278">
        <f t="shared" ref="AB652:AB658" si="1640">Q652*R652*P652*N652/K652/L652*9000/I652</f>
        <v>0</v>
      </c>
      <c r="AC652" s="260">
        <f t="shared" ref="AC652:AC658" si="1641">D652/2*O652*60*24/1000</f>
        <v>2203.2</v>
      </c>
      <c r="AD652" s="254">
        <f t="shared" ref="AD652:AD661" si="1642">T652/AC652/0.83/AE652</f>
        <v>6.7760689802659</v>
      </c>
      <c r="AE652" s="279">
        <v>1</v>
      </c>
      <c r="AF652" s="280">
        <f t="shared" ref="AF652:AF658" si="1643">IF(LEN(C652)&gt;0,AC652*I652/9000/1000*K652*L652,"")</f>
        <v>74.32128</v>
      </c>
      <c r="AG652" s="292">
        <v>44137</v>
      </c>
      <c r="AH652" s="294"/>
      <c r="AI652" s="294">
        <f>AD652+AG652</f>
        <v>44143.7760689803</v>
      </c>
      <c r="AJ652" s="295" t="str">
        <f ca="1">IF(NOW()-AG652-AD652&gt;=-2,"跟踪"," ")</f>
        <v>跟踪</v>
      </c>
      <c r="AK652" s="295">
        <f>AI652+3</f>
        <v>44146.7760689803</v>
      </c>
      <c r="AL652" s="296">
        <f>SUM(AF652:AF658)</f>
        <v>536.971248</v>
      </c>
      <c r="AM652" s="217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218"/>
      <c r="BD652" s="218"/>
      <c r="BE652" s="218"/>
      <c r="BF652" s="218"/>
      <c r="BG652" s="218"/>
      <c r="BH652" s="218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217"/>
      <c r="BV652" s="217"/>
      <c r="BW652" s="217"/>
      <c r="BX652" s="217"/>
      <c r="BY652" s="217"/>
      <c r="BZ652" s="217"/>
      <c r="CA652" s="217"/>
      <c r="CB652" s="217"/>
      <c r="CC652" s="217"/>
      <c r="CD652" s="217"/>
      <c r="CE652" s="217"/>
      <c r="CF652" s="217"/>
      <c r="CG652" s="217"/>
      <c r="CH652" s="217"/>
      <c r="CI652" s="217"/>
      <c r="CJ652" s="217"/>
      <c r="CK652" s="217"/>
      <c r="CL652" s="217"/>
      <c r="CM652" s="217"/>
      <c r="CN652" s="217"/>
      <c r="CO652" s="217"/>
      <c r="CP652" s="217"/>
      <c r="CQ652" s="217"/>
      <c r="CR652" s="217"/>
      <c r="CS652" s="217"/>
      <c r="CT652" s="217"/>
      <c r="CU652" s="217"/>
      <c r="CV652" s="217"/>
      <c r="CW652" s="217"/>
      <c r="CX652" s="217"/>
      <c r="CY652" s="217"/>
    </row>
    <row r="653" s="193" customFormat="1" customHeight="1" spans="1:103">
      <c r="A653" s="359"/>
      <c r="B653" s="235"/>
      <c r="C653" s="234">
        <v>1</v>
      </c>
      <c r="D653" s="233">
        <f t="shared" ref="D653:D658" si="1644">D652</f>
        <v>850</v>
      </c>
      <c r="E653" s="234" t="str">
        <f t="shared" ref="E653:E658" si="1645">E652</f>
        <v>YD-15542-24E</v>
      </c>
      <c r="F653" s="232">
        <f t="shared" ref="F653:F658" si="1646">F652</f>
        <v>3020</v>
      </c>
      <c r="G653" s="234"/>
      <c r="H653" s="234" t="s">
        <v>41</v>
      </c>
      <c r="I653" s="234">
        <v>200</v>
      </c>
      <c r="J653" s="252" t="s">
        <v>103</v>
      </c>
      <c r="K653" s="234">
        <v>253</v>
      </c>
      <c r="L653" s="234">
        <f t="shared" ref="L653:L658" si="1647">L652</f>
        <v>6</v>
      </c>
      <c r="M653" s="234">
        <f t="shared" si="1633"/>
        <v>182160</v>
      </c>
      <c r="N653" s="253">
        <f t="shared" ref="N653:N658" si="1648">M653/SUM($M$652:$M$658)</f>
        <v>0.13840830449827</v>
      </c>
      <c r="O653" s="234">
        <v>3.6</v>
      </c>
      <c r="P653" s="234"/>
      <c r="Q653" s="234"/>
      <c r="R653" s="234"/>
      <c r="S653" s="260">
        <f t="shared" si="1634"/>
        <v>0</v>
      </c>
      <c r="T653" s="260">
        <f t="shared" si="1635"/>
        <v>12391.0991971771</v>
      </c>
      <c r="U653" s="260">
        <f t="shared" si="1636"/>
        <v>417.993079584775</v>
      </c>
      <c r="V653" s="260"/>
      <c r="W653" s="270"/>
      <c r="X653" s="266"/>
      <c r="Y653" s="260">
        <f t="shared" si="1637"/>
        <v>12391.0991971771</v>
      </c>
      <c r="Z653" s="234">
        <f t="shared" si="1638"/>
        <v>417.993079584775</v>
      </c>
      <c r="AA653" s="260">
        <f t="shared" si="1639"/>
        <v>11561.2648221344</v>
      </c>
      <c r="AB653" s="278">
        <f t="shared" si="1640"/>
        <v>0</v>
      </c>
      <c r="AC653" s="260">
        <f t="shared" si="1641"/>
        <v>2203.2</v>
      </c>
      <c r="AD653" s="254">
        <f t="shared" si="1642"/>
        <v>6.7760689802659</v>
      </c>
      <c r="AE653" s="279">
        <v>1</v>
      </c>
      <c r="AF653" s="280">
        <f t="shared" si="1643"/>
        <v>74.32128</v>
      </c>
      <c r="AG653" s="292">
        <f t="shared" ref="AG653:AG658" si="1649">AG652</f>
        <v>44137</v>
      </c>
      <c r="AH653" s="294"/>
      <c r="AI653" s="294">
        <f t="shared" ref="AI653:AI658" si="1650">AI652</f>
        <v>44143.7760689803</v>
      </c>
      <c r="AJ653" s="295"/>
      <c r="AK653" s="295">
        <f t="shared" ref="AK653:AK658" si="1651">AK652</f>
        <v>44146.7760689803</v>
      </c>
      <c r="AL653" s="296"/>
      <c r="AM653" s="217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218"/>
      <c r="BD653" s="218"/>
      <c r="BE653" s="218"/>
      <c r="BF653" s="218"/>
      <c r="BG653" s="218"/>
      <c r="BH653" s="218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217"/>
      <c r="BV653" s="217"/>
      <c r="BW653" s="217"/>
      <c r="BX653" s="217"/>
      <c r="BY653" s="217"/>
      <c r="BZ653" s="217"/>
      <c r="CA653" s="217"/>
      <c r="CB653" s="217"/>
      <c r="CC653" s="217"/>
      <c r="CD653" s="217"/>
      <c r="CE653" s="217"/>
      <c r="CF653" s="217"/>
      <c r="CG653" s="217"/>
      <c r="CH653" s="217"/>
      <c r="CI653" s="217"/>
      <c r="CJ653" s="217"/>
      <c r="CK653" s="217"/>
      <c r="CL653" s="217"/>
      <c r="CM653" s="217"/>
      <c r="CN653" s="217"/>
      <c r="CO653" s="217"/>
      <c r="CP653" s="217"/>
      <c r="CQ653" s="217"/>
      <c r="CR653" s="217"/>
      <c r="CS653" s="217"/>
      <c r="CT653" s="217"/>
      <c r="CU653" s="217"/>
      <c r="CV653" s="217"/>
      <c r="CW653" s="217"/>
      <c r="CX653" s="217"/>
      <c r="CY653" s="217"/>
    </row>
    <row r="654" s="193" customFormat="1" customHeight="1" spans="1:103">
      <c r="A654" s="359"/>
      <c r="B654" s="235"/>
      <c r="C654" s="234">
        <v>1</v>
      </c>
      <c r="D654" s="233">
        <f t="shared" si="1644"/>
        <v>850</v>
      </c>
      <c r="E654" s="234" t="str">
        <f t="shared" si="1645"/>
        <v>YD-15542-24E</v>
      </c>
      <c r="F654" s="232">
        <f t="shared" si="1646"/>
        <v>3020</v>
      </c>
      <c r="G654" s="234"/>
      <c r="H654" s="234" t="s">
        <v>42</v>
      </c>
      <c r="I654" s="234">
        <v>200</v>
      </c>
      <c r="J654" s="252" t="s">
        <v>103</v>
      </c>
      <c r="K654" s="234">
        <v>506</v>
      </c>
      <c r="L654" s="234">
        <f t="shared" si="1647"/>
        <v>6</v>
      </c>
      <c r="M654" s="234">
        <f t="shared" si="1633"/>
        <v>374440</v>
      </c>
      <c r="N654" s="253">
        <f t="shared" si="1648"/>
        <v>0.284505959246444</v>
      </c>
      <c r="O654" s="234">
        <v>3.7</v>
      </c>
      <c r="P654" s="234"/>
      <c r="Q654" s="234"/>
      <c r="R654" s="234"/>
      <c r="S654" s="260">
        <f t="shared" si="1634"/>
        <v>0</v>
      </c>
      <c r="T654" s="260">
        <f t="shared" si="1635"/>
        <v>12735.2963970987</v>
      </c>
      <c r="U654" s="260">
        <f t="shared" si="1636"/>
        <v>859.20799692426</v>
      </c>
      <c r="V654" s="260"/>
      <c r="W654" s="270"/>
      <c r="X654" s="266"/>
      <c r="Y654" s="260">
        <f t="shared" si="1637"/>
        <v>12735.2963970987</v>
      </c>
      <c r="Z654" s="234">
        <f t="shared" si="1638"/>
        <v>859.20799692426</v>
      </c>
      <c r="AA654" s="260">
        <f t="shared" si="1639"/>
        <v>5780.63241106719</v>
      </c>
      <c r="AB654" s="278">
        <f t="shared" si="1640"/>
        <v>0</v>
      </c>
      <c r="AC654" s="260">
        <f t="shared" si="1641"/>
        <v>2264.4</v>
      </c>
      <c r="AD654" s="254">
        <f t="shared" si="1642"/>
        <v>6.7760689802659</v>
      </c>
      <c r="AE654" s="279">
        <v>1</v>
      </c>
      <c r="AF654" s="280">
        <f t="shared" si="1643"/>
        <v>152.77152</v>
      </c>
      <c r="AG654" s="292">
        <f t="shared" si="1649"/>
        <v>44137</v>
      </c>
      <c r="AH654" s="294"/>
      <c r="AI654" s="294">
        <f t="shared" si="1650"/>
        <v>44143.7760689803</v>
      </c>
      <c r="AJ654" s="295"/>
      <c r="AK654" s="295">
        <f t="shared" si="1651"/>
        <v>44146.7760689803</v>
      </c>
      <c r="AL654" s="296"/>
      <c r="AM654" s="217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218"/>
      <c r="BD654" s="218"/>
      <c r="BE654" s="218"/>
      <c r="BF654" s="218"/>
      <c r="BG654" s="218"/>
      <c r="BH654" s="218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217"/>
      <c r="BV654" s="217"/>
      <c r="BW654" s="217"/>
      <c r="BX654" s="217"/>
      <c r="BY654" s="217"/>
      <c r="BZ654" s="217"/>
      <c r="CA654" s="217"/>
      <c r="CB654" s="217"/>
      <c r="CC654" s="217"/>
      <c r="CD654" s="217"/>
      <c r="CE654" s="217"/>
      <c r="CF654" s="217"/>
      <c r="CG654" s="217"/>
      <c r="CH654" s="217"/>
      <c r="CI654" s="217"/>
      <c r="CJ654" s="217"/>
      <c r="CK654" s="217"/>
      <c r="CL654" s="217"/>
      <c r="CM654" s="217"/>
      <c r="CN654" s="217"/>
      <c r="CO654" s="217"/>
      <c r="CP654" s="217"/>
      <c r="CQ654" s="217"/>
      <c r="CR654" s="217"/>
      <c r="CS654" s="217"/>
      <c r="CT654" s="217"/>
      <c r="CU654" s="217"/>
      <c r="CV654" s="217"/>
      <c r="CW654" s="217"/>
      <c r="CX654" s="217"/>
      <c r="CY654" s="217"/>
    </row>
    <row r="655" s="193" customFormat="1" customHeight="1" spans="1:103">
      <c r="A655" s="359"/>
      <c r="B655" s="235"/>
      <c r="C655" s="234">
        <v>1</v>
      </c>
      <c r="D655" s="233">
        <f t="shared" si="1644"/>
        <v>850</v>
      </c>
      <c r="E655" s="234" t="str">
        <f t="shared" si="1645"/>
        <v>YD-15542-24E</v>
      </c>
      <c r="F655" s="232">
        <f t="shared" si="1646"/>
        <v>3020</v>
      </c>
      <c r="G655" s="234"/>
      <c r="H655" s="234" t="s">
        <v>43</v>
      </c>
      <c r="I655" s="234">
        <v>30</v>
      </c>
      <c r="J655" s="252" t="s">
        <v>62</v>
      </c>
      <c r="K655" s="234">
        <v>506</v>
      </c>
      <c r="L655" s="234">
        <f t="shared" si="1647"/>
        <v>6</v>
      </c>
      <c r="M655" s="234">
        <f t="shared" si="1633"/>
        <v>253506</v>
      </c>
      <c r="N655" s="253">
        <f t="shared" si="1648"/>
        <v>0.192618223760092</v>
      </c>
      <c r="O655" s="234">
        <v>16.7</v>
      </c>
      <c r="P655" s="234"/>
      <c r="Q655" s="234"/>
      <c r="R655" s="234"/>
      <c r="S655" s="260">
        <f t="shared" si="1634"/>
        <v>0</v>
      </c>
      <c r="T655" s="260">
        <f t="shared" si="1635"/>
        <v>57480.932386905</v>
      </c>
      <c r="U655" s="260">
        <f t="shared" si="1636"/>
        <v>581.707035755479</v>
      </c>
      <c r="V655" s="260"/>
      <c r="W655" s="270"/>
      <c r="X655" s="266"/>
      <c r="Y655" s="260">
        <f t="shared" si="1637"/>
        <v>57480.932386905</v>
      </c>
      <c r="Z655" s="234">
        <f t="shared" si="1638"/>
        <v>581.707035755479</v>
      </c>
      <c r="AA655" s="260">
        <f t="shared" si="1639"/>
        <v>38537.5494071146</v>
      </c>
      <c r="AB655" s="278">
        <f t="shared" si="1640"/>
        <v>0</v>
      </c>
      <c r="AC655" s="260">
        <f t="shared" si="1641"/>
        <v>10220.4</v>
      </c>
      <c r="AD655" s="254">
        <f t="shared" si="1642"/>
        <v>6.7760689802659</v>
      </c>
      <c r="AE655" s="279">
        <v>1</v>
      </c>
      <c r="AF655" s="280">
        <f t="shared" si="1643"/>
        <v>103.430448</v>
      </c>
      <c r="AG655" s="292">
        <f t="shared" si="1649"/>
        <v>44137</v>
      </c>
      <c r="AH655" s="294"/>
      <c r="AI655" s="294">
        <f t="shared" si="1650"/>
        <v>44143.7760689803</v>
      </c>
      <c r="AJ655" s="295"/>
      <c r="AK655" s="295">
        <f t="shared" si="1651"/>
        <v>44146.7760689803</v>
      </c>
      <c r="AL655" s="296"/>
      <c r="AM655" s="217"/>
      <c r="AN655" s="218"/>
      <c r="AO655" s="218"/>
      <c r="AP655" s="218"/>
      <c r="AQ655" s="218"/>
      <c r="AR655" s="218"/>
      <c r="AS655" s="218"/>
      <c r="AT655" s="218"/>
      <c r="AU655" s="218"/>
      <c r="AV655" s="218"/>
      <c r="AW655" s="218"/>
      <c r="AX655" s="218"/>
      <c r="AY655" s="218"/>
      <c r="AZ655" s="218"/>
      <c r="BA655" s="218"/>
      <c r="BB655" s="218"/>
      <c r="BC655" s="218"/>
      <c r="BD655" s="218"/>
      <c r="BE655" s="218"/>
      <c r="BF655" s="218"/>
      <c r="BG655" s="218"/>
      <c r="BH655" s="218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217"/>
      <c r="BS655" s="217"/>
      <c r="BT655" s="217"/>
      <c r="BU655" s="217"/>
      <c r="BV655" s="217"/>
      <c r="BW655" s="217"/>
      <c r="BX655" s="217"/>
      <c r="BY655" s="217"/>
      <c r="BZ655" s="217"/>
      <c r="CA655" s="217"/>
      <c r="CB655" s="217"/>
      <c r="CC655" s="217"/>
      <c r="CD655" s="217"/>
      <c r="CE655" s="217"/>
      <c r="CF655" s="217"/>
      <c r="CG655" s="217"/>
      <c r="CH655" s="217"/>
      <c r="CI655" s="217"/>
      <c r="CJ655" s="217"/>
      <c r="CK655" s="217"/>
      <c r="CL655" s="217"/>
      <c r="CM655" s="217"/>
      <c r="CN655" s="217"/>
      <c r="CO655" s="217"/>
      <c r="CP655" s="217"/>
      <c r="CQ655" s="217"/>
      <c r="CR655" s="217"/>
      <c r="CS655" s="217"/>
      <c r="CT655" s="217"/>
      <c r="CU655" s="217"/>
      <c r="CV655" s="217"/>
      <c r="CW655" s="217"/>
      <c r="CX655" s="217"/>
      <c r="CY655" s="217"/>
    </row>
    <row r="656" s="193" customFormat="1" customHeight="1" spans="1:103">
      <c r="A656" s="359"/>
      <c r="B656" s="235"/>
      <c r="C656" s="234">
        <v>1</v>
      </c>
      <c r="D656" s="233">
        <f t="shared" si="1644"/>
        <v>850</v>
      </c>
      <c r="E656" s="234" t="str">
        <f t="shared" si="1645"/>
        <v>YD-15542-24E</v>
      </c>
      <c r="F656" s="232">
        <f t="shared" si="1646"/>
        <v>3020</v>
      </c>
      <c r="G656" s="234"/>
      <c r="H656" s="234" t="s">
        <v>44</v>
      </c>
      <c r="I656" s="234">
        <v>200</v>
      </c>
      <c r="J656" s="252" t="s">
        <v>103</v>
      </c>
      <c r="K656" s="234">
        <v>253</v>
      </c>
      <c r="L656" s="234">
        <f t="shared" si="1647"/>
        <v>6</v>
      </c>
      <c r="M656" s="234">
        <f t="shared" si="1633"/>
        <v>161920</v>
      </c>
      <c r="N656" s="253">
        <f t="shared" si="1648"/>
        <v>0.123029603998462</v>
      </c>
      <c r="O656" s="234">
        <v>3.2</v>
      </c>
      <c r="P656" s="234"/>
      <c r="Q656" s="234"/>
      <c r="R656" s="234"/>
      <c r="S656" s="260">
        <f t="shared" si="1634"/>
        <v>0</v>
      </c>
      <c r="T656" s="260">
        <f t="shared" si="1635"/>
        <v>11014.3103974908</v>
      </c>
      <c r="U656" s="260">
        <f t="shared" si="1636"/>
        <v>371.549404075356</v>
      </c>
      <c r="V656" s="260"/>
      <c r="W656" s="270"/>
      <c r="X656" s="266"/>
      <c r="Y656" s="260">
        <f t="shared" si="1637"/>
        <v>11014.3103974908</v>
      </c>
      <c r="Z656" s="234">
        <f t="shared" si="1638"/>
        <v>371.549404075356</v>
      </c>
      <c r="AA656" s="260">
        <f t="shared" si="1639"/>
        <v>11561.2648221344</v>
      </c>
      <c r="AB656" s="278">
        <f t="shared" si="1640"/>
        <v>0</v>
      </c>
      <c r="AC656" s="260">
        <f t="shared" si="1641"/>
        <v>1958.4</v>
      </c>
      <c r="AD656" s="254">
        <f t="shared" si="1642"/>
        <v>6.77606898026591</v>
      </c>
      <c r="AE656" s="279">
        <v>1</v>
      </c>
      <c r="AF656" s="280">
        <f t="shared" si="1643"/>
        <v>66.06336</v>
      </c>
      <c r="AG656" s="292">
        <f t="shared" si="1649"/>
        <v>44137</v>
      </c>
      <c r="AH656" s="294"/>
      <c r="AI656" s="294">
        <f t="shared" si="1650"/>
        <v>44143.7760689803</v>
      </c>
      <c r="AJ656" s="295"/>
      <c r="AK656" s="295">
        <f t="shared" si="1651"/>
        <v>44146.7760689803</v>
      </c>
      <c r="AL656" s="296"/>
      <c r="AM656" s="217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218"/>
      <c r="BD656" s="218"/>
      <c r="BE656" s="218"/>
      <c r="BF656" s="218"/>
      <c r="BG656" s="218"/>
      <c r="BH656" s="218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217"/>
      <c r="BV656" s="217"/>
      <c r="BW656" s="217"/>
      <c r="BX656" s="217"/>
      <c r="BY656" s="217"/>
      <c r="BZ656" s="217"/>
      <c r="CA656" s="217"/>
      <c r="CB656" s="217"/>
      <c r="CC656" s="217"/>
      <c r="CD656" s="217"/>
      <c r="CE656" s="217"/>
      <c r="CF656" s="217"/>
      <c r="CG656" s="217"/>
      <c r="CH656" s="217"/>
      <c r="CI656" s="217"/>
      <c r="CJ656" s="217"/>
      <c r="CK656" s="217"/>
      <c r="CL656" s="217"/>
      <c r="CM656" s="217"/>
      <c r="CN656" s="217"/>
      <c r="CO656" s="217"/>
      <c r="CP656" s="217"/>
      <c r="CQ656" s="217"/>
      <c r="CR656" s="217"/>
      <c r="CS656" s="217"/>
      <c r="CT656" s="217"/>
      <c r="CU656" s="217"/>
      <c r="CV656" s="217"/>
      <c r="CW656" s="217"/>
      <c r="CX656" s="217"/>
      <c r="CY656" s="217"/>
    </row>
    <row r="657" s="193" customFormat="1" customHeight="1" spans="1:103">
      <c r="A657" s="359"/>
      <c r="B657" s="235"/>
      <c r="C657" s="234">
        <v>1</v>
      </c>
      <c r="D657" s="233">
        <f t="shared" si="1644"/>
        <v>850</v>
      </c>
      <c r="E657" s="234" t="str">
        <f t="shared" si="1645"/>
        <v>YD-15542-24E</v>
      </c>
      <c r="F657" s="232">
        <f t="shared" si="1646"/>
        <v>3020</v>
      </c>
      <c r="G657" s="234"/>
      <c r="H657" s="234" t="s">
        <v>45</v>
      </c>
      <c r="I657" s="234">
        <v>200</v>
      </c>
      <c r="J657" s="252" t="s">
        <v>103</v>
      </c>
      <c r="K657" s="234">
        <v>253</v>
      </c>
      <c r="L657" s="234">
        <f t="shared" si="1647"/>
        <v>6</v>
      </c>
      <c r="M657" s="234">
        <f t="shared" si="1633"/>
        <v>161920</v>
      </c>
      <c r="N657" s="253">
        <f t="shared" si="1648"/>
        <v>0.123029603998462</v>
      </c>
      <c r="O657" s="234">
        <v>3.2</v>
      </c>
      <c r="P657" s="234"/>
      <c r="Q657" s="234"/>
      <c r="R657" s="234"/>
      <c r="S657" s="260">
        <f t="shared" si="1634"/>
        <v>0</v>
      </c>
      <c r="T657" s="260">
        <f t="shared" si="1635"/>
        <v>11014.3103974908</v>
      </c>
      <c r="U657" s="260">
        <f t="shared" si="1636"/>
        <v>371.549404075356</v>
      </c>
      <c r="V657" s="260"/>
      <c r="W657" s="270"/>
      <c r="X657" s="266"/>
      <c r="Y657" s="260">
        <f t="shared" si="1637"/>
        <v>11014.3103974908</v>
      </c>
      <c r="Z657" s="234">
        <f t="shared" si="1638"/>
        <v>371.549404075356</v>
      </c>
      <c r="AA657" s="260">
        <f t="shared" si="1639"/>
        <v>11561.2648221344</v>
      </c>
      <c r="AB657" s="278">
        <f t="shared" si="1640"/>
        <v>0</v>
      </c>
      <c r="AC657" s="260">
        <f t="shared" si="1641"/>
        <v>1958.4</v>
      </c>
      <c r="AD657" s="254">
        <f t="shared" si="1642"/>
        <v>6.77606898026591</v>
      </c>
      <c r="AE657" s="279">
        <v>1</v>
      </c>
      <c r="AF657" s="280">
        <f t="shared" si="1643"/>
        <v>66.06336</v>
      </c>
      <c r="AG657" s="292">
        <f t="shared" si="1649"/>
        <v>44137</v>
      </c>
      <c r="AH657" s="294"/>
      <c r="AI657" s="294">
        <f t="shared" si="1650"/>
        <v>44143.7760689803</v>
      </c>
      <c r="AJ657" s="295"/>
      <c r="AK657" s="295">
        <f t="shared" si="1651"/>
        <v>44146.7760689803</v>
      </c>
      <c r="AL657" s="296"/>
      <c r="AM657" s="217"/>
      <c r="AN657" s="218"/>
      <c r="AO657" s="218"/>
      <c r="AP657" s="218"/>
      <c r="AQ657" s="218"/>
      <c r="AR657" s="218"/>
      <c r="AS657" s="218"/>
      <c r="AT657" s="218"/>
      <c r="AU657" s="218"/>
      <c r="AV657" s="218"/>
      <c r="AW657" s="218"/>
      <c r="AX657" s="218"/>
      <c r="AY657" s="218"/>
      <c r="AZ657" s="218"/>
      <c r="BA657" s="218"/>
      <c r="BB657" s="218"/>
      <c r="BC657" s="218"/>
      <c r="BD657" s="218"/>
      <c r="BE657" s="218"/>
      <c r="BF657" s="218"/>
      <c r="BG657" s="218"/>
      <c r="BH657" s="218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217"/>
      <c r="BS657" s="217"/>
      <c r="BT657" s="217"/>
      <c r="BU657" s="217"/>
      <c r="BV657" s="217"/>
      <c r="BW657" s="217"/>
      <c r="BX657" s="217"/>
      <c r="BY657" s="217"/>
      <c r="BZ657" s="217"/>
      <c r="CA657" s="217"/>
      <c r="CB657" s="217"/>
      <c r="CC657" s="217"/>
      <c r="CD657" s="217"/>
      <c r="CE657" s="217"/>
      <c r="CF657" s="217"/>
      <c r="CG657" s="217"/>
      <c r="CH657" s="217"/>
      <c r="CI657" s="217"/>
      <c r="CJ657" s="217"/>
      <c r="CK657" s="217"/>
      <c r="CL657" s="217"/>
      <c r="CM657" s="217"/>
      <c r="CN657" s="217"/>
      <c r="CO657" s="217"/>
      <c r="CP657" s="217"/>
      <c r="CQ657" s="217"/>
      <c r="CR657" s="217"/>
      <c r="CS657" s="217"/>
      <c r="CT657" s="217"/>
      <c r="CU657" s="217"/>
      <c r="CV657" s="217"/>
      <c r="CW657" s="217"/>
      <c r="CX657" s="217"/>
      <c r="CY657" s="217"/>
    </row>
    <row r="658" s="193" customFormat="1" customHeight="1" spans="1:103">
      <c r="A658" s="359"/>
      <c r="B658" s="235"/>
      <c r="C658" s="234">
        <v>1</v>
      </c>
      <c r="D658" s="233">
        <f t="shared" si="1644"/>
        <v>850</v>
      </c>
      <c r="E658" s="234" t="str">
        <f t="shared" si="1645"/>
        <v>YD-15542-24E</v>
      </c>
      <c r="F658" s="232">
        <f t="shared" si="1646"/>
        <v>3020</v>
      </c>
      <c r="G658" s="234"/>
      <c r="H658" s="234" t="s">
        <v>46</v>
      </c>
      <c r="I658" s="234"/>
      <c r="J658" s="252"/>
      <c r="K658" s="234"/>
      <c r="L658" s="234">
        <f t="shared" si="1647"/>
        <v>6</v>
      </c>
      <c r="M658" s="234">
        <f t="shared" si="1633"/>
        <v>0</v>
      </c>
      <c r="N658" s="253">
        <f t="shared" si="1648"/>
        <v>0</v>
      </c>
      <c r="O658" s="234"/>
      <c r="P658" s="234"/>
      <c r="Q658" s="234"/>
      <c r="R658" s="234"/>
      <c r="S658" s="260">
        <f t="shared" si="1634"/>
        <v>0</v>
      </c>
      <c r="T658" s="260" t="e">
        <f t="shared" si="1635"/>
        <v>#DIV/0!</v>
      </c>
      <c r="U658" s="260">
        <f t="shared" si="1636"/>
        <v>0</v>
      </c>
      <c r="V658" s="260"/>
      <c r="W658" s="270"/>
      <c r="X658" s="266"/>
      <c r="Y658" s="260" t="e">
        <f t="shared" si="1637"/>
        <v>#DIV/0!</v>
      </c>
      <c r="Z658" s="234" t="e">
        <f t="shared" si="1638"/>
        <v>#DIV/0!</v>
      </c>
      <c r="AA658" s="260" t="e">
        <f t="shared" si="1639"/>
        <v>#DIV/0!</v>
      </c>
      <c r="AB658" s="278" t="e">
        <f t="shared" si="1640"/>
        <v>#DIV/0!</v>
      </c>
      <c r="AC658" s="260">
        <f t="shared" si="1641"/>
        <v>0</v>
      </c>
      <c r="AD658" s="254" t="e">
        <f t="shared" si="1642"/>
        <v>#DIV/0!</v>
      </c>
      <c r="AE658" s="279">
        <v>1</v>
      </c>
      <c r="AF658" s="280">
        <f t="shared" si="1643"/>
        <v>0</v>
      </c>
      <c r="AG658" s="292">
        <f t="shared" si="1649"/>
        <v>44137</v>
      </c>
      <c r="AH658" s="294"/>
      <c r="AI658" s="294">
        <f t="shared" si="1650"/>
        <v>44143.7760689803</v>
      </c>
      <c r="AJ658" s="295"/>
      <c r="AK658" s="295">
        <f t="shared" si="1651"/>
        <v>44146.7760689803</v>
      </c>
      <c r="AL658" s="296"/>
      <c r="AM658" s="217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218"/>
      <c r="BD658" s="218"/>
      <c r="BE658" s="218"/>
      <c r="BF658" s="218"/>
      <c r="BG658" s="218"/>
      <c r="BH658" s="218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217"/>
      <c r="BV658" s="217"/>
      <c r="BW658" s="217"/>
      <c r="BX658" s="217"/>
      <c r="BY658" s="217"/>
      <c r="BZ658" s="217"/>
      <c r="CA658" s="217"/>
      <c r="CB658" s="217"/>
      <c r="CC658" s="217"/>
      <c r="CD658" s="217"/>
      <c r="CE658" s="217"/>
      <c r="CF658" s="217"/>
      <c r="CG658" s="217"/>
      <c r="CH658" s="217"/>
      <c r="CI658" s="217"/>
      <c r="CJ658" s="217"/>
      <c r="CK658" s="217"/>
      <c r="CL658" s="217"/>
      <c r="CM658" s="217"/>
      <c r="CN658" s="217"/>
      <c r="CO658" s="217"/>
      <c r="CP658" s="217"/>
      <c r="CQ658" s="217"/>
      <c r="CR658" s="217"/>
      <c r="CS658" s="217"/>
      <c r="CT658" s="217"/>
      <c r="CU658" s="217"/>
      <c r="CV658" s="217"/>
      <c r="CW658" s="217"/>
      <c r="CX658" s="217"/>
      <c r="CY658" s="217"/>
    </row>
    <row r="659" s="191" customFormat="1" customHeight="1" spans="1:129">
      <c r="A659" s="360"/>
      <c r="B659" s="237"/>
      <c r="C659" s="240"/>
      <c r="D659" s="239"/>
      <c r="E659" s="240"/>
      <c r="F659" s="238"/>
      <c r="G659" s="240"/>
      <c r="H659" s="240"/>
      <c r="I659" s="240"/>
      <c r="J659" s="256"/>
      <c r="K659" s="240"/>
      <c r="L659" s="240"/>
      <c r="M659" s="240"/>
      <c r="N659" s="257"/>
      <c r="O659" s="240"/>
      <c r="P659" s="240"/>
      <c r="Q659" s="240"/>
      <c r="R659" s="240"/>
      <c r="S659" s="267"/>
      <c r="T659" s="267"/>
      <c r="U659" s="267"/>
      <c r="V659" s="267"/>
      <c r="W659" s="272"/>
      <c r="X659" s="269"/>
      <c r="Y659" s="267"/>
      <c r="Z659" s="240"/>
      <c r="AA659" s="267"/>
      <c r="AB659" s="281"/>
      <c r="AC659" s="267"/>
      <c r="AD659" s="258"/>
      <c r="AE659" s="282"/>
      <c r="AF659" s="283"/>
      <c r="AG659" s="297"/>
      <c r="AH659" s="352"/>
      <c r="AI659" s="352"/>
      <c r="AJ659" s="345"/>
      <c r="AK659" s="345"/>
      <c r="AL659" s="298"/>
      <c r="AM659" s="301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218"/>
      <c r="BD659" s="218"/>
      <c r="BE659" s="218"/>
      <c r="BF659" s="218"/>
      <c r="BG659" s="218"/>
      <c r="BH659" s="218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217"/>
      <c r="BV659" s="217"/>
      <c r="BW659" s="217"/>
      <c r="BX659" s="217"/>
      <c r="BY659" s="217"/>
      <c r="BZ659" s="217"/>
      <c r="CA659" s="217"/>
      <c r="CB659" s="217"/>
      <c r="CC659" s="217"/>
      <c r="CD659" s="217"/>
      <c r="CE659" s="217"/>
      <c r="CF659" s="217"/>
      <c r="CG659" s="217"/>
      <c r="CH659" s="217"/>
      <c r="CI659" s="217"/>
      <c r="CJ659" s="217"/>
      <c r="CK659" s="217"/>
      <c r="CL659" s="217"/>
      <c r="CM659" s="217"/>
      <c r="CN659" s="217"/>
      <c r="CO659" s="217"/>
      <c r="CP659" s="217"/>
      <c r="CQ659" s="217"/>
      <c r="CR659" s="217"/>
      <c r="CS659" s="217"/>
      <c r="CT659" s="217"/>
      <c r="CU659" s="217"/>
      <c r="CV659" s="217"/>
      <c r="CW659" s="217"/>
      <c r="CX659" s="217"/>
      <c r="CY659" s="217"/>
      <c r="CZ659" s="193"/>
      <c r="DA659" s="193"/>
      <c r="DB659" s="193"/>
      <c r="DC659" s="193"/>
      <c r="DD659" s="193"/>
      <c r="DE659" s="193"/>
      <c r="DF659" s="193"/>
      <c r="DG659" s="193"/>
      <c r="DH659" s="193"/>
      <c r="DI659" s="193"/>
      <c r="DJ659" s="193"/>
      <c r="DK659" s="193"/>
      <c r="DL659" s="193"/>
      <c r="DM659" s="193"/>
      <c r="DN659" s="193"/>
      <c r="DO659" s="193"/>
      <c r="DP659" s="193"/>
      <c r="DQ659" s="193"/>
      <c r="DR659" s="193"/>
      <c r="DS659" s="193"/>
      <c r="DT659" s="193"/>
      <c r="DU659" s="193"/>
      <c r="DV659" s="193"/>
      <c r="DW659" s="193"/>
      <c r="DX659" s="193"/>
      <c r="DY659" s="193"/>
    </row>
    <row r="660" s="190" customFormat="1" customHeight="1" spans="1:129">
      <c r="A660" s="361"/>
      <c r="B660" s="235">
        <v>1082</v>
      </c>
      <c r="C660" s="234">
        <v>1</v>
      </c>
      <c r="D660" s="233">
        <v>950</v>
      </c>
      <c r="E660" s="234" t="s">
        <v>178</v>
      </c>
      <c r="F660" s="232">
        <v>5000</v>
      </c>
      <c r="G660" s="234"/>
      <c r="H660" s="234" t="s">
        <v>15</v>
      </c>
      <c r="I660" s="234">
        <v>75</v>
      </c>
      <c r="J660" s="252" t="s">
        <v>69</v>
      </c>
      <c r="K660" s="234">
        <v>380</v>
      </c>
      <c r="L660" s="234">
        <v>6</v>
      </c>
      <c r="M660" s="234">
        <f t="shared" ref="M660:M666" si="1652">O660*K660*I660</f>
        <v>105450</v>
      </c>
      <c r="N660" s="253">
        <f>M660/SUM($M$660:$M$666)</f>
        <v>0.143545554784171</v>
      </c>
      <c r="O660" s="234">
        <v>3.7</v>
      </c>
      <c r="P660" s="234"/>
      <c r="Q660" s="234"/>
      <c r="R660" s="234"/>
      <c r="S660" s="260">
        <f t="shared" ref="S660:S673" si="1653">R660*Q660*P660/1000</f>
        <v>0</v>
      </c>
      <c r="T660" s="260">
        <f t="shared" ref="T660:T673" si="1654">F660*N660*1000/L660/K660*9000/I660</f>
        <v>37775.1459958345</v>
      </c>
      <c r="U660" s="260">
        <f t="shared" ref="U660:U666" si="1655">F660*N660</f>
        <v>717.727773920855</v>
      </c>
      <c r="V660" s="260"/>
      <c r="W660" s="270"/>
      <c r="X660" s="266"/>
      <c r="Y660" s="260">
        <f t="shared" ref="Y660:Y666" si="1656">T660-X660</f>
        <v>37775.1459958345</v>
      </c>
      <c r="Z660" s="234">
        <f t="shared" ref="Z660:Z666" si="1657">Y660*I660/9000*L660*K660/1000</f>
        <v>717.727773920855</v>
      </c>
      <c r="AA660" s="260">
        <f t="shared" ref="AA660:AA666" si="1658">65*1000/K660*9000/I660</f>
        <v>20526.3157894737</v>
      </c>
      <c r="AB660" s="278">
        <f t="shared" ref="AB660:AB666" si="1659">Q660*R660*P660*N660/K660/L660*9000/I660</f>
        <v>0</v>
      </c>
      <c r="AC660" s="260">
        <f t="shared" ref="AC660:AC666" si="1660">D660/2*O660*60*24/1000</f>
        <v>2530.8</v>
      </c>
      <c r="AD660" s="254">
        <f t="shared" ref="AD660:AD666" si="1661">T660/AC660/0.83/AE660</f>
        <v>17.9833349499632</v>
      </c>
      <c r="AE660" s="279">
        <v>1</v>
      </c>
      <c r="AF660" s="280">
        <f t="shared" ref="AF660:AF666" si="1662">IF(LEN(C660)&gt;0,AC660*I660/9000/1000*K660*L660,"")</f>
        <v>48.0852</v>
      </c>
      <c r="AG660" s="292">
        <v>44165</v>
      </c>
      <c r="AH660" s="294"/>
      <c r="AI660" s="294">
        <f>AD660+AG660</f>
        <v>44182.98333495</v>
      </c>
      <c r="AJ660" s="295" t="str">
        <f ca="1">IF(NOW()-AG660-AD660&gt;=-2,"跟踪"," ")</f>
        <v> </v>
      </c>
      <c r="AK660" s="295">
        <f>AI660+2</f>
        <v>44184.98333495</v>
      </c>
      <c r="AL660" s="296">
        <f>SUM(AF660:AF666)</f>
        <v>334.98216</v>
      </c>
      <c r="AM660" s="300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218"/>
      <c r="BD660" s="218"/>
      <c r="BE660" s="218"/>
      <c r="BF660" s="218"/>
      <c r="BG660" s="218"/>
      <c r="BH660" s="218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217"/>
      <c r="BV660" s="217"/>
      <c r="BW660" s="217"/>
      <c r="BX660" s="217"/>
      <c r="BY660" s="217"/>
      <c r="BZ660" s="217"/>
      <c r="CA660" s="217"/>
      <c r="CB660" s="217"/>
      <c r="CC660" s="217"/>
      <c r="CD660" s="217"/>
      <c r="CE660" s="217"/>
      <c r="CF660" s="217"/>
      <c r="CG660" s="217"/>
      <c r="CH660" s="217"/>
      <c r="CI660" s="217"/>
      <c r="CJ660" s="217"/>
      <c r="CK660" s="217"/>
      <c r="CL660" s="217"/>
      <c r="CM660" s="217"/>
      <c r="CN660" s="217"/>
      <c r="CO660" s="217"/>
      <c r="CP660" s="217"/>
      <c r="CQ660" s="217"/>
      <c r="CR660" s="217"/>
      <c r="CS660" s="217"/>
      <c r="CT660" s="217"/>
      <c r="CU660" s="217"/>
      <c r="CV660" s="217"/>
      <c r="CW660" s="217"/>
      <c r="CX660" s="217"/>
      <c r="CY660" s="217"/>
      <c r="CZ660" s="193"/>
      <c r="DA660" s="193"/>
      <c r="DB660" s="193"/>
      <c r="DC660" s="193"/>
      <c r="DD660" s="193"/>
      <c r="DE660" s="193"/>
      <c r="DF660" s="193"/>
      <c r="DG660" s="193"/>
      <c r="DH660" s="193"/>
      <c r="DI660" s="193"/>
      <c r="DJ660" s="193"/>
      <c r="DK660" s="193"/>
      <c r="DL660" s="193"/>
      <c r="DM660" s="193"/>
      <c r="DN660" s="193"/>
      <c r="DO660" s="193"/>
      <c r="DP660" s="193"/>
      <c r="DQ660" s="193"/>
      <c r="DR660" s="193"/>
      <c r="DS660" s="193"/>
      <c r="DT660" s="193"/>
      <c r="DU660" s="193"/>
      <c r="DV660" s="193"/>
      <c r="DW660" s="193"/>
      <c r="DX660" s="193"/>
      <c r="DY660" s="193"/>
    </row>
    <row r="661" s="190" customFormat="1" customHeight="1" spans="1:129">
      <c r="A661" s="361"/>
      <c r="B661" s="235"/>
      <c r="C661" s="234">
        <v>1</v>
      </c>
      <c r="D661" s="233">
        <f t="shared" ref="D661:D666" si="1663">D660</f>
        <v>950</v>
      </c>
      <c r="E661" s="234" t="str">
        <f t="shared" ref="E661:E666" si="1664">E660</f>
        <v>YT-6991-24E</v>
      </c>
      <c r="F661" s="232">
        <f t="shared" ref="F661:F666" si="1665">F660</f>
        <v>5000</v>
      </c>
      <c r="G661" s="234"/>
      <c r="H661" s="234" t="s">
        <v>41</v>
      </c>
      <c r="I661" s="234">
        <v>75</v>
      </c>
      <c r="J661" s="252" t="s">
        <v>69</v>
      </c>
      <c r="K661" s="234">
        <v>380</v>
      </c>
      <c r="L661" s="234">
        <f t="shared" ref="L661:L666" si="1666">L660</f>
        <v>6</v>
      </c>
      <c r="M661" s="234">
        <f t="shared" si="1652"/>
        <v>105450</v>
      </c>
      <c r="N661" s="253">
        <f t="shared" ref="N661:N666" si="1667">M661/SUM($M$660:$M$666)</f>
        <v>0.143545554784171</v>
      </c>
      <c r="O661" s="234">
        <v>3.7</v>
      </c>
      <c r="P661" s="234"/>
      <c r="Q661" s="234"/>
      <c r="R661" s="234"/>
      <c r="S661" s="260">
        <f t="shared" si="1653"/>
        <v>0</v>
      </c>
      <c r="T661" s="260">
        <f t="shared" si="1654"/>
        <v>37775.1459958345</v>
      </c>
      <c r="U661" s="260">
        <f t="shared" si="1655"/>
        <v>717.727773920855</v>
      </c>
      <c r="V661" s="260"/>
      <c r="W661" s="270"/>
      <c r="X661" s="266"/>
      <c r="Y661" s="260">
        <f t="shared" si="1656"/>
        <v>37775.1459958345</v>
      </c>
      <c r="Z661" s="234">
        <f t="shared" si="1657"/>
        <v>717.727773920855</v>
      </c>
      <c r="AA661" s="260">
        <f t="shared" si="1658"/>
        <v>20526.3157894737</v>
      </c>
      <c r="AB661" s="278">
        <f t="shared" si="1659"/>
        <v>0</v>
      </c>
      <c r="AC661" s="260">
        <f t="shared" si="1660"/>
        <v>2530.8</v>
      </c>
      <c r="AD661" s="254">
        <f t="shared" si="1661"/>
        <v>17.9833349499632</v>
      </c>
      <c r="AE661" s="279">
        <v>1</v>
      </c>
      <c r="AF661" s="280">
        <f t="shared" si="1662"/>
        <v>48.0852</v>
      </c>
      <c r="AG661" s="292">
        <f t="shared" ref="AG661:AG666" si="1668">AG660</f>
        <v>44165</v>
      </c>
      <c r="AH661" s="294"/>
      <c r="AI661" s="294">
        <f t="shared" ref="AI661:AI666" si="1669">AI660</f>
        <v>44182.98333495</v>
      </c>
      <c r="AJ661" s="295"/>
      <c r="AK661" s="295">
        <f t="shared" ref="AK661:AK666" si="1670">AK660</f>
        <v>44184.98333495</v>
      </c>
      <c r="AL661" s="296"/>
      <c r="AM661" s="300"/>
      <c r="AN661" s="218"/>
      <c r="AO661" s="218"/>
      <c r="AP661" s="218"/>
      <c r="AQ661" s="218"/>
      <c r="AR661" s="218"/>
      <c r="AS661" s="218"/>
      <c r="AT661" s="218"/>
      <c r="AU661" s="218"/>
      <c r="AV661" s="218"/>
      <c r="AW661" s="218"/>
      <c r="AX661" s="218"/>
      <c r="AY661" s="218"/>
      <c r="AZ661" s="218"/>
      <c r="BA661" s="218"/>
      <c r="BB661" s="218"/>
      <c r="BC661" s="218"/>
      <c r="BD661" s="218"/>
      <c r="BE661" s="218"/>
      <c r="BF661" s="218"/>
      <c r="BG661" s="218"/>
      <c r="BH661" s="218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217"/>
      <c r="BS661" s="217"/>
      <c r="BT661" s="217"/>
      <c r="BU661" s="217"/>
      <c r="BV661" s="217"/>
      <c r="BW661" s="217"/>
      <c r="BX661" s="217"/>
      <c r="BY661" s="217"/>
      <c r="BZ661" s="217"/>
      <c r="CA661" s="217"/>
      <c r="CB661" s="217"/>
      <c r="CC661" s="217"/>
      <c r="CD661" s="217"/>
      <c r="CE661" s="217"/>
      <c r="CF661" s="217"/>
      <c r="CG661" s="217"/>
      <c r="CH661" s="217"/>
      <c r="CI661" s="217"/>
      <c r="CJ661" s="217"/>
      <c r="CK661" s="217"/>
      <c r="CL661" s="217"/>
      <c r="CM661" s="217"/>
      <c r="CN661" s="217"/>
      <c r="CO661" s="217"/>
      <c r="CP661" s="217"/>
      <c r="CQ661" s="217"/>
      <c r="CR661" s="217"/>
      <c r="CS661" s="217"/>
      <c r="CT661" s="217"/>
      <c r="CU661" s="217"/>
      <c r="CV661" s="217"/>
      <c r="CW661" s="217"/>
      <c r="CX661" s="217"/>
      <c r="CY661" s="217"/>
      <c r="CZ661" s="193"/>
      <c r="DA661" s="193"/>
      <c r="DB661" s="193"/>
      <c r="DC661" s="193"/>
      <c r="DD661" s="193"/>
      <c r="DE661" s="193"/>
      <c r="DF661" s="193"/>
      <c r="DG661" s="193"/>
      <c r="DH661" s="193"/>
      <c r="DI661" s="193"/>
      <c r="DJ661" s="193"/>
      <c r="DK661" s="193"/>
      <c r="DL661" s="193"/>
      <c r="DM661" s="193"/>
      <c r="DN661" s="193"/>
      <c r="DO661" s="193"/>
      <c r="DP661" s="193"/>
      <c r="DQ661" s="193"/>
      <c r="DR661" s="193"/>
      <c r="DS661" s="193"/>
      <c r="DT661" s="193"/>
      <c r="DU661" s="193"/>
      <c r="DV661" s="193"/>
      <c r="DW661" s="193"/>
      <c r="DX661" s="193"/>
      <c r="DY661" s="193"/>
    </row>
    <row r="662" s="190" customFormat="1" customHeight="1" spans="1:129">
      <c r="A662" s="361"/>
      <c r="B662" s="235"/>
      <c r="C662" s="234">
        <v>1</v>
      </c>
      <c r="D662" s="233">
        <f t="shared" si="1663"/>
        <v>950</v>
      </c>
      <c r="E662" s="234" t="str">
        <f t="shared" si="1664"/>
        <v>YT-6991-24E</v>
      </c>
      <c r="F662" s="232">
        <f t="shared" si="1665"/>
        <v>5000</v>
      </c>
      <c r="G662" s="234"/>
      <c r="H662" s="234" t="s">
        <v>42</v>
      </c>
      <c r="I662" s="234">
        <v>30</v>
      </c>
      <c r="J662" s="252" t="s">
        <v>57</v>
      </c>
      <c r="K662" s="234">
        <v>506</v>
      </c>
      <c r="L662" s="234">
        <f t="shared" si="1666"/>
        <v>6</v>
      </c>
      <c r="M662" s="234">
        <f t="shared" si="1652"/>
        <v>273240</v>
      </c>
      <c r="N662" s="253">
        <f t="shared" si="1667"/>
        <v>0.371952464573039</v>
      </c>
      <c r="O662" s="234">
        <v>18</v>
      </c>
      <c r="P662" s="234"/>
      <c r="Q662" s="234"/>
      <c r="R662" s="234"/>
      <c r="S662" s="260">
        <f t="shared" si="1653"/>
        <v>0</v>
      </c>
      <c r="T662" s="260">
        <f t="shared" si="1654"/>
        <v>183770.980520276</v>
      </c>
      <c r="U662" s="260">
        <f t="shared" si="1655"/>
        <v>1859.76232286519</v>
      </c>
      <c r="V662" s="260"/>
      <c r="W662" s="270"/>
      <c r="X662" s="266"/>
      <c r="Y662" s="260">
        <f t="shared" si="1656"/>
        <v>183770.980520276</v>
      </c>
      <c r="Z662" s="234">
        <f t="shared" si="1657"/>
        <v>1859.76232286519</v>
      </c>
      <c r="AA662" s="260">
        <f t="shared" si="1658"/>
        <v>38537.5494071146</v>
      </c>
      <c r="AB662" s="278">
        <f t="shared" si="1659"/>
        <v>0</v>
      </c>
      <c r="AC662" s="260">
        <f t="shared" si="1660"/>
        <v>12312</v>
      </c>
      <c r="AD662" s="254">
        <f t="shared" si="1661"/>
        <v>17.9833349499632</v>
      </c>
      <c r="AE662" s="279">
        <v>1</v>
      </c>
      <c r="AF662" s="280">
        <f t="shared" si="1662"/>
        <v>124.59744</v>
      </c>
      <c r="AG662" s="292">
        <f t="shared" si="1668"/>
        <v>44165</v>
      </c>
      <c r="AH662" s="294"/>
      <c r="AI662" s="294">
        <f t="shared" si="1669"/>
        <v>44182.98333495</v>
      </c>
      <c r="AJ662" s="295"/>
      <c r="AK662" s="295">
        <f t="shared" si="1670"/>
        <v>44184.98333495</v>
      </c>
      <c r="AL662" s="296"/>
      <c r="AM662" s="300"/>
      <c r="AN662" s="218"/>
      <c r="AO662" s="218"/>
      <c r="AP662" s="218"/>
      <c r="AQ662" s="218"/>
      <c r="AR662" s="218"/>
      <c r="AS662" s="218"/>
      <c r="AT662" s="218"/>
      <c r="AU662" s="218"/>
      <c r="AV662" s="218"/>
      <c r="AW662" s="218"/>
      <c r="AX662" s="218"/>
      <c r="AY662" s="218"/>
      <c r="AZ662" s="218"/>
      <c r="BA662" s="218"/>
      <c r="BB662" s="218"/>
      <c r="BC662" s="218"/>
      <c r="BD662" s="218"/>
      <c r="BE662" s="218"/>
      <c r="BF662" s="218"/>
      <c r="BG662" s="218"/>
      <c r="BH662" s="218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217"/>
      <c r="BS662" s="217"/>
      <c r="BT662" s="217"/>
      <c r="BU662" s="217"/>
      <c r="BV662" s="217"/>
      <c r="BW662" s="217"/>
      <c r="BX662" s="217"/>
      <c r="BY662" s="217"/>
      <c r="BZ662" s="217"/>
      <c r="CA662" s="217"/>
      <c r="CB662" s="217"/>
      <c r="CC662" s="217"/>
      <c r="CD662" s="217"/>
      <c r="CE662" s="217"/>
      <c r="CF662" s="217"/>
      <c r="CG662" s="217"/>
      <c r="CH662" s="217"/>
      <c r="CI662" s="217"/>
      <c r="CJ662" s="217"/>
      <c r="CK662" s="217"/>
      <c r="CL662" s="217"/>
      <c r="CM662" s="217"/>
      <c r="CN662" s="217"/>
      <c r="CO662" s="217"/>
      <c r="CP662" s="217"/>
      <c r="CQ662" s="217"/>
      <c r="CR662" s="217"/>
      <c r="CS662" s="217"/>
      <c r="CT662" s="217"/>
      <c r="CU662" s="217"/>
      <c r="CV662" s="217"/>
      <c r="CW662" s="217"/>
      <c r="CX662" s="217"/>
      <c r="CY662" s="217"/>
      <c r="CZ662" s="193"/>
      <c r="DA662" s="193"/>
      <c r="DB662" s="193"/>
      <c r="DC662" s="193"/>
      <c r="DD662" s="193"/>
      <c r="DE662" s="193"/>
      <c r="DF662" s="193"/>
      <c r="DG662" s="193"/>
      <c r="DH662" s="193"/>
      <c r="DI662" s="193"/>
      <c r="DJ662" s="193"/>
      <c r="DK662" s="193"/>
      <c r="DL662" s="193"/>
      <c r="DM662" s="193"/>
      <c r="DN662" s="193"/>
      <c r="DO662" s="193"/>
      <c r="DP662" s="193"/>
      <c r="DQ662" s="193"/>
      <c r="DR662" s="193"/>
      <c r="DS662" s="193"/>
      <c r="DT662" s="193"/>
      <c r="DU662" s="193"/>
      <c r="DV662" s="193"/>
      <c r="DW662" s="193"/>
      <c r="DX662" s="193"/>
      <c r="DY662" s="193"/>
    </row>
    <row r="663" s="190" customFormat="1" customHeight="1" spans="1:129">
      <c r="A663" s="361"/>
      <c r="B663" s="235"/>
      <c r="C663" s="234">
        <v>1</v>
      </c>
      <c r="D663" s="233">
        <f t="shared" si="1663"/>
        <v>950</v>
      </c>
      <c r="E663" s="234" t="str">
        <f t="shared" si="1664"/>
        <v>YT-6991-24E</v>
      </c>
      <c r="F663" s="232">
        <f t="shared" si="1665"/>
        <v>5000</v>
      </c>
      <c r="G663" s="234"/>
      <c r="H663" s="234" t="s">
        <v>43</v>
      </c>
      <c r="I663" s="234">
        <v>75</v>
      </c>
      <c r="J663" s="252" t="s">
        <v>56</v>
      </c>
      <c r="K663" s="234">
        <v>506</v>
      </c>
      <c r="L663" s="234">
        <f t="shared" si="1666"/>
        <v>6</v>
      </c>
      <c r="M663" s="234">
        <f t="shared" si="1652"/>
        <v>125235</v>
      </c>
      <c r="N663" s="253">
        <f t="shared" si="1667"/>
        <v>0.170478212929309</v>
      </c>
      <c r="O663" s="234">
        <v>3.3</v>
      </c>
      <c r="P663" s="234"/>
      <c r="Q663" s="234"/>
      <c r="R663" s="234"/>
      <c r="S663" s="260">
        <f t="shared" si="1653"/>
        <v>0</v>
      </c>
      <c r="T663" s="260">
        <f t="shared" si="1654"/>
        <v>33691.3464287172</v>
      </c>
      <c r="U663" s="260">
        <f t="shared" si="1655"/>
        <v>852.391064646545</v>
      </c>
      <c r="V663" s="260"/>
      <c r="W663" s="270"/>
      <c r="X663" s="266"/>
      <c r="Y663" s="260">
        <f t="shared" si="1656"/>
        <v>33691.3464287172</v>
      </c>
      <c r="Z663" s="234">
        <f t="shared" si="1657"/>
        <v>852.391064646545</v>
      </c>
      <c r="AA663" s="260">
        <f t="shared" si="1658"/>
        <v>15415.0197628458</v>
      </c>
      <c r="AB663" s="278">
        <f t="shared" si="1659"/>
        <v>0</v>
      </c>
      <c r="AC663" s="260">
        <f t="shared" si="1660"/>
        <v>2257.2</v>
      </c>
      <c r="AD663" s="254">
        <f t="shared" si="1661"/>
        <v>17.9833349499632</v>
      </c>
      <c r="AE663" s="279">
        <v>1</v>
      </c>
      <c r="AF663" s="280">
        <f t="shared" si="1662"/>
        <v>57.10716</v>
      </c>
      <c r="AG663" s="292">
        <f t="shared" si="1668"/>
        <v>44165</v>
      </c>
      <c r="AH663" s="294"/>
      <c r="AI663" s="294">
        <f t="shared" si="1669"/>
        <v>44182.98333495</v>
      </c>
      <c r="AJ663" s="295"/>
      <c r="AK663" s="295">
        <f t="shared" si="1670"/>
        <v>44184.98333495</v>
      </c>
      <c r="AL663" s="296"/>
      <c r="AM663" s="300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218"/>
      <c r="BD663" s="218"/>
      <c r="BE663" s="218"/>
      <c r="BF663" s="218"/>
      <c r="BG663" s="218"/>
      <c r="BH663" s="218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217"/>
      <c r="BV663" s="217"/>
      <c r="BW663" s="217"/>
      <c r="BX663" s="217"/>
      <c r="BY663" s="217"/>
      <c r="BZ663" s="217"/>
      <c r="CA663" s="217"/>
      <c r="CB663" s="217"/>
      <c r="CC663" s="217"/>
      <c r="CD663" s="217"/>
      <c r="CE663" s="217"/>
      <c r="CF663" s="217"/>
      <c r="CG663" s="217"/>
      <c r="CH663" s="217"/>
      <c r="CI663" s="217"/>
      <c r="CJ663" s="217"/>
      <c r="CK663" s="217"/>
      <c r="CL663" s="217"/>
      <c r="CM663" s="217"/>
      <c r="CN663" s="217"/>
      <c r="CO663" s="217"/>
      <c r="CP663" s="217"/>
      <c r="CQ663" s="217"/>
      <c r="CR663" s="217"/>
      <c r="CS663" s="217"/>
      <c r="CT663" s="217"/>
      <c r="CU663" s="217"/>
      <c r="CV663" s="217"/>
      <c r="CW663" s="217"/>
      <c r="CX663" s="217"/>
      <c r="CY663" s="217"/>
      <c r="CZ663" s="193"/>
      <c r="DA663" s="193"/>
      <c r="DB663" s="193"/>
      <c r="DC663" s="193"/>
      <c r="DD663" s="193"/>
      <c r="DE663" s="193"/>
      <c r="DF663" s="193"/>
      <c r="DG663" s="193"/>
      <c r="DH663" s="193"/>
      <c r="DI663" s="193"/>
      <c r="DJ663" s="193"/>
      <c r="DK663" s="193"/>
      <c r="DL663" s="193"/>
      <c r="DM663" s="193"/>
      <c r="DN663" s="193"/>
      <c r="DO663" s="193"/>
      <c r="DP663" s="193"/>
      <c r="DQ663" s="193"/>
      <c r="DR663" s="193"/>
      <c r="DS663" s="193"/>
      <c r="DT663" s="193"/>
      <c r="DU663" s="193"/>
      <c r="DV663" s="193"/>
      <c r="DW663" s="193"/>
      <c r="DX663" s="193"/>
      <c r="DY663" s="193"/>
    </row>
    <row r="664" s="190" customFormat="1" customHeight="1" spans="1:129">
      <c r="A664" s="361"/>
      <c r="B664" s="235"/>
      <c r="C664" s="234">
        <v>1</v>
      </c>
      <c r="D664" s="233">
        <f t="shared" si="1663"/>
        <v>950</v>
      </c>
      <c r="E664" s="234" t="str">
        <f t="shared" si="1664"/>
        <v>YT-6991-24E</v>
      </c>
      <c r="F664" s="232">
        <f t="shared" si="1665"/>
        <v>5000</v>
      </c>
      <c r="G664" s="234"/>
      <c r="H664" s="234" t="s">
        <v>44</v>
      </c>
      <c r="I664" s="234">
        <v>75</v>
      </c>
      <c r="J664" s="252" t="s">
        <v>56</v>
      </c>
      <c r="K664" s="234">
        <v>506</v>
      </c>
      <c r="L664" s="234">
        <f t="shared" si="1666"/>
        <v>6</v>
      </c>
      <c r="M664" s="234">
        <f t="shared" si="1652"/>
        <v>125235</v>
      </c>
      <c r="N664" s="253">
        <f t="shared" si="1667"/>
        <v>0.170478212929309</v>
      </c>
      <c r="O664" s="234">
        <v>3.3</v>
      </c>
      <c r="P664" s="234"/>
      <c r="Q664" s="234"/>
      <c r="R664" s="234"/>
      <c r="S664" s="260">
        <f t="shared" si="1653"/>
        <v>0</v>
      </c>
      <c r="T664" s="260">
        <f t="shared" si="1654"/>
        <v>33691.3464287172</v>
      </c>
      <c r="U664" s="260">
        <f t="shared" si="1655"/>
        <v>852.391064646545</v>
      </c>
      <c r="V664" s="260"/>
      <c r="W664" s="270"/>
      <c r="X664" s="266"/>
      <c r="Y664" s="260">
        <f t="shared" si="1656"/>
        <v>33691.3464287172</v>
      </c>
      <c r="Z664" s="234">
        <f t="shared" si="1657"/>
        <v>852.391064646545</v>
      </c>
      <c r="AA664" s="260">
        <f t="shared" si="1658"/>
        <v>15415.0197628458</v>
      </c>
      <c r="AB664" s="278">
        <f t="shared" si="1659"/>
        <v>0</v>
      </c>
      <c r="AC664" s="260">
        <f t="shared" si="1660"/>
        <v>2257.2</v>
      </c>
      <c r="AD664" s="254">
        <f t="shared" si="1661"/>
        <v>17.9833349499632</v>
      </c>
      <c r="AE664" s="279">
        <v>1</v>
      </c>
      <c r="AF664" s="280">
        <f t="shared" si="1662"/>
        <v>57.10716</v>
      </c>
      <c r="AG664" s="292">
        <f t="shared" si="1668"/>
        <v>44165</v>
      </c>
      <c r="AH664" s="294"/>
      <c r="AI664" s="294">
        <f t="shared" si="1669"/>
        <v>44182.98333495</v>
      </c>
      <c r="AJ664" s="295"/>
      <c r="AK664" s="295">
        <f t="shared" si="1670"/>
        <v>44184.98333495</v>
      </c>
      <c r="AL664" s="296"/>
      <c r="AM664" s="300"/>
      <c r="AN664" s="218"/>
      <c r="AO664" s="218"/>
      <c r="AP664" s="218"/>
      <c r="AQ664" s="218"/>
      <c r="AR664" s="218"/>
      <c r="AS664" s="218"/>
      <c r="AT664" s="218"/>
      <c r="AU664" s="218"/>
      <c r="AV664" s="218"/>
      <c r="AW664" s="218"/>
      <c r="AX664" s="218"/>
      <c r="AY664" s="218"/>
      <c r="AZ664" s="218"/>
      <c r="BA664" s="218"/>
      <c r="BB664" s="218"/>
      <c r="BC664" s="218"/>
      <c r="BD664" s="218"/>
      <c r="BE664" s="218"/>
      <c r="BF664" s="218"/>
      <c r="BG664" s="218"/>
      <c r="BH664" s="218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217"/>
      <c r="BS664" s="217"/>
      <c r="BT664" s="217"/>
      <c r="BU664" s="217"/>
      <c r="BV664" s="217"/>
      <c r="BW664" s="217"/>
      <c r="BX664" s="217"/>
      <c r="BY664" s="217"/>
      <c r="BZ664" s="217"/>
      <c r="CA664" s="217"/>
      <c r="CB664" s="217"/>
      <c r="CC664" s="217"/>
      <c r="CD664" s="217"/>
      <c r="CE664" s="217"/>
      <c r="CF664" s="217"/>
      <c r="CG664" s="217"/>
      <c r="CH664" s="217"/>
      <c r="CI664" s="217"/>
      <c r="CJ664" s="217"/>
      <c r="CK664" s="217"/>
      <c r="CL664" s="217"/>
      <c r="CM664" s="217"/>
      <c r="CN664" s="217"/>
      <c r="CO664" s="217"/>
      <c r="CP664" s="217"/>
      <c r="CQ664" s="217"/>
      <c r="CR664" s="217"/>
      <c r="CS664" s="217"/>
      <c r="CT664" s="217"/>
      <c r="CU664" s="217"/>
      <c r="CV664" s="217"/>
      <c r="CW664" s="217"/>
      <c r="CX664" s="217"/>
      <c r="CY664" s="217"/>
      <c r="CZ664" s="193"/>
      <c r="DA664" s="193"/>
      <c r="DB664" s="193"/>
      <c r="DC664" s="193"/>
      <c r="DD664" s="193"/>
      <c r="DE664" s="193"/>
      <c r="DF664" s="193"/>
      <c r="DG664" s="193"/>
      <c r="DH664" s="193"/>
      <c r="DI664" s="193"/>
      <c r="DJ664" s="193"/>
      <c r="DK664" s="193"/>
      <c r="DL664" s="193"/>
      <c r="DM664" s="193"/>
      <c r="DN664" s="193"/>
      <c r="DO664" s="193"/>
      <c r="DP664" s="193"/>
      <c r="DQ664" s="193"/>
      <c r="DR664" s="193"/>
      <c r="DS664" s="193"/>
      <c r="DT664" s="193"/>
      <c r="DU664" s="193"/>
      <c r="DV664" s="193"/>
      <c r="DW664" s="193"/>
      <c r="DX664" s="193"/>
      <c r="DY664" s="193"/>
    </row>
    <row r="665" s="190" customFormat="1" customHeight="1" spans="1:129">
      <c r="A665" s="361"/>
      <c r="B665" s="235"/>
      <c r="C665" s="234">
        <v>1</v>
      </c>
      <c r="D665" s="233">
        <f t="shared" si="1663"/>
        <v>950</v>
      </c>
      <c r="E665" s="234" t="str">
        <f t="shared" si="1664"/>
        <v>YT-6991-24E</v>
      </c>
      <c r="F665" s="232">
        <f t="shared" si="1665"/>
        <v>5000</v>
      </c>
      <c r="G665" s="234"/>
      <c r="H665" s="234" t="s">
        <v>45</v>
      </c>
      <c r="I665" s="234"/>
      <c r="J665" s="252"/>
      <c r="K665" s="234"/>
      <c r="L665" s="234">
        <f t="shared" si="1666"/>
        <v>6</v>
      </c>
      <c r="M665" s="234">
        <f t="shared" si="1652"/>
        <v>0</v>
      </c>
      <c r="N665" s="253">
        <f t="shared" si="1667"/>
        <v>0</v>
      </c>
      <c r="O665" s="234"/>
      <c r="P665" s="234"/>
      <c r="Q665" s="234"/>
      <c r="R665" s="234"/>
      <c r="S665" s="260">
        <f t="shared" si="1653"/>
        <v>0</v>
      </c>
      <c r="T665" s="260" t="e">
        <f t="shared" si="1654"/>
        <v>#DIV/0!</v>
      </c>
      <c r="U665" s="260">
        <f t="shared" si="1655"/>
        <v>0</v>
      </c>
      <c r="V665" s="260"/>
      <c r="W665" s="270"/>
      <c r="X665" s="266"/>
      <c r="Y665" s="260" t="e">
        <f t="shared" si="1656"/>
        <v>#DIV/0!</v>
      </c>
      <c r="Z665" s="234" t="e">
        <f t="shared" si="1657"/>
        <v>#DIV/0!</v>
      </c>
      <c r="AA665" s="260" t="e">
        <f t="shared" si="1658"/>
        <v>#DIV/0!</v>
      </c>
      <c r="AB665" s="278" t="e">
        <f t="shared" si="1659"/>
        <v>#DIV/0!</v>
      </c>
      <c r="AC665" s="260">
        <f t="shared" si="1660"/>
        <v>0</v>
      </c>
      <c r="AD665" s="254" t="e">
        <f t="shared" si="1661"/>
        <v>#DIV/0!</v>
      </c>
      <c r="AE665" s="279">
        <v>1</v>
      </c>
      <c r="AF665" s="280">
        <f t="shared" si="1662"/>
        <v>0</v>
      </c>
      <c r="AG665" s="292">
        <f t="shared" si="1668"/>
        <v>44165</v>
      </c>
      <c r="AH665" s="294"/>
      <c r="AI665" s="294">
        <f t="shared" si="1669"/>
        <v>44182.98333495</v>
      </c>
      <c r="AJ665" s="295"/>
      <c r="AK665" s="295">
        <f t="shared" si="1670"/>
        <v>44184.98333495</v>
      </c>
      <c r="AL665" s="296"/>
      <c r="AM665" s="300"/>
      <c r="AN665" s="218"/>
      <c r="AO665" s="218"/>
      <c r="AP665" s="218"/>
      <c r="AQ665" s="218"/>
      <c r="AR665" s="218"/>
      <c r="AS665" s="218"/>
      <c r="AT665" s="218"/>
      <c r="AU665" s="218"/>
      <c r="AV665" s="218"/>
      <c r="AW665" s="218"/>
      <c r="AX665" s="218"/>
      <c r="AY665" s="218"/>
      <c r="AZ665" s="218"/>
      <c r="BA665" s="218"/>
      <c r="BB665" s="218"/>
      <c r="BC665" s="218"/>
      <c r="BD665" s="218"/>
      <c r="BE665" s="218"/>
      <c r="BF665" s="218"/>
      <c r="BG665" s="218"/>
      <c r="BH665" s="218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217"/>
      <c r="BS665" s="217"/>
      <c r="BT665" s="217"/>
      <c r="BU665" s="217"/>
      <c r="BV665" s="217"/>
      <c r="BW665" s="217"/>
      <c r="BX665" s="217"/>
      <c r="BY665" s="217"/>
      <c r="BZ665" s="217"/>
      <c r="CA665" s="217"/>
      <c r="CB665" s="217"/>
      <c r="CC665" s="217"/>
      <c r="CD665" s="217"/>
      <c r="CE665" s="217"/>
      <c r="CF665" s="217"/>
      <c r="CG665" s="217"/>
      <c r="CH665" s="217"/>
      <c r="CI665" s="217"/>
      <c r="CJ665" s="217"/>
      <c r="CK665" s="217"/>
      <c r="CL665" s="217"/>
      <c r="CM665" s="217"/>
      <c r="CN665" s="217"/>
      <c r="CO665" s="217"/>
      <c r="CP665" s="217"/>
      <c r="CQ665" s="217"/>
      <c r="CR665" s="217"/>
      <c r="CS665" s="217"/>
      <c r="CT665" s="217"/>
      <c r="CU665" s="217"/>
      <c r="CV665" s="217"/>
      <c r="CW665" s="217"/>
      <c r="CX665" s="217"/>
      <c r="CY665" s="217"/>
      <c r="CZ665" s="193"/>
      <c r="DA665" s="193"/>
      <c r="DB665" s="193"/>
      <c r="DC665" s="193"/>
      <c r="DD665" s="193"/>
      <c r="DE665" s="193"/>
      <c r="DF665" s="193"/>
      <c r="DG665" s="193"/>
      <c r="DH665" s="193"/>
      <c r="DI665" s="193"/>
      <c r="DJ665" s="193"/>
      <c r="DK665" s="193"/>
      <c r="DL665" s="193"/>
      <c r="DM665" s="193"/>
      <c r="DN665" s="193"/>
      <c r="DO665" s="193"/>
      <c r="DP665" s="193"/>
      <c r="DQ665" s="193"/>
      <c r="DR665" s="193"/>
      <c r="DS665" s="193"/>
      <c r="DT665" s="193"/>
      <c r="DU665" s="193"/>
      <c r="DV665" s="193"/>
      <c r="DW665" s="193"/>
      <c r="DX665" s="193"/>
      <c r="DY665" s="193"/>
    </row>
    <row r="666" s="190" customFormat="1" customHeight="1" spans="1:129">
      <c r="A666" s="361"/>
      <c r="B666" s="235"/>
      <c r="C666" s="234">
        <v>1</v>
      </c>
      <c r="D666" s="233">
        <f t="shared" si="1663"/>
        <v>950</v>
      </c>
      <c r="E666" s="234" t="str">
        <f t="shared" si="1664"/>
        <v>YT-6991-24E</v>
      </c>
      <c r="F666" s="232">
        <f t="shared" si="1665"/>
        <v>5000</v>
      </c>
      <c r="G666" s="234"/>
      <c r="H666" s="234" t="s">
        <v>46</v>
      </c>
      <c r="I666" s="234"/>
      <c r="J666" s="252"/>
      <c r="K666" s="234"/>
      <c r="L666" s="234">
        <f t="shared" si="1666"/>
        <v>6</v>
      </c>
      <c r="M666" s="234">
        <f t="shared" si="1652"/>
        <v>0</v>
      </c>
      <c r="N666" s="253">
        <f t="shared" si="1667"/>
        <v>0</v>
      </c>
      <c r="O666" s="234"/>
      <c r="P666" s="234"/>
      <c r="Q666" s="234"/>
      <c r="R666" s="234"/>
      <c r="S666" s="260">
        <f t="shared" si="1653"/>
        <v>0</v>
      </c>
      <c r="T666" s="260" t="e">
        <f t="shared" si="1654"/>
        <v>#DIV/0!</v>
      </c>
      <c r="U666" s="260">
        <f t="shared" si="1655"/>
        <v>0</v>
      </c>
      <c r="V666" s="260"/>
      <c r="W666" s="270"/>
      <c r="X666" s="266"/>
      <c r="Y666" s="260" t="e">
        <f t="shared" si="1656"/>
        <v>#DIV/0!</v>
      </c>
      <c r="Z666" s="234" t="e">
        <f t="shared" si="1657"/>
        <v>#DIV/0!</v>
      </c>
      <c r="AA666" s="260" t="e">
        <f t="shared" si="1658"/>
        <v>#DIV/0!</v>
      </c>
      <c r="AB666" s="278" t="e">
        <f t="shared" si="1659"/>
        <v>#DIV/0!</v>
      </c>
      <c r="AC666" s="260">
        <f t="shared" si="1660"/>
        <v>0</v>
      </c>
      <c r="AD666" s="254" t="e">
        <f t="shared" si="1661"/>
        <v>#DIV/0!</v>
      </c>
      <c r="AE666" s="279">
        <v>1</v>
      </c>
      <c r="AF666" s="280">
        <f t="shared" si="1662"/>
        <v>0</v>
      </c>
      <c r="AG666" s="292">
        <f t="shared" si="1668"/>
        <v>44165</v>
      </c>
      <c r="AH666" s="294"/>
      <c r="AI666" s="294">
        <f t="shared" si="1669"/>
        <v>44182.98333495</v>
      </c>
      <c r="AJ666" s="295"/>
      <c r="AK666" s="295">
        <f t="shared" si="1670"/>
        <v>44184.98333495</v>
      </c>
      <c r="AL666" s="296"/>
      <c r="AM666" s="300"/>
      <c r="AN666" s="218"/>
      <c r="AO666" s="218"/>
      <c r="AP666" s="218"/>
      <c r="AQ666" s="218"/>
      <c r="AR666" s="218"/>
      <c r="AS666" s="218"/>
      <c r="AT666" s="218"/>
      <c r="AU666" s="218"/>
      <c r="AV666" s="218"/>
      <c r="AW666" s="218"/>
      <c r="AX666" s="218"/>
      <c r="AY666" s="218"/>
      <c r="AZ666" s="218"/>
      <c r="BA666" s="218"/>
      <c r="BB666" s="218"/>
      <c r="BC666" s="218"/>
      <c r="BD666" s="218"/>
      <c r="BE666" s="218"/>
      <c r="BF666" s="218"/>
      <c r="BG666" s="218"/>
      <c r="BH666" s="218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217"/>
      <c r="BS666" s="217"/>
      <c r="BT666" s="217"/>
      <c r="BU666" s="217"/>
      <c r="BV666" s="217"/>
      <c r="BW666" s="217"/>
      <c r="BX666" s="217"/>
      <c r="BY666" s="217"/>
      <c r="BZ666" s="217"/>
      <c r="CA666" s="217"/>
      <c r="CB666" s="217"/>
      <c r="CC666" s="217"/>
      <c r="CD666" s="217"/>
      <c r="CE666" s="217"/>
      <c r="CF666" s="217"/>
      <c r="CG666" s="217"/>
      <c r="CH666" s="217"/>
      <c r="CI666" s="217"/>
      <c r="CJ666" s="217"/>
      <c r="CK666" s="217"/>
      <c r="CL666" s="217"/>
      <c r="CM666" s="217"/>
      <c r="CN666" s="217"/>
      <c r="CO666" s="217"/>
      <c r="CP666" s="217"/>
      <c r="CQ666" s="217"/>
      <c r="CR666" s="217"/>
      <c r="CS666" s="217"/>
      <c r="CT666" s="217"/>
      <c r="CU666" s="217"/>
      <c r="CV666" s="217"/>
      <c r="CW666" s="217"/>
      <c r="CX666" s="217"/>
      <c r="CY666" s="217"/>
      <c r="CZ666" s="193"/>
      <c r="DA666" s="193"/>
      <c r="DB666" s="193"/>
      <c r="DC666" s="193"/>
      <c r="DD666" s="193"/>
      <c r="DE666" s="193"/>
      <c r="DF666" s="193"/>
      <c r="DG666" s="193"/>
      <c r="DH666" s="193"/>
      <c r="DI666" s="193"/>
      <c r="DJ666" s="193"/>
      <c r="DK666" s="193"/>
      <c r="DL666" s="193"/>
      <c r="DM666" s="193"/>
      <c r="DN666" s="193"/>
      <c r="DO666" s="193"/>
      <c r="DP666" s="193"/>
      <c r="DQ666" s="193"/>
      <c r="DR666" s="193"/>
      <c r="DS666" s="193"/>
      <c r="DT666" s="193"/>
      <c r="DU666" s="193"/>
      <c r="DV666" s="193"/>
      <c r="DW666" s="193"/>
      <c r="DX666" s="193"/>
      <c r="DY666" s="193"/>
    </row>
    <row r="667" s="191" customFormat="1" customHeight="1" spans="1:129">
      <c r="A667" s="360"/>
      <c r="B667" s="237"/>
      <c r="C667" s="240"/>
      <c r="D667" s="239"/>
      <c r="E667" s="240"/>
      <c r="F667" s="238"/>
      <c r="G667" s="240"/>
      <c r="H667" s="240"/>
      <c r="I667" s="240"/>
      <c r="J667" s="256"/>
      <c r="K667" s="240"/>
      <c r="L667" s="240"/>
      <c r="M667" s="240"/>
      <c r="N667" s="257"/>
      <c r="O667" s="240"/>
      <c r="P667" s="240"/>
      <c r="Q667" s="240"/>
      <c r="R667" s="240"/>
      <c r="S667" s="267"/>
      <c r="T667" s="267"/>
      <c r="U667" s="267"/>
      <c r="V667" s="267"/>
      <c r="W667" s="272"/>
      <c r="X667" s="269"/>
      <c r="Y667" s="267"/>
      <c r="Z667" s="240"/>
      <c r="AA667" s="267"/>
      <c r="AB667" s="281"/>
      <c r="AC667" s="267"/>
      <c r="AD667" s="258"/>
      <c r="AE667" s="282"/>
      <c r="AF667" s="283"/>
      <c r="AG667" s="297"/>
      <c r="AH667" s="352"/>
      <c r="AI667" s="352"/>
      <c r="AJ667" s="345"/>
      <c r="AK667" s="345"/>
      <c r="AL667" s="298"/>
      <c r="AM667" s="301"/>
      <c r="AN667" s="218"/>
      <c r="AO667" s="218"/>
      <c r="AP667" s="218"/>
      <c r="AQ667" s="218"/>
      <c r="AR667" s="218"/>
      <c r="AS667" s="218"/>
      <c r="AT667" s="218"/>
      <c r="AU667" s="218"/>
      <c r="AV667" s="218"/>
      <c r="AW667" s="218"/>
      <c r="AX667" s="218"/>
      <c r="AY667" s="218"/>
      <c r="AZ667" s="218"/>
      <c r="BA667" s="218"/>
      <c r="BB667" s="218"/>
      <c r="BC667" s="218"/>
      <c r="BD667" s="218"/>
      <c r="BE667" s="218"/>
      <c r="BF667" s="218"/>
      <c r="BG667" s="218"/>
      <c r="BH667" s="218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217"/>
      <c r="BS667" s="217"/>
      <c r="BT667" s="217"/>
      <c r="BU667" s="217"/>
      <c r="BV667" s="217"/>
      <c r="BW667" s="217"/>
      <c r="BX667" s="217"/>
      <c r="BY667" s="217"/>
      <c r="BZ667" s="217"/>
      <c r="CA667" s="217"/>
      <c r="CB667" s="217"/>
      <c r="CC667" s="217"/>
      <c r="CD667" s="217"/>
      <c r="CE667" s="217"/>
      <c r="CF667" s="217"/>
      <c r="CG667" s="217"/>
      <c r="CH667" s="217"/>
      <c r="CI667" s="217"/>
      <c r="CJ667" s="217"/>
      <c r="CK667" s="217"/>
      <c r="CL667" s="217"/>
      <c r="CM667" s="217"/>
      <c r="CN667" s="217"/>
      <c r="CO667" s="217"/>
      <c r="CP667" s="217"/>
      <c r="CQ667" s="217"/>
      <c r="CR667" s="217"/>
      <c r="CS667" s="217"/>
      <c r="CT667" s="217"/>
      <c r="CU667" s="217"/>
      <c r="CV667" s="217"/>
      <c r="CW667" s="217"/>
      <c r="CX667" s="217"/>
      <c r="CY667" s="217"/>
      <c r="CZ667" s="193"/>
      <c r="DA667" s="193"/>
      <c r="DB667" s="193"/>
      <c r="DC667" s="193"/>
      <c r="DD667" s="193"/>
      <c r="DE667" s="193"/>
      <c r="DF667" s="193"/>
      <c r="DG667" s="193"/>
      <c r="DH667" s="193"/>
      <c r="DI667" s="193"/>
      <c r="DJ667" s="193"/>
      <c r="DK667" s="193"/>
      <c r="DL667" s="193"/>
      <c r="DM667" s="193"/>
      <c r="DN667" s="193"/>
      <c r="DO667" s="193"/>
      <c r="DP667" s="193"/>
      <c r="DQ667" s="193"/>
      <c r="DR667" s="193"/>
      <c r="DS667" s="193"/>
      <c r="DT667" s="193"/>
      <c r="DU667" s="193"/>
      <c r="DV667" s="193"/>
      <c r="DW667" s="193"/>
      <c r="DX667" s="193"/>
      <c r="DY667" s="193"/>
    </row>
    <row r="668" s="193" customFormat="1" customHeight="1" spans="1:103">
      <c r="A668" s="341">
        <v>330</v>
      </c>
      <c r="B668" s="235">
        <v>1083</v>
      </c>
      <c r="C668" s="234">
        <v>1</v>
      </c>
      <c r="D668" s="233">
        <v>550</v>
      </c>
      <c r="E668" s="234" t="s">
        <v>179</v>
      </c>
      <c r="F668" s="232">
        <v>30</v>
      </c>
      <c r="G668" s="234"/>
      <c r="H668" s="234" t="s">
        <v>15</v>
      </c>
      <c r="I668" s="234">
        <v>150</v>
      </c>
      <c r="J668" s="259" t="s">
        <v>180</v>
      </c>
      <c r="K668" s="234">
        <v>238</v>
      </c>
      <c r="L668" s="234">
        <v>6</v>
      </c>
      <c r="M668" s="234">
        <f t="shared" ref="M668:M674" si="1671">O668*K668*I668</f>
        <v>117810</v>
      </c>
      <c r="N668" s="253">
        <f t="shared" ref="N668:N674" si="1672">M668/SUM($M$668:$M$674)</f>
        <v>0.087672688629118</v>
      </c>
      <c r="O668" s="234">
        <v>3.3</v>
      </c>
      <c r="P668" s="234"/>
      <c r="Q668" s="234"/>
      <c r="R668" s="234"/>
      <c r="S668" s="260">
        <f t="shared" ref="S668:S674" si="1673">R668*Q668*P668/1000</f>
        <v>0</v>
      </c>
      <c r="T668" s="260">
        <f t="shared" ref="T668:T674" si="1674">F668*N668*1000/L668/K668*9000/I668</f>
        <v>110.511792389644</v>
      </c>
      <c r="U668" s="260">
        <f t="shared" ref="U668:U675" si="1675">F668*N668</f>
        <v>2.63018065887354</v>
      </c>
      <c r="V668" s="260"/>
      <c r="W668" s="270"/>
      <c r="X668" s="266"/>
      <c r="Y668" s="260">
        <f t="shared" ref="Y668:Y674" si="1676">T668-X668</f>
        <v>110.511792389644</v>
      </c>
      <c r="Z668" s="234">
        <f t="shared" ref="Z668:Z674" si="1677">Y668*I668/9000*L668*K668/1000</f>
        <v>2.63018065887354</v>
      </c>
      <c r="AA668" s="260">
        <f t="shared" ref="AA668:AA674" si="1678">65*1000/K668*9000/I668</f>
        <v>16386.5546218487</v>
      </c>
      <c r="AB668" s="278">
        <f t="shared" ref="AB668:AB674" si="1679">Q668*R668*P668*N668/K668/L668*9000/I668</f>
        <v>0</v>
      </c>
      <c r="AC668" s="260">
        <f t="shared" ref="AC668:AC674" si="1680">D668/2*O668*60*24/1000</f>
        <v>1306.8</v>
      </c>
      <c r="AD668" s="254">
        <f t="shared" ref="AD668:AD674" si="1681">T668/AC668/0.83/AE668</f>
        <v>0.101887616941268</v>
      </c>
      <c r="AE668" s="279">
        <v>1</v>
      </c>
      <c r="AF668" s="280">
        <f t="shared" ref="AF668:AF674" si="1682">IF(LEN(C668)&gt;0,AC668*I668/9000/1000*K668*L668,"")</f>
        <v>31.10184</v>
      </c>
      <c r="AG668" s="292">
        <v>44086</v>
      </c>
      <c r="AH668" s="294"/>
      <c r="AI668" s="294">
        <f>AD668+AG668</f>
        <v>44086.1018876169</v>
      </c>
      <c r="AJ668" s="295" t="str">
        <f ca="1">IF(NOW()-AG668-AD668&gt;=-2,"跟踪"," ")</f>
        <v>跟踪</v>
      </c>
      <c r="AK668" s="295">
        <f>AI668+3</f>
        <v>44089.1018876169</v>
      </c>
      <c r="AL668" s="296">
        <f>SUM(AF668:AF674)</f>
        <v>354.749472</v>
      </c>
      <c r="AM668" s="217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218"/>
      <c r="BD668" s="218"/>
      <c r="BE668" s="218"/>
      <c r="BF668" s="218"/>
      <c r="BG668" s="218"/>
      <c r="BH668" s="218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217"/>
      <c r="BV668" s="217"/>
      <c r="BW668" s="217"/>
      <c r="BX668" s="217"/>
      <c r="BY668" s="217"/>
      <c r="BZ668" s="217"/>
      <c r="CA668" s="217"/>
      <c r="CB668" s="217"/>
      <c r="CC668" s="217"/>
      <c r="CD668" s="217"/>
      <c r="CE668" s="217"/>
      <c r="CF668" s="217"/>
      <c r="CG668" s="217"/>
      <c r="CH668" s="217"/>
      <c r="CI668" s="217"/>
      <c r="CJ668" s="217"/>
      <c r="CK668" s="217"/>
      <c r="CL668" s="217"/>
      <c r="CM668" s="217"/>
      <c r="CN668" s="217"/>
      <c r="CO668" s="217"/>
      <c r="CP668" s="217"/>
      <c r="CQ668" s="217"/>
      <c r="CR668" s="217"/>
      <c r="CS668" s="217"/>
      <c r="CT668" s="217"/>
      <c r="CU668" s="217"/>
      <c r="CV668" s="217"/>
      <c r="CW668" s="217"/>
      <c r="CX668" s="217"/>
      <c r="CY668" s="217"/>
    </row>
    <row r="669" s="193" customFormat="1" customHeight="1" spans="1:103">
      <c r="A669" s="341">
        <v>330</v>
      </c>
      <c r="B669" s="235"/>
      <c r="C669" s="234">
        <v>1</v>
      </c>
      <c r="D669" s="233">
        <f t="shared" ref="D669:D674" si="1683">D668</f>
        <v>550</v>
      </c>
      <c r="E669" s="234" t="str">
        <f t="shared" ref="E669:E674" si="1684">E668</f>
        <v>YY-3396</v>
      </c>
      <c r="F669" s="232">
        <f t="shared" ref="F669:F674" si="1685">F668</f>
        <v>30</v>
      </c>
      <c r="G669" s="234"/>
      <c r="H669" s="234" t="s">
        <v>41</v>
      </c>
      <c r="I669" s="234">
        <v>150</v>
      </c>
      <c r="J669" s="252" t="s">
        <v>181</v>
      </c>
      <c r="K669" s="234">
        <v>238</v>
      </c>
      <c r="L669" s="234">
        <f t="shared" ref="L669:L674" si="1686">L668</f>
        <v>6</v>
      </c>
      <c r="M669" s="234">
        <f t="shared" si="1671"/>
        <v>117810</v>
      </c>
      <c r="N669" s="253">
        <f t="shared" si="1672"/>
        <v>0.087672688629118</v>
      </c>
      <c r="O669" s="234">
        <v>3.3</v>
      </c>
      <c r="P669" s="234"/>
      <c r="Q669" s="234"/>
      <c r="R669" s="234"/>
      <c r="S669" s="260">
        <f t="shared" si="1673"/>
        <v>0</v>
      </c>
      <c r="T669" s="260">
        <f t="shared" si="1674"/>
        <v>110.511792389644</v>
      </c>
      <c r="U669" s="260">
        <f t="shared" si="1675"/>
        <v>2.63018065887354</v>
      </c>
      <c r="V669" s="260"/>
      <c r="W669" s="270"/>
      <c r="X669" s="266"/>
      <c r="Y669" s="260">
        <f t="shared" si="1676"/>
        <v>110.511792389644</v>
      </c>
      <c r="Z669" s="234">
        <f t="shared" si="1677"/>
        <v>2.63018065887354</v>
      </c>
      <c r="AA669" s="260">
        <f t="shared" si="1678"/>
        <v>16386.5546218487</v>
      </c>
      <c r="AB669" s="278">
        <f t="shared" si="1679"/>
        <v>0</v>
      </c>
      <c r="AC669" s="260">
        <f t="shared" si="1680"/>
        <v>1306.8</v>
      </c>
      <c r="AD669" s="254">
        <f t="shared" si="1681"/>
        <v>0.101887616941268</v>
      </c>
      <c r="AE669" s="279">
        <v>1</v>
      </c>
      <c r="AF669" s="280">
        <f t="shared" si="1682"/>
        <v>31.10184</v>
      </c>
      <c r="AG669" s="292">
        <f t="shared" ref="AG669:AG674" si="1687">AG668</f>
        <v>44086</v>
      </c>
      <c r="AH669" s="292">
        <f t="shared" ref="AH669:AH674" si="1688">AH668</f>
        <v>0</v>
      </c>
      <c r="AI669" s="292">
        <f t="shared" ref="AI669:AI674" si="1689">AI668</f>
        <v>44086.1018876169</v>
      </c>
      <c r="AJ669" s="292" t="str">
        <f ca="1" t="shared" ref="AJ669:AJ674" si="1690">AJ668</f>
        <v>跟踪</v>
      </c>
      <c r="AK669" s="292">
        <f t="shared" ref="AK669:AK674" si="1691">AK668</f>
        <v>44089.1018876169</v>
      </c>
      <c r="AL669" s="296"/>
      <c r="AM669" s="217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218"/>
      <c r="BD669" s="218"/>
      <c r="BE669" s="218"/>
      <c r="BF669" s="218"/>
      <c r="BG669" s="218"/>
      <c r="BH669" s="218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217"/>
      <c r="BV669" s="217"/>
      <c r="BW669" s="217"/>
      <c r="BX669" s="217"/>
      <c r="BY669" s="217"/>
      <c r="BZ669" s="217"/>
      <c r="CA669" s="217"/>
      <c r="CB669" s="217"/>
      <c r="CC669" s="217"/>
      <c r="CD669" s="217"/>
      <c r="CE669" s="217"/>
      <c r="CF669" s="217"/>
      <c r="CG669" s="217"/>
      <c r="CH669" s="217"/>
      <c r="CI669" s="217"/>
      <c r="CJ669" s="217"/>
      <c r="CK669" s="217"/>
      <c r="CL669" s="217"/>
      <c r="CM669" s="217"/>
      <c r="CN669" s="217"/>
      <c r="CO669" s="217"/>
      <c r="CP669" s="217"/>
      <c r="CQ669" s="217"/>
      <c r="CR669" s="217"/>
      <c r="CS669" s="217"/>
      <c r="CT669" s="217"/>
      <c r="CU669" s="217"/>
      <c r="CV669" s="217"/>
      <c r="CW669" s="217"/>
      <c r="CX669" s="217"/>
      <c r="CY669" s="217"/>
    </row>
    <row r="670" s="193" customFormat="1" customHeight="1" spans="1:103">
      <c r="A670" s="341">
        <v>330</v>
      </c>
      <c r="B670" s="235"/>
      <c r="C670" s="234">
        <v>1</v>
      </c>
      <c r="D670" s="233">
        <f t="shared" si="1683"/>
        <v>550</v>
      </c>
      <c r="E670" s="234" t="str">
        <f t="shared" si="1684"/>
        <v>YY-3396</v>
      </c>
      <c r="F670" s="232">
        <f t="shared" si="1685"/>
        <v>30</v>
      </c>
      <c r="G670" s="241" t="s">
        <v>49</v>
      </c>
      <c r="H670" s="234" t="s">
        <v>42</v>
      </c>
      <c r="I670" s="234">
        <v>150</v>
      </c>
      <c r="J670" s="252" t="s">
        <v>57</v>
      </c>
      <c r="K670" s="234">
        <v>238</v>
      </c>
      <c r="L670" s="234">
        <f t="shared" si="1686"/>
        <v>6</v>
      </c>
      <c r="M670" s="234">
        <f t="shared" si="1671"/>
        <v>32130</v>
      </c>
      <c r="N670" s="253">
        <f t="shared" si="1672"/>
        <v>0.0239107332624867</v>
      </c>
      <c r="O670" s="234">
        <v>0.9</v>
      </c>
      <c r="P670" s="234"/>
      <c r="Q670" s="234"/>
      <c r="R670" s="234"/>
      <c r="S670" s="260">
        <f t="shared" si="1673"/>
        <v>0</v>
      </c>
      <c r="T670" s="260">
        <f t="shared" si="1674"/>
        <v>30.1395797426303</v>
      </c>
      <c r="U670" s="260">
        <f t="shared" si="1675"/>
        <v>0.717321997874602</v>
      </c>
      <c r="V670" s="260"/>
      <c r="W670" s="270"/>
      <c r="X670" s="266"/>
      <c r="Y670" s="260">
        <f t="shared" si="1676"/>
        <v>30.1395797426303</v>
      </c>
      <c r="Z670" s="234">
        <f t="shared" si="1677"/>
        <v>0.717321997874602</v>
      </c>
      <c r="AA670" s="260">
        <f t="shared" si="1678"/>
        <v>16386.5546218487</v>
      </c>
      <c r="AB670" s="278">
        <f t="shared" si="1679"/>
        <v>0</v>
      </c>
      <c r="AC670" s="260">
        <f t="shared" si="1680"/>
        <v>356.4</v>
      </c>
      <c r="AD670" s="254">
        <f t="shared" si="1681"/>
        <v>0.101887616941268</v>
      </c>
      <c r="AE670" s="279">
        <v>1</v>
      </c>
      <c r="AF670" s="280">
        <f t="shared" si="1682"/>
        <v>8.48232</v>
      </c>
      <c r="AG670" s="292">
        <f t="shared" si="1687"/>
        <v>44086</v>
      </c>
      <c r="AH670" s="292">
        <f t="shared" si="1688"/>
        <v>0</v>
      </c>
      <c r="AI670" s="292">
        <f t="shared" si="1689"/>
        <v>44086.1018876169</v>
      </c>
      <c r="AJ670" s="292" t="str">
        <f ca="1" t="shared" si="1690"/>
        <v>跟踪</v>
      </c>
      <c r="AK670" s="292">
        <f t="shared" si="1691"/>
        <v>44089.1018876169</v>
      </c>
      <c r="AL670" s="296"/>
      <c r="AM670" s="217"/>
      <c r="AN670" s="218"/>
      <c r="AO670" s="218"/>
      <c r="AP670" s="218"/>
      <c r="AQ670" s="218"/>
      <c r="AR670" s="218"/>
      <c r="AS670" s="218"/>
      <c r="AT670" s="218"/>
      <c r="AU670" s="218"/>
      <c r="AV670" s="218"/>
      <c r="AW670" s="218"/>
      <c r="AX670" s="218"/>
      <c r="AY670" s="218"/>
      <c r="AZ670" s="218"/>
      <c r="BA670" s="218"/>
      <c r="BB670" s="218"/>
      <c r="BC670" s="218"/>
      <c r="BD670" s="218"/>
      <c r="BE670" s="218"/>
      <c r="BF670" s="218"/>
      <c r="BG670" s="218"/>
      <c r="BH670" s="218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217"/>
      <c r="BS670" s="217"/>
      <c r="BT670" s="217"/>
      <c r="BU670" s="217"/>
      <c r="BV670" s="217"/>
      <c r="BW670" s="217"/>
      <c r="BX670" s="217"/>
      <c r="BY670" s="217"/>
      <c r="BZ670" s="217"/>
      <c r="CA670" s="217"/>
      <c r="CB670" s="217"/>
      <c r="CC670" s="217"/>
      <c r="CD670" s="217"/>
      <c r="CE670" s="217"/>
      <c r="CF670" s="217"/>
      <c r="CG670" s="217"/>
      <c r="CH670" s="217"/>
      <c r="CI670" s="217"/>
      <c r="CJ670" s="217"/>
      <c r="CK670" s="217"/>
      <c r="CL670" s="217"/>
      <c r="CM670" s="217"/>
      <c r="CN670" s="217"/>
      <c r="CO670" s="217"/>
      <c r="CP670" s="217"/>
      <c r="CQ670" s="217"/>
      <c r="CR670" s="217"/>
      <c r="CS670" s="217"/>
      <c r="CT670" s="217"/>
      <c r="CU670" s="217"/>
      <c r="CV670" s="217"/>
      <c r="CW670" s="217"/>
      <c r="CX670" s="217"/>
      <c r="CY670" s="217"/>
    </row>
    <row r="671" s="193" customFormat="1" customHeight="1" spans="1:103">
      <c r="A671" s="341">
        <v>330</v>
      </c>
      <c r="B671" s="235"/>
      <c r="C671" s="234">
        <v>1</v>
      </c>
      <c r="D671" s="233">
        <f t="shared" si="1683"/>
        <v>550</v>
      </c>
      <c r="E671" s="234" t="str">
        <f t="shared" si="1684"/>
        <v>YY-3396</v>
      </c>
      <c r="F671" s="232">
        <f t="shared" si="1685"/>
        <v>30</v>
      </c>
      <c r="G671" s="242"/>
      <c r="H671" s="234" t="s">
        <v>43</v>
      </c>
      <c r="I671" s="234">
        <v>140</v>
      </c>
      <c r="J671" s="259" t="s">
        <v>182</v>
      </c>
      <c r="K671" s="234">
        <v>238</v>
      </c>
      <c r="L671" s="234">
        <f t="shared" si="1686"/>
        <v>6</v>
      </c>
      <c r="M671" s="234">
        <f t="shared" si="1671"/>
        <v>29988</v>
      </c>
      <c r="N671" s="253">
        <f t="shared" si="1672"/>
        <v>0.0223166843783209</v>
      </c>
      <c r="O671" s="234">
        <v>0.9</v>
      </c>
      <c r="P671" s="234"/>
      <c r="Q671" s="234"/>
      <c r="R671" s="234"/>
      <c r="S671" s="260">
        <f t="shared" si="1673"/>
        <v>0</v>
      </c>
      <c r="T671" s="260">
        <f t="shared" si="1674"/>
        <v>30.1395797426303</v>
      </c>
      <c r="U671" s="260">
        <f t="shared" si="1675"/>
        <v>0.669500531349628</v>
      </c>
      <c r="V671" s="260"/>
      <c r="W671" s="270"/>
      <c r="X671" s="266"/>
      <c r="Y671" s="260">
        <f t="shared" si="1676"/>
        <v>30.1395797426303</v>
      </c>
      <c r="Z671" s="234">
        <f t="shared" si="1677"/>
        <v>0.669500531349628</v>
      </c>
      <c r="AA671" s="260">
        <f t="shared" si="1678"/>
        <v>17557.0228091236</v>
      </c>
      <c r="AB671" s="278">
        <f t="shared" si="1679"/>
        <v>0</v>
      </c>
      <c r="AC671" s="260">
        <f t="shared" si="1680"/>
        <v>356.4</v>
      </c>
      <c r="AD671" s="254">
        <f t="shared" si="1681"/>
        <v>0.101887616941268</v>
      </c>
      <c r="AE671" s="279">
        <v>1</v>
      </c>
      <c r="AF671" s="280">
        <f t="shared" si="1682"/>
        <v>7.916832</v>
      </c>
      <c r="AG671" s="292">
        <f t="shared" si="1687"/>
        <v>44086</v>
      </c>
      <c r="AH671" s="292">
        <f t="shared" si="1688"/>
        <v>0</v>
      </c>
      <c r="AI671" s="292">
        <f t="shared" si="1689"/>
        <v>44086.1018876169</v>
      </c>
      <c r="AJ671" s="292" t="str">
        <f ca="1" t="shared" si="1690"/>
        <v>跟踪</v>
      </c>
      <c r="AK671" s="292">
        <f t="shared" si="1691"/>
        <v>44089.1018876169</v>
      </c>
      <c r="AL671" s="296"/>
      <c r="AM671" s="217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218"/>
      <c r="BD671" s="218"/>
      <c r="BE671" s="218"/>
      <c r="BF671" s="218"/>
      <c r="BG671" s="218"/>
      <c r="BH671" s="218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217"/>
      <c r="BV671" s="217"/>
      <c r="BW671" s="217"/>
      <c r="BX671" s="217"/>
      <c r="BY671" s="217"/>
      <c r="BZ671" s="217"/>
      <c r="CA671" s="217"/>
      <c r="CB671" s="217"/>
      <c r="CC671" s="217"/>
      <c r="CD671" s="217"/>
      <c r="CE671" s="217"/>
      <c r="CF671" s="217"/>
      <c r="CG671" s="217"/>
      <c r="CH671" s="217"/>
      <c r="CI671" s="217"/>
      <c r="CJ671" s="217"/>
      <c r="CK671" s="217"/>
      <c r="CL671" s="217"/>
      <c r="CM671" s="217"/>
      <c r="CN671" s="217"/>
      <c r="CO671" s="217"/>
      <c r="CP671" s="217"/>
      <c r="CQ671" s="217"/>
      <c r="CR671" s="217"/>
      <c r="CS671" s="217"/>
      <c r="CT671" s="217"/>
      <c r="CU671" s="217"/>
      <c r="CV671" s="217"/>
      <c r="CW671" s="217"/>
      <c r="CX671" s="217"/>
      <c r="CY671" s="217"/>
    </row>
    <row r="672" s="193" customFormat="1" customHeight="1" spans="1:103">
      <c r="A672" s="341">
        <v>330</v>
      </c>
      <c r="B672" s="235"/>
      <c r="C672" s="234">
        <v>1</v>
      </c>
      <c r="D672" s="233">
        <f t="shared" si="1683"/>
        <v>550</v>
      </c>
      <c r="E672" s="234" t="str">
        <f t="shared" si="1684"/>
        <v>YY-3396</v>
      </c>
      <c r="F672" s="232">
        <f t="shared" si="1685"/>
        <v>30</v>
      </c>
      <c r="G672" s="234" t="e">
        <f>[1]问量!$F$258</f>
        <v>#REF!</v>
      </c>
      <c r="H672" s="234" t="s">
        <v>44</v>
      </c>
      <c r="I672" s="234">
        <v>150</v>
      </c>
      <c r="J672" s="252" t="s">
        <v>183</v>
      </c>
      <c r="K672" s="234">
        <v>476</v>
      </c>
      <c r="L672" s="234">
        <f t="shared" si="1686"/>
        <v>6</v>
      </c>
      <c r="M672" s="234">
        <f t="shared" si="1671"/>
        <v>642600</v>
      </c>
      <c r="N672" s="253">
        <f t="shared" si="1672"/>
        <v>0.478214665249734</v>
      </c>
      <c r="O672" s="234">
        <v>9</v>
      </c>
      <c r="P672" s="234"/>
      <c r="Q672" s="234"/>
      <c r="R672" s="234"/>
      <c r="S672" s="260">
        <f t="shared" si="1673"/>
        <v>0</v>
      </c>
      <c r="T672" s="260">
        <f t="shared" si="1674"/>
        <v>301.395797426303</v>
      </c>
      <c r="U672" s="260">
        <f t="shared" si="1675"/>
        <v>14.346439957492</v>
      </c>
      <c r="V672" s="260"/>
      <c r="W672" s="270"/>
      <c r="X672" s="266"/>
      <c r="Y672" s="260">
        <f t="shared" si="1676"/>
        <v>301.395797426303</v>
      </c>
      <c r="Z672" s="234">
        <f t="shared" si="1677"/>
        <v>14.346439957492</v>
      </c>
      <c r="AA672" s="260">
        <f t="shared" si="1678"/>
        <v>8193.27731092437</v>
      </c>
      <c r="AB672" s="278">
        <f t="shared" si="1679"/>
        <v>0</v>
      </c>
      <c r="AC672" s="260">
        <f t="shared" si="1680"/>
        <v>3564</v>
      </c>
      <c r="AD672" s="254">
        <f t="shared" si="1681"/>
        <v>0.101887616941268</v>
      </c>
      <c r="AE672" s="279">
        <v>1</v>
      </c>
      <c r="AF672" s="280">
        <f t="shared" si="1682"/>
        <v>169.6464</v>
      </c>
      <c r="AG672" s="292">
        <f t="shared" si="1687"/>
        <v>44086</v>
      </c>
      <c r="AH672" s="292">
        <f t="shared" si="1688"/>
        <v>0</v>
      </c>
      <c r="AI672" s="292">
        <f t="shared" si="1689"/>
        <v>44086.1018876169</v>
      </c>
      <c r="AJ672" s="292" t="str">
        <f ca="1" t="shared" si="1690"/>
        <v>跟踪</v>
      </c>
      <c r="AK672" s="292">
        <f t="shared" si="1691"/>
        <v>44089.1018876169</v>
      </c>
      <c r="AL672" s="296"/>
      <c r="AM672" s="217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218"/>
      <c r="BD672" s="218"/>
      <c r="BE672" s="218"/>
      <c r="BF672" s="218"/>
      <c r="BG672" s="218"/>
      <c r="BH672" s="218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217"/>
      <c r="BV672" s="217"/>
      <c r="BW672" s="217"/>
      <c r="BX672" s="217"/>
      <c r="BY672" s="217"/>
      <c r="BZ672" s="217"/>
      <c r="CA672" s="217"/>
      <c r="CB672" s="217"/>
      <c r="CC672" s="217"/>
      <c r="CD672" s="217"/>
      <c r="CE672" s="217"/>
      <c r="CF672" s="217"/>
      <c r="CG672" s="217"/>
      <c r="CH672" s="217"/>
      <c r="CI672" s="217"/>
      <c r="CJ672" s="217"/>
      <c r="CK672" s="217"/>
      <c r="CL672" s="217"/>
      <c r="CM672" s="217"/>
      <c r="CN672" s="217"/>
      <c r="CO672" s="217"/>
      <c r="CP672" s="217"/>
      <c r="CQ672" s="217"/>
      <c r="CR672" s="217"/>
      <c r="CS672" s="217"/>
      <c r="CT672" s="217"/>
      <c r="CU672" s="217"/>
      <c r="CV672" s="217"/>
      <c r="CW672" s="217"/>
      <c r="CX672" s="217"/>
      <c r="CY672" s="217"/>
    </row>
    <row r="673" s="193" customFormat="1" customHeight="1" spans="1:103">
      <c r="A673" s="341">
        <v>330</v>
      </c>
      <c r="B673" s="235"/>
      <c r="C673" s="234">
        <v>1</v>
      </c>
      <c r="D673" s="233">
        <f t="shared" si="1683"/>
        <v>550</v>
      </c>
      <c r="E673" s="234" t="str">
        <f t="shared" si="1684"/>
        <v>YY-3396</v>
      </c>
      <c r="F673" s="232">
        <f t="shared" si="1685"/>
        <v>30</v>
      </c>
      <c r="G673" s="234"/>
      <c r="H673" s="234" t="s">
        <v>45</v>
      </c>
      <c r="I673" s="234">
        <v>150</v>
      </c>
      <c r="J673" s="252"/>
      <c r="K673" s="234">
        <v>476</v>
      </c>
      <c r="L673" s="234">
        <f t="shared" si="1686"/>
        <v>6</v>
      </c>
      <c r="M673" s="234">
        <f t="shared" si="1671"/>
        <v>242760</v>
      </c>
      <c r="N673" s="253">
        <f t="shared" si="1672"/>
        <v>0.180658873538789</v>
      </c>
      <c r="O673" s="234">
        <v>3.4</v>
      </c>
      <c r="P673" s="234"/>
      <c r="Q673" s="234"/>
      <c r="R673" s="234"/>
      <c r="S673" s="260">
        <f t="shared" si="1673"/>
        <v>0</v>
      </c>
      <c r="T673" s="260">
        <f t="shared" si="1674"/>
        <v>113.86063458327</v>
      </c>
      <c r="U673" s="260">
        <f t="shared" si="1675"/>
        <v>5.41976620616366</v>
      </c>
      <c r="V673" s="260"/>
      <c r="W673" s="270"/>
      <c r="X673" s="266"/>
      <c r="Y673" s="260">
        <f t="shared" si="1676"/>
        <v>113.86063458327</v>
      </c>
      <c r="Z673" s="234">
        <f t="shared" si="1677"/>
        <v>5.41976620616366</v>
      </c>
      <c r="AA673" s="260">
        <f t="shared" si="1678"/>
        <v>8193.27731092437</v>
      </c>
      <c r="AB673" s="278">
        <f t="shared" si="1679"/>
        <v>0</v>
      </c>
      <c r="AC673" s="260">
        <f t="shared" si="1680"/>
        <v>1346.4</v>
      </c>
      <c r="AD673" s="254">
        <f t="shared" si="1681"/>
        <v>0.101887616941268</v>
      </c>
      <c r="AE673" s="279">
        <v>1</v>
      </c>
      <c r="AF673" s="280">
        <f t="shared" si="1682"/>
        <v>64.08864</v>
      </c>
      <c r="AG673" s="292">
        <f t="shared" si="1687"/>
        <v>44086</v>
      </c>
      <c r="AH673" s="292">
        <f t="shared" si="1688"/>
        <v>0</v>
      </c>
      <c r="AI673" s="292">
        <f t="shared" si="1689"/>
        <v>44086.1018876169</v>
      </c>
      <c r="AJ673" s="292" t="str">
        <f ca="1" t="shared" si="1690"/>
        <v>跟踪</v>
      </c>
      <c r="AK673" s="292">
        <f t="shared" si="1691"/>
        <v>44089.1018876169</v>
      </c>
      <c r="AL673" s="296"/>
      <c r="AM673" s="217"/>
      <c r="AN673" s="218"/>
      <c r="AO673" s="218"/>
      <c r="AP673" s="218"/>
      <c r="AQ673" s="218"/>
      <c r="AR673" s="218"/>
      <c r="AS673" s="218"/>
      <c r="AT673" s="218"/>
      <c r="AU673" s="218"/>
      <c r="AV673" s="218"/>
      <c r="AW673" s="218"/>
      <c r="AX673" s="218"/>
      <c r="AY673" s="218"/>
      <c r="AZ673" s="218"/>
      <c r="BA673" s="218"/>
      <c r="BB673" s="218"/>
      <c r="BC673" s="218"/>
      <c r="BD673" s="218"/>
      <c r="BE673" s="218"/>
      <c r="BF673" s="218"/>
      <c r="BG673" s="218"/>
      <c r="BH673" s="218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217"/>
      <c r="BS673" s="217"/>
      <c r="BT673" s="217"/>
      <c r="BU673" s="217"/>
      <c r="BV673" s="217"/>
      <c r="BW673" s="217"/>
      <c r="BX673" s="217"/>
      <c r="BY673" s="217"/>
      <c r="BZ673" s="217"/>
      <c r="CA673" s="217"/>
      <c r="CB673" s="217"/>
      <c r="CC673" s="217"/>
      <c r="CD673" s="217"/>
      <c r="CE673" s="217"/>
      <c r="CF673" s="217"/>
      <c r="CG673" s="217"/>
      <c r="CH673" s="217"/>
      <c r="CI673" s="217"/>
      <c r="CJ673" s="217"/>
      <c r="CK673" s="217"/>
      <c r="CL673" s="217"/>
      <c r="CM673" s="217"/>
      <c r="CN673" s="217"/>
      <c r="CO673" s="217"/>
      <c r="CP673" s="217"/>
      <c r="CQ673" s="217"/>
      <c r="CR673" s="217"/>
      <c r="CS673" s="217"/>
      <c r="CT673" s="217"/>
      <c r="CU673" s="217"/>
      <c r="CV673" s="217"/>
      <c r="CW673" s="217"/>
      <c r="CX673" s="217"/>
      <c r="CY673" s="217"/>
    </row>
    <row r="674" s="193" customFormat="1" customHeight="1" spans="1:103">
      <c r="A674" s="341">
        <v>330</v>
      </c>
      <c r="B674" s="235"/>
      <c r="C674" s="234">
        <v>1</v>
      </c>
      <c r="D674" s="233">
        <f t="shared" si="1683"/>
        <v>550</v>
      </c>
      <c r="E674" s="234" t="str">
        <f t="shared" si="1684"/>
        <v>YY-3396</v>
      </c>
      <c r="F674" s="232">
        <f t="shared" si="1685"/>
        <v>30</v>
      </c>
      <c r="G674" s="234"/>
      <c r="H674" s="234" t="s">
        <v>46</v>
      </c>
      <c r="I674" s="234">
        <v>75</v>
      </c>
      <c r="J674" s="252"/>
      <c r="K674" s="234">
        <v>476</v>
      </c>
      <c r="L674" s="234">
        <f t="shared" si="1686"/>
        <v>6</v>
      </c>
      <c r="M674" s="234">
        <f t="shared" si="1671"/>
        <v>160650</v>
      </c>
      <c r="N674" s="253">
        <f t="shared" si="1672"/>
        <v>0.119553666312434</v>
      </c>
      <c r="O674" s="234">
        <v>4.5</v>
      </c>
      <c r="P674" s="234"/>
      <c r="Q674" s="234"/>
      <c r="R674" s="234"/>
      <c r="S674" s="260">
        <f t="shared" si="1673"/>
        <v>0</v>
      </c>
      <c r="T674" s="260">
        <f t="shared" si="1674"/>
        <v>150.697898713152</v>
      </c>
      <c r="U674" s="260">
        <f t="shared" si="1675"/>
        <v>3.58660998937301</v>
      </c>
      <c r="V674" s="260"/>
      <c r="W674" s="270"/>
      <c r="X674" s="266"/>
      <c r="Y674" s="260">
        <f t="shared" si="1676"/>
        <v>150.697898713152</v>
      </c>
      <c r="Z674" s="234">
        <f t="shared" si="1677"/>
        <v>3.58660998937301</v>
      </c>
      <c r="AA674" s="260">
        <f t="shared" si="1678"/>
        <v>16386.5546218487</v>
      </c>
      <c r="AB674" s="278">
        <f t="shared" si="1679"/>
        <v>0</v>
      </c>
      <c r="AC674" s="260">
        <f t="shared" si="1680"/>
        <v>1782</v>
      </c>
      <c r="AD674" s="254">
        <f t="shared" si="1681"/>
        <v>0.101887616941268</v>
      </c>
      <c r="AE674" s="279">
        <v>1</v>
      </c>
      <c r="AF674" s="280">
        <f t="shared" si="1682"/>
        <v>42.4116</v>
      </c>
      <c r="AG674" s="292">
        <f t="shared" si="1687"/>
        <v>44086</v>
      </c>
      <c r="AH674" s="292">
        <f t="shared" si="1688"/>
        <v>0</v>
      </c>
      <c r="AI674" s="292">
        <f t="shared" si="1689"/>
        <v>44086.1018876169</v>
      </c>
      <c r="AJ674" s="292" t="str">
        <f ca="1" t="shared" si="1690"/>
        <v>跟踪</v>
      </c>
      <c r="AK674" s="292">
        <f t="shared" si="1691"/>
        <v>44089.1018876169</v>
      </c>
      <c r="AL674" s="296"/>
      <c r="AM674" s="217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218"/>
      <c r="BD674" s="218"/>
      <c r="BE674" s="218"/>
      <c r="BF674" s="218"/>
      <c r="BG674" s="218"/>
      <c r="BH674" s="218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217"/>
      <c r="BV674" s="217"/>
      <c r="BW674" s="217"/>
      <c r="BX674" s="217"/>
      <c r="BY674" s="217"/>
      <c r="BZ674" s="217"/>
      <c r="CA674" s="217"/>
      <c r="CB674" s="217"/>
      <c r="CC674" s="217"/>
      <c r="CD674" s="217"/>
      <c r="CE674" s="217"/>
      <c r="CF674" s="217"/>
      <c r="CG674" s="217"/>
      <c r="CH674" s="217"/>
      <c r="CI674" s="217"/>
      <c r="CJ674" s="217"/>
      <c r="CK674" s="217"/>
      <c r="CL674" s="217"/>
      <c r="CM674" s="217"/>
      <c r="CN674" s="217"/>
      <c r="CO674" s="217"/>
      <c r="CP674" s="217"/>
      <c r="CQ674" s="217"/>
      <c r="CR674" s="217"/>
      <c r="CS674" s="217"/>
      <c r="CT674" s="217"/>
      <c r="CU674" s="217"/>
      <c r="CV674" s="217"/>
      <c r="CW674" s="217"/>
      <c r="CX674" s="217"/>
      <c r="CY674" s="217"/>
    </row>
    <row r="675" s="193" customFormat="1" customHeight="1" spans="1:103">
      <c r="A675" s="341"/>
      <c r="B675" s="237"/>
      <c r="C675" s="240"/>
      <c r="D675" s="239"/>
      <c r="E675" s="240"/>
      <c r="F675" s="238"/>
      <c r="G675" s="240"/>
      <c r="H675" s="240"/>
      <c r="I675" s="240"/>
      <c r="J675" s="256"/>
      <c r="K675" s="240"/>
      <c r="L675" s="240"/>
      <c r="M675" s="240"/>
      <c r="N675" s="257"/>
      <c r="O675" s="240"/>
      <c r="P675" s="240"/>
      <c r="Q675" s="240"/>
      <c r="R675" s="240"/>
      <c r="S675" s="267"/>
      <c r="T675" s="267"/>
      <c r="U675" s="267"/>
      <c r="V675" s="267"/>
      <c r="W675" s="272"/>
      <c r="X675" s="269"/>
      <c r="Y675" s="267"/>
      <c r="Z675" s="240"/>
      <c r="AA675" s="267"/>
      <c r="AB675" s="281"/>
      <c r="AC675" s="267"/>
      <c r="AD675" s="258"/>
      <c r="AE675" s="282"/>
      <c r="AF675" s="283"/>
      <c r="AG675" s="297"/>
      <c r="AH675" s="297"/>
      <c r="AI675" s="297"/>
      <c r="AJ675" s="297"/>
      <c r="AK675" s="297"/>
      <c r="AL675" s="298"/>
      <c r="AM675" s="217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218"/>
      <c r="BD675" s="218"/>
      <c r="BE675" s="218"/>
      <c r="BF675" s="218"/>
      <c r="BG675" s="218"/>
      <c r="BH675" s="218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217"/>
      <c r="BV675" s="217"/>
      <c r="BW675" s="217"/>
      <c r="BX675" s="217"/>
      <c r="BY675" s="217"/>
      <c r="BZ675" s="217"/>
      <c r="CA675" s="217"/>
      <c r="CB675" s="217"/>
      <c r="CC675" s="217"/>
      <c r="CD675" s="217"/>
      <c r="CE675" s="217"/>
      <c r="CF675" s="217"/>
      <c r="CG675" s="217"/>
      <c r="CH675" s="217"/>
      <c r="CI675" s="217"/>
      <c r="CJ675" s="217"/>
      <c r="CK675" s="217"/>
      <c r="CL675" s="217"/>
      <c r="CM675" s="217"/>
      <c r="CN675" s="217"/>
      <c r="CO675" s="217"/>
      <c r="CP675" s="217"/>
      <c r="CQ675" s="217"/>
      <c r="CR675" s="217"/>
      <c r="CS675" s="217"/>
      <c r="CT675" s="217"/>
      <c r="CU675" s="217"/>
      <c r="CV675" s="217"/>
      <c r="CW675" s="217"/>
      <c r="CX675" s="217"/>
      <c r="CY675" s="217"/>
    </row>
    <row r="676" s="190" customFormat="1" customHeight="1" spans="1:103">
      <c r="A676" s="243">
        <v>329</v>
      </c>
      <c r="B676" s="235">
        <v>1084</v>
      </c>
      <c r="C676" s="234">
        <v>1</v>
      </c>
      <c r="D676" s="233">
        <v>550</v>
      </c>
      <c r="E676" s="234" t="s">
        <v>184</v>
      </c>
      <c r="F676" s="232">
        <v>40</v>
      </c>
      <c r="G676" s="234"/>
      <c r="H676" s="234" t="s">
        <v>15</v>
      </c>
      <c r="I676" s="234">
        <v>200</v>
      </c>
      <c r="J676" s="252" t="s">
        <v>80</v>
      </c>
      <c r="K676" s="234">
        <v>253</v>
      </c>
      <c r="L676" s="234">
        <v>6</v>
      </c>
      <c r="M676" s="234">
        <f t="shared" ref="M676:M682" si="1692">O676*K676*I676</f>
        <v>232760</v>
      </c>
      <c r="N676" s="253">
        <f t="shared" ref="N676:N682" si="1693">M676/SUM($M$676:$M$682)</f>
        <v>0.190028950105563</v>
      </c>
      <c r="O676" s="234">
        <v>4.6</v>
      </c>
      <c r="P676" s="234"/>
      <c r="Q676" s="234"/>
      <c r="R676" s="234"/>
      <c r="S676" s="260">
        <f t="shared" ref="S676:S682" si="1694">R676*Q676*P676/1000</f>
        <v>0</v>
      </c>
      <c r="T676" s="260">
        <f t="shared" ref="T676:T682" si="1695">F676*N676*1000/L676/K676*9000/I676</f>
        <v>225.330770876161</v>
      </c>
      <c r="U676" s="260">
        <f>F676*N676</f>
        <v>7.6011580042225</v>
      </c>
      <c r="V676" s="260"/>
      <c r="W676" s="270"/>
      <c r="X676" s="266"/>
      <c r="Y676" s="260">
        <f t="shared" ref="Y676:Y682" si="1696">T676-X676</f>
        <v>225.330770876161</v>
      </c>
      <c r="Z676" s="234">
        <f t="shared" ref="Z676:Z682" si="1697">Y676*I676/9000*L676*K676/1000</f>
        <v>7.6011580042225</v>
      </c>
      <c r="AA676" s="260">
        <f t="shared" ref="AA676:AA682" si="1698">65*1000/K676*9000/I676</f>
        <v>11561.2648221344</v>
      </c>
      <c r="AB676" s="278">
        <f t="shared" ref="AB676:AB682" si="1699">Q676*R676*P676*N676/K676/L676*9000/I676</f>
        <v>0</v>
      </c>
      <c r="AC676" s="260">
        <f t="shared" ref="AC676:AC682" si="1700">D676/2*O676*60*24/1000</f>
        <v>1821.6</v>
      </c>
      <c r="AD676" s="254">
        <f t="shared" ref="AD676:AD682" si="1701">T676/AC676/0.83/AE676</f>
        <v>0.149035384539582</v>
      </c>
      <c r="AE676" s="279">
        <v>1</v>
      </c>
      <c r="AF676" s="280">
        <f t="shared" ref="AF676:AF682" si="1702">IF(LEN(C676)&gt;0,AC676*I676/9000/1000*K676*L676,"")</f>
        <v>61.44864</v>
      </c>
      <c r="AG676" s="292">
        <v>44082</v>
      </c>
      <c r="AH676" s="294"/>
      <c r="AI676" s="294">
        <f>AD676+AG676</f>
        <v>44082.1490353845</v>
      </c>
      <c r="AJ676" s="295" t="str">
        <f ca="1">IF(NOW()-AG676-AD676&gt;=-2,"跟踪"," ")</f>
        <v>跟踪</v>
      </c>
      <c r="AK676" s="295">
        <f>AI676+3</f>
        <v>44085.1490353845</v>
      </c>
      <c r="AL676" s="296">
        <f>SUM(AF676:AF682)</f>
        <v>323.364624</v>
      </c>
      <c r="AM676" s="300"/>
      <c r="AN676" s="218"/>
      <c r="AO676" s="218"/>
      <c r="AP676" s="218"/>
      <c r="AQ676" s="218"/>
      <c r="AR676" s="218"/>
      <c r="AS676" s="218"/>
      <c r="AT676" s="218"/>
      <c r="AU676" s="218"/>
      <c r="AV676" s="218"/>
      <c r="AW676" s="218"/>
      <c r="AX676" s="218"/>
      <c r="AY676" s="218"/>
      <c r="AZ676" s="218"/>
      <c r="BA676" s="218"/>
      <c r="BB676" s="218"/>
      <c r="BC676" s="218"/>
      <c r="BD676" s="218"/>
      <c r="BE676" s="218"/>
      <c r="BF676" s="218"/>
      <c r="BG676" s="218"/>
      <c r="BH676" s="218"/>
      <c r="BI676" s="300"/>
      <c r="BJ676" s="300"/>
      <c r="BK676" s="300"/>
      <c r="BL676" s="300"/>
      <c r="BM676" s="300"/>
      <c r="BN676" s="300"/>
      <c r="BO676" s="300"/>
      <c r="BP676" s="300"/>
      <c r="BQ676" s="300"/>
      <c r="BR676" s="300"/>
      <c r="BS676" s="300"/>
      <c r="BT676" s="300"/>
      <c r="BU676" s="300"/>
      <c r="BV676" s="300"/>
      <c r="BW676" s="300"/>
      <c r="BX676" s="300"/>
      <c r="BY676" s="300"/>
      <c r="BZ676" s="300"/>
      <c r="CA676" s="300"/>
      <c r="CB676" s="300"/>
      <c r="CC676" s="300"/>
      <c r="CD676" s="300"/>
      <c r="CE676" s="300"/>
      <c r="CF676" s="300"/>
      <c r="CG676" s="300"/>
      <c r="CH676" s="300"/>
      <c r="CI676" s="300"/>
      <c r="CJ676" s="300"/>
      <c r="CK676" s="300"/>
      <c r="CL676" s="300"/>
      <c r="CM676" s="300"/>
      <c r="CN676" s="300"/>
      <c r="CO676" s="300"/>
      <c r="CP676" s="300"/>
      <c r="CQ676" s="300"/>
      <c r="CR676" s="300"/>
      <c r="CS676" s="300"/>
      <c r="CT676" s="300"/>
      <c r="CU676" s="300"/>
      <c r="CV676" s="300"/>
      <c r="CW676" s="300"/>
      <c r="CX676" s="300"/>
      <c r="CY676" s="300"/>
    </row>
    <row r="677" s="190" customFormat="1" customHeight="1" spans="1:103">
      <c r="A677" s="243">
        <v>329</v>
      </c>
      <c r="B677" s="235"/>
      <c r="C677" s="234">
        <v>1</v>
      </c>
      <c r="D677" s="233">
        <f t="shared" ref="D677:D682" si="1703">D676</f>
        <v>550</v>
      </c>
      <c r="E677" s="234" t="str">
        <f t="shared" ref="E677:E682" si="1704">E676</f>
        <v>YD-M911-22E-F</v>
      </c>
      <c r="F677" s="232">
        <f t="shared" ref="F677:F682" si="1705">F676</f>
        <v>40</v>
      </c>
      <c r="G677" s="234"/>
      <c r="H677" s="234" t="s">
        <v>41</v>
      </c>
      <c r="I677" s="234">
        <v>200</v>
      </c>
      <c r="J677" s="252" t="s">
        <v>53</v>
      </c>
      <c r="K677" s="234">
        <v>253</v>
      </c>
      <c r="L677" s="234">
        <f>L676</f>
        <v>6</v>
      </c>
      <c r="M677" s="234">
        <f t="shared" si="1692"/>
        <v>232760</v>
      </c>
      <c r="N677" s="253">
        <f t="shared" si="1693"/>
        <v>0.190028950105563</v>
      </c>
      <c r="O677" s="234">
        <v>4.6</v>
      </c>
      <c r="P677" s="260"/>
      <c r="Q677" s="260"/>
      <c r="R677" s="260"/>
      <c r="S677" s="260">
        <f t="shared" si="1694"/>
        <v>0</v>
      </c>
      <c r="T677" s="260">
        <f t="shared" si="1695"/>
        <v>225.330770876161</v>
      </c>
      <c r="U677" s="260">
        <f t="shared" ref="U677:U682" si="1706">F677*N677</f>
        <v>7.6011580042225</v>
      </c>
      <c r="V677" s="260"/>
      <c r="W677" s="270"/>
      <c r="X677" s="266"/>
      <c r="Y677" s="260">
        <f t="shared" si="1696"/>
        <v>225.330770876161</v>
      </c>
      <c r="Z677" s="234">
        <f t="shared" si="1697"/>
        <v>7.6011580042225</v>
      </c>
      <c r="AA677" s="260">
        <f t="shared" si="1698"/>
        <v>11561.2648221344</v>
      </c>
      <c r="AB677" s="278">
        <f t="shared" si="1699"/>
        <v>0</v>
      </c>
      <c r="AC677" s="260">
        <f t="shared" si="1700"/>
        <v>1821.6</v>
      </c>
      <c r="AD677" s="254">
        <f t="shared" si="1701"/>
        <v>0.149035384539582</v>
      </c>
      <c r="AE677" s="279">
        <v>1</v>
      </c>
      <c r="AF677" s="280">
        <f t="shared" si="1702"/>
        <v>61.44864</v>
      </c>
      <c r="AG677" s="292">
        <f t="shared" ref="AG677:AG682" si="1707">AG676</f>
        <v>44082</v>
      </c>
      <c r="AH677" s="292">
        <f t="shared" ref="AH677:AH682" si="1708">AH676</f>
        <v>0</v>
      </c>
      <c r="AI677" s="292">
        <f t="shared" ref="AI677:AI682" si="1709">AI676</f>
        <v>44082.1490353845</v>
      </c>
      <c r="AJ677" s="292" t="str">
        <f ca="1" t="shared" ref="AJ677:AJ682" si="1710">AJ676</f>
        <v>跟踪</v>
      </c>
      <c r="AK677" s="292">
        <f t="shared" ref="AK677:AK682" si="1711">AK676</f>
        <v>44085.1490353845</v>
      </c>
      <c r="AL677" s="296"/>
      <c r="AM677" s="300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218"/>
      <c r="BD677" s="218"/>
      <c r="BE677" s="218"/>
      <c r="BF677" s="218"/>
      <c r="BG677" s="218"/>
      <c r="BH677" s="218"/>
      <c r="BI677" s="300"/>
      <c r="BJ677" s="300"/>
      <c r="BK677" s="300"/>
      <c r="BL677" s="300"/>
      <c r="BM677" s="300"/>
      <c r="BN677" s="300"/>
      <c r="BO677" s="300"/>
      <c r="BP677" s="300"/>
      <c r="BQ677" s="300"/>
      <c r="BR677" s="300"/>
      <c r="BS677" s="300"/>
      <c r="BT677" s="300"/>
      <c r="BU677" s="300"/>
      <c r="BV677" s="300"/>
      <c r="BW677" s="300"/>
      <c r="BX677" s="300"/>
      <c r="BY677" s="300"/>
      <c r="BZ677" s="300"/>
      <c r="CA677" s="300"/>
      <c r="CB677" s="300"/>
      <c r="CC677" s="300"/>
      <c r="CD677" s="300"/>
      <c r="CE677" s="300"/>
      <c r="CF677" s="300"/>
      <c r="CG677" s="300"/>
      <c r="CH677" s="300"/>
      <c r="CI677" s="300"/>
      <c r="CJ677" s="300"/>
      <c r="CK677" s="300"/>
      <c r="CL677" s="300"/>
      <c r="CM677" s="300"/>
      <c r="CN677" s="300"/>
      <c r="CO677" s="300"/>
      <c r="CP677" s="300"/>
      <c r="CQ677" s="300"/>
      <c r="CR677" s="300"/>
      <c r="CS677" s="300"/>
      <c r="CT677" s="300"/>
      <c r="CU677" s="300"/>
      <c r="CV677" s="300"/>
      <c r="CW677" s="300"/>
      <c r="CX677" s="300"/>
      <c r="CY677" s="300"/>
    </row>
    <row r="678" s="190" customFormat="1" customHeight="1" spans="1:103">
      <c r="A678" s="243">
        <v>329</v>
      </c>
      <c r="B678" s="235"/>
      <c r="C678" s="234">
        <v>1</v>
      </c>
      <c r="D678" s="233">
        <f t="shared" si="1703"/>
        <v>550</v>
      </c>
      <c r="E678" s="234" t="str">
        <f t="shared" si="1704"/>
        <v>YD-M911-22E-F</v>
      </c>
      <c r="F678" s="232">
        <f t="shared" si="1705"/>
        <v>40</v>
      </c>
      <c r="G678" s="241" t="s">
        <v>49</v>
      </c>
      <c r="H678" s="234" t="s">
        <v>42</v>
      </c>
      <c r="I678" s="234">
        <v>300</v>
      </c>
      <c r="J678" s="252" t="s">
        <v>53</v>
      </c>
      <c r="K678" s="234">
        <v>168</v>
      </c>
      <c r="L678" s="234">
        <f>L677</f>
        <v>6</v>
      </c>
      <c r="M678" s="234">
        <f t="shared" si="1692"/>
        <v>40320</v>
      </c>
      <c r="N678" s="253">
        <f t="shared" si="1693"/>
        <v>0.0329178865279957</v>
      </c>
      <c r="O678" s="234">
        <v>0.8</v>
      </c>
      <c r="P678" s="234"/>
      <c r="Q678" s="234"/>
      <c r="R678" s="234"/>
      <c r="S678" s="260">
        <f t="shared" si="1694"/>
        <v>0</v>
      </c>
      <c r="T678" s="260">
        <f t="shared" si="1695"/>
        <v>39.1879601523759</v>
      </c>
      <c r="U678" s="260">
        <f t="shared" si="1706"/>
        <v>1.31671546111983</v>
      </c>
      <c r="V678" s="260"/>
      <c r="W678" s="270"/>
      <c r="X678" s="266"/>
      <c r="Y678" s="260">
        <f t="shared" si="1696"/>
        <v>39.1879601523759</v>
      </c>
      <c r="Z678" s="234">
        <f t="shared" si="1697"/>
        <v>1.31671546111983</v>
      </c>
      <c r="AA678" s="260">
        <f t="shared" si="1698"/>
        <v>11607.1428571429</v>
      </c>
      <c r="AB678" s="278">
        <f t="shared" si="1699"/>
        <v>0</v>
      </c>
      <c r="AC678" s="260">
        <f t="shared" si="1700"/>
        <v>316.8</v>
      </c>
      <c r="AD678" s="254">
        <f t="shared" si="1701"/>
        <v>0.149035384539582</v>
      </c>
      <c r="AE678" s="279">
        <v>1</v>
      </c>
      <c r="AF678" s="280">
        <f t="shared" si="1702"/>
        <v>10.64448</v>
      </c>
      <c r="AG678" s="292">
        <f t="shared" si="1707"/>
        <v>44082</v>
      </c>
      <c r="AH678" s="292">
        <f t="shared" si="1708"/>
        <v>0</v>
      </c>
      <c r="AI678" s="292">
        <f t="shared" si="1709"/>
        <v>44082.1490353845</v>
      </c>
      <c r="AJ678" s="292" t="str">
        <f ca="1" t="shared" si="1710"/>
        <v>跟踪</v>
      </c>
      <c r="AK678" s="292">
        <f t="shared" si="1711"/>
        <v>44085.1490353845</v>
      </c>
      <c r="AL678" s="296"/>
      <c r="AM678" s="300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218"/>
      <c r="BD678" s="218"/>
      <c r="BE678" s="218"/>
      <c r="BF678" s="218"/>
      <c r="BG678" s="218"/>
      <c r="BH678" s="218"/>
      <c r="BI678" s="300"/>
      <c r="BJ678" s="300"/>
      <c r="BK678" s="300"/>
      <c r="BL678" s="300"/>
      <c r="BM678" s="300"/>
      <c r="BN678" s="300"/>
      <c r="BO678" s="300"/>
      <c r="BP678" s="300"/>
      <c r="BQ678" s="300"/>
      <c r="BR678" s="300"/>
      <c r="BS678" s="300"/>
      <c r="BT678" s="300"/>
      <c r="BU678" s="300"/>
      <c r="BV678" s="300"/>
      <c r="BW678" s="300"/>
      <c r="BX678" s="300"/>
      <c r="BY678" s="300"/>
      <c r="BZ678" s="300"/>
      <c r="CA678" s="300"/>
      <c r="CB678" s="300"/>
      <c r="CC678" s="300"/>
      <c r="CD678" s="300"/>
      <c r="CE678" s="300"/>
      <c r="CF678" s="300"/>
      <c r="CG678" s="300"/>
      <c r="CH678" s="300"/>
      <c r="CI678" s="300"/>
      <c r="CJ678" s="300"/>
      <c r="CK678" s="300"/>
      <c r="CL678" s="300"/>
      <c r="CM678" s="300"/>
      <c r="CN678" s="300"/>
      <c r="CO678" s="300"/>
      <c r="CP678" s="300"/>
      <c r="CQ678" s="300"/>
      <c r="CR678" s="300"/>
      <c r="CS678" s="300"/>
      <c r="CT678" s="300"/>
      <c r="CU678" s="300"/>
      <c r="CV678" s="300"/>
      <c r="CW678" s="300"/>
      <c r="CX678" s="300"/>
      <c r="CY678" s="300"/>
    </row>
    <row r="679" s="190" customFormat="1" customHeight="1" spans="1:103">
      <c r="A679" s="243">
        <v>329</v>
      </c>
      <c r="B679" s="235"/>
      <c r="C679" s="234">
        <v>1</v>
      </c>
      <c r="D679" s="233">
        <f t="shared" si="1703"/>
        <v>550</v>
      </c>
      <c r="E679" s="234" t="str">
        <f t="shared" si="1704"/>
        <v>YD-M911-22E-F</v>
      </c>
      <c r="F679" s="232">
        <f t="shared" si="1705"/>
        <v>40</v>
      </c>
      <c r="G679" s="242"/>
      <c r="H679" s="234" t="s">
        <v>43</v>
      </c>
      <c r="I679" s="234">
        <v>30</v>
      </c>
      <c r="J679" s="252" t="s">
        <v>57</v>
      </c>
      <c r="K679" s="234">
        <v>506</v>
      </c>
      <c r="L679" s="234">
        <f>L678</f>
        <v>6</v>
      </c>
      <c r="M679" s="234">
        <f t="shared" si="1692"/>
        <v>170016</v>
      </c>
      <c r="N679" s="253">
        <f t="shared" si="1693"/>
        <v>0.138803754859715</v>
      </c>
      <c r="O679" s="234">
        <v>11.2</v>
      </c>
      <c r="P679" s="234"/>
      <c r="Q679" s="234"/>
      <c r="R679" s="234"/>
      <c r="S679" s="260">
        <f t="shared" si="1694"/>
        <v>0</v>
      </c>
      <c r="T679" s="260">
        <f t="shared" si="1695"/>
        <v>548.631442133262</v>
      </c>
      <c r="U679" s="260">
        <f t="shared" si="1706"/>
        <v>5.55215019438861</v>
      </c>
      <c r="V679" s="260"/>
      <c r="W679" s="270"/>
      <c r="X679" s="266"/>
      <c r="Y679" s="260">
        <f t="shared" si="1696"/>
        <v>548.631442133262</v>
      </c>
      <c r="Z679" s="234">
        <f t="shared" si="1697"/>
        <v>5.55215019438861</v>
      </c>
      <c r="AA679" s="260">
        <f t="shared" si="1698"/>
        <v>38537.5494071146</v>
      </c>
      <c r="AB679" s="278">
        <f t="shared" si="1699"/>
        <v>0</v>
      </c>
      <c r="AC679" s="260">
        <f t="shared" si="1700"/>
        <v>4435.2</v>
      </c>
      <c r="AD679" s="254">
        <f t="shared" si="1701"/>
        <v>0.149035384539582</v>
      </c>
      <c r="AE679" s="279">
        <v>1</v>
      </c>
      <c r="AF679" s="280">
        <f t="shared" si="1702"/>
        <v>44.884224</v>
      </c>
      <c r="AG679" s="292">
        <f t="shared" si="1707"/>
        <v>44082</v>
      </c>
      <c r="AH679" s="292">
        <f t="shared" si="1708"/>
        <v>0</v>
      </c>
      <c r="AI679" s="292">
        <f t="shared" si="1709"/>
        <v>44082.1490353845</v>
      </c>
      <c r="AJ679" s="292" t="str">
        <f ca="1" t="shared" si="1710"/>
        <v>跟踪</v>
      </c>
      <c r="AK679" s="292">
        <f t="shared" si="1711"/>
        <v>44085.1490353845</v>
      </c>
      <c r="AL679" s="296"/>
      <c r="AM679" s="300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218"/>
      <c r="BD679" s="218"/>
      <c r="BE679" s="218"/>
      <c r="BF679" s="218"/>
      <c r="BG679" s="218"/>
      <c r="BH679" s="218"/>
      <c r="BI679" s="300"/>
      <c r="BJ679" s="300"/>
      <c r="BK679" s="300"/>
      <c r="BL679" s="300"/>
      <c r="BM679" s="300"/>
      <c r="BN679" s="300"/>
      <c r="BO679" s="300"/>
      <c r="BP679" s="300"/>
      <c r="BQ679" s="300"/>
      <c r="BR679" s="300"/>
      <c r="BS679" s="300"/>
      <c r="BT679" s="300"/>
      <c r="BU679" s="300"/>
      <c r="BV679" s="300"/>
      <c r="BW679" s="300"/>
      <c r="BX679" s="300"/>
      <c r="BY679" s="300"/>
      <c r="BZ679" s="300"/>
      <c r="CA679" s="300"/>
      <c r="CB679" s="300"/>
      <c r="CC679" s="300"/>
      <c r="CD679" s="300"/>
      <c r="CE679" s="300"/>
      <c r="CF679" s="300"/>
      <c r="CG679" s="300"/>
      <c r="CH679" s="300"/>
      <c r="CI679" s="300"/>
      <c r="CJ679" s="300"/>
      <c r="CK679" s="300"/>
      <c r="CL679" s="300"/>
      <c r="CM679" s="300"/>
      <c r="CN679" s="300"/>
      <c r="CO679" s="300"/>
      <c r="CP679" s="300"/>
      <c r="CQ679" s="300"/>
      <c r="CR679" s="300"/>
      <c r="CS679" s="300"/>
      <c r="CT679" s="300"/>
      <c r="CU679" s="300"/>
      <c r="CV679" s="300"/>
      <c r="CW679" s="300"/>
      <c r="CX679" s="300"/>
      <c r="CY679" s="300"/>
    </row>
    <row r="680" s="190" customFormat="1" customHeight="1" spans="1:103">
      <c r="A680" s="243">
        <v>329</v>
      </c>
      <c r="B680" s="235"/>
      <c r="C680" s="234">
        <v>1</v>
      </c>
      <c r="D680" s="233">
        <f t="shared" si="1703"/>
        <v>550</v>
      </c>
      <c r="E680" s="234" t="str">
        <f t="shared" si="1704"/>
        <v>YD-M911-22E-F</v>
      </c>
      <c r="F680" s="232">
        <f t="shared" si="1705"/>
        <v>40</v>
      </c>
      <c r="G680" s="234" t="e">
        <f>[1]问量!$F$257</f>
        <v>#REF!</v>
      </c>
      <c r="H680" s="234" t="s">
        <v>44</v>
      </c>
      <c r="I680" s="234">
        <v>150</v>
      </c>
      <c r="J680" s="252" t="s">
        <v>105</v>
      </c>
      <c r="K680" s="234">
        <v>506</v>
      </c>
      <c r="L680" s="234">
        <f>L679</f>
        <v>6</v>
      </c>
      <c r="M680" s="234">
        <f t="shared" si="1692"/>
        <v>356730</v>
      </c>
      <c r="N680" s="253">
        <f t="shared" si="1693"/>
        <v>0.291240021357438</v>
      </c>
      <c r="O680" s="234">
        <v>4.7</v>
      </c>
      <c r="P680" s="234"/>
      <c r="Q680" s="234"/>
      <c r="R680" s="234"/>
      <c r="S680" s="260">
        <f t="shared" si="1694"/>
        <v>0</v>
      </c>
      <c r="T680" s="260">
        <f t="shared" si="1695"/>
        <v>230.229265895208</v>
      </c>
      <c r="U680" s="260">
        <f t="shared" si="1706"/>
        <v>11.6496008542975</v>
      </c>
      <c r="V680" s="260"/>
      <c r="W680" s="270"/>
      <c r="X680" s="266"/>
      <c r="Y680" s="260">
        <f t="shared" si="1696"/>
        <v>230.229265895208</v>
      </c>
      <c r="Z680" s="234">
        <f t="shared" si="1697"/>
        <v>11.6496008542975</v>
      </c>
      <c r="AA680" s="260">
        <f t="shared" si="1698"/>
        <v>7707.50988142292</v>
      </c>
      <c r="AB680" s="278">
        <f t="shared" si="1699"/>
        <v>0</v>
      </c>
      <c r="AC680" s="260">
        <f t="shared" si="1700"/>
        <v>1861.2</v>
      </c>
      <c r="AD680" s="254">
        <f t="shared" si="1701"/>
        <v>0.149035384539582</v>
      </c>
      <c r="AE680" s="279">
        <v>1</v>
      </c>
      <c r="AF680" s="280">
        <f t="shared" si="1702"/>
        <v>94.17672</v>
      </c>
      <c r="AG680" s="292">
        <f t="shared" si="1707"/>
        <v>44082</v>
      </c>
      <c r="AH680" s="292">
        <f t="shared" si="1708"/>
        <v>0</v>
      </c>
      <c r="AI680" s="292">
        <f t="shared" si="1709"/>
        <v>44082.1490353845</v>
      </c>
      <c r="AJ680" s="292" t="str">
        <f ca="1" t="shared" si="1710"/>
        <v>跟踪</v>
      </c>
      <c r="AK680" s="292">
        <f t="shared" si="1711"/>
        <v>44085.1490353845</v>
      </c>
      <c r="AL680" s="296"/>
      <c r="AM680" s="300"/>
      <c r="AN680" s="218"/>
      <c r="AO680" s="218"/>
      <c r="AP680" s="218"/>
      <c r="AQ680" s="218"/>
      <c r="AR680" s="218"/>
      <c r="AS680" s="218"/>
      <c r="AT680" s="218"/>
      <c r="AU680" s="218"/>
      <c r="AV680" s="218"/>
      <c r="AW680" s="218"/>
      <c r="AX680" s="218"/>
      <c r="AY680" s="218"/>
      <c r="AZ680" s="218"/>
      <c r="BA680" s="218"/>
      <c r="BB680" s="218"/>
      <c r="BC680" s="218"/>
      <c r="BD680" s="218"/>
      <c r="BE680" s="218"/>
      <c r="BF680" s="218"/>
      <c r="BG680" s="218"/>
      <c r="BH680" s="218"/>
      <c r="BI680" s="300"/>
      <c r="BJ680" s="300"/>
      <c r="BK680" s="300"/>
      <c r="BL680" s="300"/>
      <c r="BM680" s="300"/>
      <c r="BN680" s="300"/>
      <c r="BO680" s="300"/>
      <c r="BP680" s="300"/>
      <c r="BQ680" s="300"/>
      <c r="BR680" s="300"/>
      <c r="BS680" s="300"/>
      <c r="BT680" s="300"/>
      <c r="BU680" s="300"/>
      <c r="BV680" s="300"/>
      <c r="BW680" s="300"/>
      <c r="BX680" s="300"/>
      <c r="BY680" s="300"/>
      <c r="BZ680" s="300"/>
      <c r="CA680" s="300"/>
      <c r="CB680" s="300"/>
      <c r="CC680" s="300"/>
      <c r="CD680" s="300"/>
      <c r="CE680" s="300"/>
      <c r="CF680" s="300"/>
      <c r="CG680" s="300"/>
      <c r="CH680" s="300"/>
      <c r="CI680" s="300"/>
      <c r="CJ680" s="300"/>
      <c r="CK680" s="300"/>
      <c r="CL680" s="300"/>
      <c r="CM680" s="300"/>
      <c r="CN680" s="300"/>
      <c r="CO680" s="300"/>
      <c r="CP680" s="300"/>
      <c r="CQ680" s="300"/>
      <c r="CR680" s="300"/>
      <c r="CS680" s="300"/>
      <c r="CT680" s="300"/>
      <c r="CU680" s="300"/>
      <c r="CV680" s="300"/>
      <c r="CW680" s="300"/>
      <c r="CX680" s="300"/>
      <c r="CY680" s="300"/>
    </row>
    <row r="681" s="190" customFormat="1" customHeight="1" spans="1:103">
      <c r="A681" s="243">
        <v>329</v>
      </c>
      <c r="B681" s="235"/>
      <c r="C681" s="234">
        <v>1</v>
      </c>
      <c r="D681" s="233">
        <f t="shared" si="1703"/>
        <v>550</v>
      </c>
      <c r="E681" s="234" t="str">
        <f t="shared" si="1704"/>
        <v>YD-M911-22E-F</v>
      </c>
      <c r="F681" s="232">
        <f t="shared" si="1705"/>
        <v>40</v>
      </c>
      <c r="G681" s="234"/>
      <c r="H681" s="234" t="s">
        <v>45</v>
      </c>
      <c r="I681" s="234">
        <v>100</v>
      </c>
      <c r="J681" s="252" t="s">
        <v>105</v>
      </c>
      <c r="K681" s="234">
        <v>506</v>
      </c>
      <c r="L681" s="234">
        <v>6</v>
      </c>
      <c r="M681" s="234">
        <f t="shared" si="1692"/>
        <v>192280</v>
      </c>
      <c r="N681" s="253">
        <f t="shared" si="1693"/>
        <v>0.156980437043726</v>
      </c>
      <c r="O681" s="234">
        <v>3.8</v>
      </c>
      <c r="P681" s="234"/>
      <c r="Q681" s="234"/>
      <c r="R681" s="234"/>
      <c r="S681" s="260">
        <f t="shared" si="1694"/>
        <v>0</v>
      </c>
      <c r="T681" s="260">
        <f t="shared" si="1695"/>
        <v>186.142810723785</v>
      </c>
      <c r="U681" s="260">
        <f t="shared" si="1706"/>
        <v>6.27921748174902</v>
      </c>
      <c r="V681" s="260"/>
      <c r="W681" s="270"/>
      <c r="X681" s="266"/>
      <c r="Y681" s="260">
        <f t="shared" si="1696"/>
        <v>186.142810723785</v>
      </c>
      <c r="Z681" s="234">
        <f t="shared" si="1697"/>
        <v>6.27921748174902</v>
      </c>
      <c r="AA681" s="260">
        <f t="shared" si="1698"/>
        <v>11561.2648221344</v>
      </c>
      <c r="AB681" s="278">
        <f t="shared" si="1699"/>
        <v>0</v>
      </c>
      <c r="AC681" s="260">
        <f t="shared" si="1700"/>
        <v>1504.8</v>
      </c>
      <c r="AD681" s="254">
        <f t="shared" si="1701"/>
        <v>0.149035384539582</v>
      </c>
      <c r="AE681" s="279">
        <v>1</v>
      </c>
      <c r="AF681" s="280">
        <f t="shared" si="1702"/>
        <v>50.76192</v>
      </c>
      <c r="AG681" s="292">
        <f t="shared" si="1707"/>
        <v>44082</v>
      </c>
      <c r="AH681" s="292">
        <f t="shared" si="1708"/>
        <v>0</v>
      </c>
      <c r="AI681" s="292">
        <f t="shared" si="1709"/>
        <v>44082.1490353845</v>
      </c>
      <c r="AJ681" s="292" t="str">
        <f ca="1" t="shared" si="1710"/>
        <v>跟踪</v>
      </c>
      <c r="AK681" s="292">
        <f t="shared" si="1711"/>
        <v>44085.1490353845</v>
      </c>
      <c r="AL681" s="296"/>
      <c r="AM681" s="300"/>
      <c r="AN681" s="218"/>
      <c r="AO681" s="218"/>
      <c r="AP681" s="218"/>
      <c r="AQ681" s="218"/>
      <c r="AR681" s="218"/>
      <c r="AS681" s="218"/>
      <c r="AT681" s="218"/>
      <c r="AU681" s="218"/>
      <c r="AV681" s="218"/>
      <c r="AW681" s="218"/>
      <c r="AX681" s="218"/>
      <c r="AY681" s="218"/>
      <c r="AZ681" s="218"/>
      <c r="BA681" s="218"/>
      <c r="BB681" s="218"/>
      <c r="BC681" s="218"/>
      <c r="BD681" s="218"/>
      <c r="BE681" s="218"/>
      <c r="BF681" s="218"/>
      <c r="BG681" s="218"/>
      <c r="BH681" s="218"/>
      <c r="BI681" s="300"/>
      <c r="BJ681" s="300"/>
      <c r="BK681" s="300"/>
      <c r="BL681" s="300"/>
      <c r="BM681" s="300"/>
      <c r="BN681" s="300"/>
      <c r="BO681" s="300"/>
      <c r="BP681" s="300"/>
      <c r="BQ681" s="300"/>
      <c r="BR681" s="300"/>
      <c r="BS681" s="300"/>
      <c r="BT681" s="300"/>
      <c r="BU681" s="300"/>
      <c r="BV681" s="300"/>
      <c r="BW681" s="300"/>
      <c r="BX681" s="300"/>
      <c r="BY681" s="300"/>
      <c r="BZ681" s="300"/>
      <c r="CA681" s="300"/>
      <c r="CB681" s="300"/>
      <c r="CC681" s="300"/>
      <c r="CD681" s="300"/>
      <c r="CE681" s="300"/>
      <c r="CF681" s="300"/>
      <c r="CG681" s="300"/>
      <c r="CH681" s="300"/>
      <c r="CI681" s="300"/>
      <c r="CJ681" s="300"/>
      <c r="CK681" s="300"/>
      <c r="CL681" s="300"/>
      <c r="CM681" s="300"/>
      <c r="CN681" s="300"/>
      <c r="CO681" s="300"/>
      <c r="CP681" s="300"/>
      <c r="CQ681" s="300"/>
      <c r="CR681" s="300"/>
      <c r="CS681" s="300"/>
      <c r="CT681" s="300"/>
      <c r="CU681" s="300"/>
      <c r="CV681" s="300"/>
      <c r="CW681" s="300"/>
      <c r="CX681" s="300"/>
      <c r="CY681" s="300"/>
    </row>
    <row r="682" s="190" customFormat="1" customHeight="1" spans="1:103">
      <c r="A682" s="243">
        <v>329</v>
      </c>
      <c r="B682" s="235"/>
      <c r="C682" s="234">
        <v>1</v>
      </c>
      <c r="D682" s="233">
        <f t="shared" si="1703"/>
        <v>550</v>
      </c>
      <c r="E682" s="234" t="str">
        <f t="shared" si="1704"/>
        <v>YD-M911-22E-F</v>
      </c>
      <c r="F682" s="232">
        <f t="shared" si="1705"/>
        <v>40</v>
      </c>
      <c r="G682" s="234"/>
      <c r="H682" s="234" t="s">
        <v>46</v>
      </c>
      <c r="I682" s="234"/>
      <c r="J682" s="252"/>
      <c r="K682" s="234"/>
      <c r="L682" s="234">
        <v>6</v>
      </c>
      <c r="M682" s="234">
        <f t="shared" si="1692"/>
        <v>0</v>
      </c>
      <c r="N682" s="253">
        <f t="shared" si="1693"/>
        <v>0</v>
      </c>
      <c r="O682" s="234"/>
      <c r="P682" s="234"/>
      <c r="Q682" s="234"/>
      <c r="R682" s="234"/>
      <c r="S682" s="260">
        <f t="shared" si="1694"/>
        <v>0</v>
      </c>
      <c r="T682" s="260" t="e">
        <f t="shared" si="1695"/>
        <v>#DIV/0!</v>
      </c>
      <c r="U682" s="260">
        <f t="shared" si="1706"/>
        <v>0</v>
      </c>
      <c r="V682" s="260"/>
      <c r="W682" s="270"/>
      <c r="X682" s="266"/>
      <c r="Y682" s="260" t="e">
        <f t="shared" si="1696"/>
        <v>#DIV/0!</v>
      </c>
      <c r="Z682" s="234" t="e">
        <f t="shared" si="1697"/>
        <v>#DIV/0!</v>
      </c>
      <c r="AA682" s="260" t="e">
        <f t="shared" si="1698"/>
        <v>#DIV/0!</v>
      </c>
      <c r="AB682" s="278" t="e">
        <f t="shared" si="1699"/>
        <v>#DIV/0!</v>
      </c>
      <c r="AC682" s="260">
        <f t="shared" si="1700"/>
        <v>0</v>
      </c>
      <c r="AD682" s="254" t="e">
        <f t="shared" si="1701"/>
        <v>#DIV/0!</v>
      </c>
      <c r="AE682" s="279">
        <v>1</v>
      </c>
      <c r="AF682" s="280">
        <f t="shared" si="1702"/>
        <v>0</v>
      </c>
      <c r="AG682" s="292">
        <f t="shared" si="1707"/>
        <v>44082</v>
      </c>
      <c r="AH682" s="292">
        <f t="shared" si="1708"/>
        <v>0</v>
      </c>
      <c r="AI682" s="292">
        <f t="shared" si="1709"/>
        <v>44082.1490353845</v>
      </c>
      <c r="AJ682" s="292" t="str">
        <f ca="1" t="shared" si="1710"/>
        <v>跟踪</v>
      </c>
      <c r="AK682" s="292">
        <f t="shared" si="1711"/>
        <v>44085.1490353845</v>
      </c>
      <c r="AL682" s="296"/>
      <c r="AM682" s="300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218"/>
      <c r="BD682" s="218"/>
      <c r="BE682" s="218"/>
      <c r="BF682" s="218"/>
      <c r="BG682" s="218"/>
      <c r="BH682" s="218"/>
      <c r="BI682" s="300"/>
      <c r="BJ682" s="300"/>
      <c r="BK682" s="300"/>
      <c r="BL682" s="300"/>
      <c r="BM682" s="300"/>
      <c r="BN682" s="300"/>
      <c r="BO682" s="300"/>
      <c r="BP682" s="300"/>
      <c r="BQ682" s="300"/>
      <c r="BR682" s="300"/>
      <c r="BS682" s="300"/>
      <c r="BT682" s="300"/>
      <c r="BU682" s="300"/>
      <c r="BV682" s="300"/>
      <c r="BW682" s="300"/>
      <c r="BX682" s="300"/>
      <c r="BY682" s="300"/>
      <c r="BZ682" s="300"/>
      <c r="CA682" s="300"/>
      <c r="CB682" s="300"/>
      <c r="CC682" s="300"/>
      <c r="CD682" s="300"/>
      <c r="CE682" s="300"/>
      <c r="CF682" s="300"/>
      <c r="CG682" s="300"/>
      <c r="CH682" s="300"/>
      <c r="CI682" s="300"/>
      <c r="CJ682" s="300"/>
      <c r="CK682" s="300"/>
      <c r="CL682" s="300"/>
      <c r="CM682" s="300"/>
      <c r="CN682" s="300"/>
      <c r="CO682" s="300"/>
      <c r="CP682" s="300"/>
      <c r="CQ682" s="300"/>
      <c r="CR682" s="300"/>
      <c r="CS682" s="300"/>
      <c r="CT682" s="300"/>
      <c r="CU682" s="300"/>
      <c r="CV682" s="300"/>
      <c r="CW682" s="300"/>
      <c r="CX682" s="300"/>
      <c r="CY682" s="300"/>
    </row>
    <row r="683" s="190" customFormat="1" customHeight="1" spans="1:103">
      <c r="A683" s="243"/>
      <c r="B683" s="237"/>
      <c r="C683" s="240"/>
      <c r="D683" s="239"/>
      <c r="E683" s="240"/>
      <c r="F683" s="238"/>
      <c r="G683" s="240"/>
      <c r="H683" s="240"/>
      <c r="I683" s="240"/>
      <c r="J683" s="256"/>
      <c r="K683" s="240"/>
      <c r="L683" s="240"/>
      <c r="M683" s="240"/>
      <c r="N683" s="257"/>
      <c r="O683" s="240"/>
      <c r="P683" s="240"/>
      <c r="Q683" s="240"/>
      <c r="R683" s="240"/>
      <c r="S683" s="267"/>
      <c r="T683" s="267"/>
      <c r="U683" s="267"/>
      <c r="V683" s="267"/>
      <c r="W683" s="272"/>
      <c r="X683" s="269"/>
      <c r="Y683" s="267"/>
      <c r="Z683" s="240"/>
      <c r="AA683" s="267"/>
      <c r="AB683" s="281"/>
      <c r="AC683" s="267"/>
      <c r="AD683" s="258"/>
      <c r="AE683" s="282"/>
      <c r="AF683" s="283"/>
      <c r="AG683" s="297"/>
      <c r="AH683" s="297"/>
      <c r="AI683" s="297"/>
      <c r="AJ683" s="297"/>
      <c r="AK683" s="297"/>
      <c r="AL683" s="298"/>
      <c r="AM683" s="300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218"/>
      <c r="BD683" s="218"/>
      <c r="BE683" s="218"/>
      <c r="BF683" s="218"/>
      <c r="BG683" s="218"/>
      <c r="BH683" s="218"/>
      <c r="BI683" s="300"/>
      <c r="BJ683" s="300"/>
      <c r="BK683" s="300"/>
      <c r="BL683" s="300"/>
      <c r="BM683" s="300"/>
      <c r="BN683" s="300"/>
      <c r="BO683" s="300"/>
      <c r="BP683" s="300"/>
      <c r="BQ683" s="300"/>
      <c r="BR683" s="300"/>
      <c r="BS683" s="300"/>
      <c r="BT683" s="300"/>
      <c r="BU683" s="300"/>
      <c r="BV683" s="300"/>
      <c r="BW683" s="300"/>
      <c r="BX683" s="300"/>
      <c r="BY683" s="300"/>
      <c r="BZ683" s="300"/>
      <c r="CA683" s="300"/>
      <c r="CB683" s="300"/>
      <c r="CC683" s="300"/>
      <c r="CD683" s="300"/>
      <c r="CE683" s="300"/>
      <c r="CF683" s="300"/>
      <c r="CG683" s="300"/>
      <c r="CH683" s="300"/>
      <c r="CI683" s="300"/>
      <c r="CJ683" s="300"/>
      <c r="CK683" s="300"/>
      <c r="CL683" s="300"/>
      <c r="CM683" s="300"/>
      <c r="CN683" s="300"/>
      <c r="CO683" s="300"/>
      <c r="CP683" s="300"/>
      <c r="CQ683" s="300"/>
      <c r="CR683" s="300"/>
      <c r="CS683" s="300"/>
      <c r="CT683" s="300"/>
      <c r="CU683" s="300"/>
      <c r="CV683" s="300"/>
      <c r="CW683" s="300"/>
      <c r="CX683" s="300"/>
      <c r="CY683" s="300"/>
    </row>
    <row r="684" customHeight="1" spans="1:38">
      <c r="A684" s="230">
        <v>331</v>
      </c>
      <c r="B684" s="235">
        <v>1085</v>
      </c>
      <c r="C684" s="234">
        <v>1</v>
      </c>
      <c r="D684" s="233">
        <v>450</v>
      </c>
      <c r="E684" s="234" t="s">
        <v>185</v>
      </c>
      <c r="F684" s="232">
        <v>1020</v>
      </c>
      <c r="G684" s="234"/>
      <c r="H684" s="234" t="s">
        <v>15</v>
      </c>
      <c r="I684" s="234">
        <v>300</v>
      </c>
      <c r="J684" s="252" t="s">
        <v>186</v>
      </c>
      <c r="K684" s="234">
        <v>290</v>
      </c>
      <c r="L684" s="234">
        <v>3</v>
      </c>
      <c r="M684" s="234">
        <f t="shared" ref="M684:M697" si="1712">O684*K684*I684</f>
        <v>643800</v>
      </c>
      <c r="N684" s="253">
        <f t="shared" ref="N684:N690" si="1713">M684/SUM($M$684:$M$690)</f>
        <v>0.305480427046263</v>
      </c>
      <c r="O684" s="234">
        <v>7.4</v>
      </c>
      <c r="P684" s="234"/>
      <c r="Q684" s="234"/>
      <c r="R684" s="234"/>
      <c r="S684" s="260">
        <f t="shared" ref="S684:S697" si="1714">R684*Q684*P684/1000</f>
        <v>0</v>
      </c>
      <c r="T684" s="260">
        <f t="shared" ref="T684:T697" si="1715">F684*N684*1000/L684/K684*9000/I684</f>
        <v>10744.4839857651</v>
      </c>
      <c r="U684" s="260">
        <f t="shared" ref="U684:U697" si="1716">F684*N684</f>
        <v>311.590035587189</v>
      </c>
      <c r="V684" s="260"/>
      <c r="W684" s="270"/>
      <c r="X684" s="266"/>
      <c r="Y684" s="260">
        <f t="shared" ref="Y684:Y690" si="1717">T684-X684</f>
        <v>10744.4839857651</v>
      </c>
      <c r="Z684" s="234">
        <f t="shared" ref="Z684:Z697" si="1718">Y684*I684/9000*L684*K684/1000</f>
        <v>311.590035587189</v>
      </c>
      <c r="AA684" s="260">
        <f t="shared" ref="AA684:AA690" si="1719">65*1000/K684*9000/I684</f>
        <v>6724.13793103448</v>
      </c>
      <c r="AB684" s="278">
        <f t="shared" ref="AB684:AB697" si="1720">Q684*R684*P684*N684/K684/L684*9000/I684</f>
        <v>0</v>
      </c>
      <c r="AC684" s="260">
        <f t="shared" ref="AC684:AC697" si="1721">D684/2*O684*60*24/1000</f>
        <v>2397.6</v>
      </c>
      <c r="AD684" s="254">
        <f t="shared" ref="AD684:AD690" si="1722">T684/AC684/0.83/AE684</f>
        <v>5.39921647840869</v>
      </c>
      <c r="AE684" s="279">
        <v>1</v>
      </c>
      <c r="AF684" s="280">
        <f t="shared" ref="AF684:AF697" si="1723">IF(LEN(C684)&gt;0,AC684*I684/9000/1000*K684*L684,"")</f>
        <v>69.5304</v>
      </c>
      <c r="AG684" s="292">
        <v>44102</v>
      </c>
      <c r="AH684" s="294"/>
      <c r="AI684" s="294">
        <f>AD684+AG684</f>
        <v>44107.3992164784</v>
      </c>
      <c r="AJ684" s="295" t="str">
        <f ca="1">IF(NOW()-AG684-AD684&gt;=-2,"跟踪"," ")</f>
        <v>跟踪</v>
      </c>
      <c r="AK684" s="295">
        <v>43492</v>
      </c>
      <c r="AL684" s="296">
        <f>SUM(AF684:AF690)</f>
        <v>227.61</v>
      </c>
    </row>
    <row r="685" customHeight="1" spans="1:38">
      <c r="A685" s="230">
        <v>331</v>
      </c>
      <c r="B685" s="235"/>
      <c r="C685" s="234">
        <v>1</v>
      </c>
      <c r="D685" s="233">
        <f t="shared" ref="D685:D690" si="1724">D684</f>
        <v>450</v>
      </c>
      <c r="E685" s="234" t="str">
        <f>E684</f>
        <v>YN-C499-16E</v>
      </c>
      <c r="F685" s="232">
        <f t="shared" ref="F685:F690" si="1725">F684</f>
        <v>1020</v>
      </c>
      <c r="G685" s="234"/>
      <c r="H685" s="234" t="s">
        <v>41</v>
      </c>
      <c r="I685" s="234">
        <v>300</v>
      </c>
      <c r="J685" s="252" t="s">
        <v>186</v>
      </c>
      <c r="K685" s="234">
        <v>290</v>
      </c>
      <c r="L685" s="234">
        <f t="shared" ref="L685:L690" si="1726">L684</f>
        <v>3</v>
      </c>
      <c r="M685" s="234">
        <f t="shared" si="1712"/>
        <v>513300</v>
      </c>
      <c r="N685" s="253">
        <f t="shared" si="1713"/>
        <v>0.24355871886121</v>
      </c>
      <c r="O685" s="234">
        <v>5.9</v>
      </c>
      <c r="P685" s="260"/>
      <c r="Q685" s="260"/>
      <c r="R685" s="260"/>
      <c r="S685" s="260">
        <f t="shared" si="1714"/>
        <v>0</v>
      </c>
      <c r="T685" s="260">
        <f t="shared" si="1715"/>
        <v>8566.54804270463</v>
      </c>
      <c r="U685" s="260">
        <f t="shared" si="1716"/>
        <v>248.429893238434</v>
      </c>
      <c r="V685" s="260"/>
      <c r="W685" s="270"/>
      <c r="X685" s="266"/>
      <c r="Y685" s="260">
        <f t="shared" si="1717"/>
        <v>8566.54804270463</v>
      </c>
      <c r="Z685" s="234">
        <f t="shared" si="1718"/>
        <v>248.429893238434</v>
      </c>
      <c r="AA685" s="260">
        <f t="shared" si="1719"/>
        <v>6724.13793103448</v>
      </c>
      <c r="AB685" s="278">
        <f t="shared" si="1720"/>
        <v>0</v>
      </c>
      <c r="AC685" s="260">
        <f t="shared" si="1721"/>
        <v>1911.6</v>
      </c>
      <c r="AD685" s="254">
        <f t="shared" si="1722"/>
        <v>5.39921647840869</v>
      </c>
      <c r="AE685" s="279">
        <v>1</v>
      </c>
      <c r="AF685" s="280">
        <f t="shared" si="1723"/>
        <v>55.4364</v>
      </c>
      <c r="AG685" s="292">
        <f t="shared" ref="AG685:AG690" si="1727">AG684</f>
        <v>44102</v>
      </c>
      <c r="AH685" s="292">
        <f t="shared" ref="AH685:AH690" si="1728">AH684</f>
        <v>0</v>
      </c>
      <c r="AI685" s="292">
        <f t="shared" ref="AI685:AI690" si="1729">AI684</f>
        <v>44107.3992164784</v>
      </c>
      <c r="AJ685" s="292" t="str">
        <f ca="1" t="shared" ref="AJ685:AJ690" si="1730">AJ684</f>
        <v>跟踪</v>
      </c>
      <c r="AK685" s="292">
        <f t="shared" ref="AK685:AK690" si="1731">AK684</f>
        <v>43492</v>
      </c>
      <c r="AL685" s="296"/>
    </row>
    <row r="686" customHeight="1" spans="1:38">
      <c r="A686" s="230">
        <v>331</v>
      </c>
      <c r="B686" s="235"/>
      <c r="C686" s="234">
        <v>1</v>
      </c>
      <c r="D686" s="233">
        <f t="shared" si="1724"/>
        <v>450</v>
      </c>
      <c r="E686" s="234" t="str">
        <f>E684</f>
        <v>YN-C499-16E</v>
      </c>
      <c r="F686" s="232">
        <f t="shared" si="1725"/>
        <v>1020</v>
      </c>
      <c r="G686" s="241" t="s">
        <v>49</v>
      </c>
      <c r="H686" s="234" t="s">
        <v>42</v>
      </c>
      <c r="I686" s="234">
        <v>200</v>
      </c>
      <c r="J686" s="252" t="s">
        <v>187</v>
      </c>
      <c r="K686" s="234">
        <v>72</v>
      </c>
      <c r="L686" s="234">
        <f t="shared" si="1726"/>
        <v>3</v>
      </c>
      <c r="M686" s="234">
        <f t="shared" si="1712"/>
        <v>172800</v>
      </c>
      <c r="N686" s="253">
        <f t="shared" si="1713"/>
        <v>0.0819928825622776</v>
      </c>
      <c r="O686" s="234">
        <v>12</v>
      </c>
      <c r="P686" s="234"/>
      <c r="Q686" s="234"/>
      <c r="R686" s="234"/>
      <c r="S686" s="260">
        <f t="shared" si="1714"/>
        <v>0</v>
      </c>
      <c r="T686" s="260">
        <f t="shared" si="1715"/>
        <v>17423.487544484</v>
      </c>
      <c r="U686" s="260">
        <f t="shared" si="1716"/>
        <v>83.6327402135231</v>
      </c>
      <c r="V686" s="260"/>
      <c r="W686" s="270"/>
      <c r="X686" s="266"/>
      <c r="Y686" s="260">
        <f t="shared" si="1717"/>
        <v>17423.487544484</v>
      </c>
      <c r="Z686" s="234">
        <f t="shared" si="1718"/>
        <v>83.6327402135231</v>
      </c>
      <c r="AA686" s="260">
        <f t="shared" si="1719"/>
        <v>40625</v>
      </c>
      <c r="AB686" s="278">
        <f t="shared" si="1720"/>
        <v>0</v>
      </c>
      <c r="AC686" s="260">
        <f t="shared" si="1721"/>
        <v>3888</v>
      </c>
      <c r="AD686" s="254">
        <f t="shared" si="1722"/>
        <v>5.39921647840869</v>
      </c>
      <c r="AE686" s="279">
        <v>1</v>
      </c>
      <c r="AF686" s="280">
        <f t="shared" si="1723"/>
        <v>18.6624</v>
      </c>
      <c r="AG686" s="292">
        <f t="shared" si="1727"/>
        <v>44102</v>
      </c>
      <c r="AH686" s="292">
        <f t="shared" si="1728"/>
        <v>0</v>
      </c>
      <c r="AI686" s="292">
        <f t="shared" si="1729"/>
        <v>44107.3992164784</v>
      </c>
      <c r="AJ686" s="292" t="str">
        <f ca="1" t="shared" si="1730"/>
        <v>跟踪</v>
      </c>
      <c r="AK686" s="292">
        <f t="shared" si="1731"/>
        <v>43492</v>
      </c>
      <c r="AL686" s="296"/>
    </row>
    <row r="687" customHeight="1" spans="1:38">
      <c r="A687" s="230">
        <v>331</v>
      </c>
      <c r="B687" s="235"/>
      <c r="C687" s="234">
        <v>1</v>
      </c>
      <c r="D687" s="233">
        <f t="shared" si="1724"/>
        <v>450</v>
      </c>
      <c r="E687" s="234" t="str">
        <f>E686</f>
        <v>YN-C499-16E</v>
      </c>
      <c r="F687" s="232">
        <f t="shared" si="1725"/>
        <v>1020</v>
      </c>
      <c r="G687" s="242"/>
      <c r="H687" s="234" t="s">
        <v>43</v>
      </c>
      <c r="I687" s="234">
        <v>200</v>
      </c>
      <c r="J687" s="252" t="s">
        <v>187</v>
      </c>
      <c r="K687" s="234">
        <v>72</v>
      </c>
      <c r="L687" s="234">
        <f t="shared" si="1726"/>
        <v>3</v>
      </c>
      <c r="M687" s="234">
        <f t="shared" si="1712"/>
        <v>172800</v>
      </c>
      <c r="N687" s="253">
        <f t="shared" si="1713"/>
        <v>0.0819928825622776</v>
      </c>
      <c r="O687" s="234">
        <v>12</v>
      </c>
      <c r="P687" s="234"/>
      <c r="Q687" s="234"/>
      <c r="R687" s="234"/>
      <c r="S687" s="260">
        <f t="shared" si="1714"/>
        <v>0</v>
      </c>
      <c r="T687" s="260">
        <f t="shared" si="1715"/>
        <v>17423.487544484</v>
      </c>
      <c r="U687" s="260">
        <f t="shared" si="1716"/>
        <v>83.6327402135231</v>
      </c>
      <c r="V687" s="260"/>
      <c r="W687" s="270"/>
      <c r="X687" s="266"/>
      <c r="Y687" s="260">
        <f t="shared" si="1717"/>
        <v>17423.487544484</v>
      </c>
      <c r="Z687" s="234">
        <f t="shared" si="1718"/>
        <v>83.6327402135231</v>
      </c>
      <c r="AA687" s="260">
        <f t="shared" si="1719"/>
        <v>40625</v>
      </c>
      <c r="AB687" s="278">
        <f t="shared" si="1720"/>
        <v>0</v>
      </c>
      <c r="AC687" s="260">
        <f t="shared" si="1721"/>
        <v>3888</v>
      </c>
      <c r="AD687" s="254">
        <f t="shared" si="1722"/>
        <v>5.39921647840869</v>
      </c>
      <c r="AE687" s="279">
        <v>1</v>
      </c>
      <c r="AF687" s="280">
        <f t="shared" si="1723"/>
        <v>18.6624</v>
      </c>
      <c r="AG687" s="292">
        <f t="shared" si="1727"/>
        <v>44102</v>
      </c>
      <c r="AH687" s="292">
        <f t="shared" si="1728"/>
        <v>0</v>
      </c>
      <c r="AI687" s="292">
        <f t="shared" si="1729"/>
        <v>44107.3992164784</v>
      </c>
      <c r="AJ687" s="292" t="str">
        <f ca="1" t="shared" si="1730"/>
        <v>跟踪</v>
      </c>
      <c r="AK687" s="292">
        <f t="shared" si="1731"/>
        <v>43492</v>
      </c>
      <c r="AL687" s="296"/>
    </row>
    <row r="688" customHeight="1" spans="1:38">
      <c r="A688" s="230">
        <v>331</v>
      </c>
      <c r="B688" s="235"/>
      <c r="C688" s="234">
        <v>1</v>
      </c>
      <c r="D688" s="233">
        <f t="shared" si="1724"/>
        <v>450</v>
      </c>
      <c r="E688" s="234" t="str">
        <f>E684</f>
        <v>YN-C499-16E</v>
      </c>
      <c r="F688" s="232">
        <f t="shared" si="1725"/>
        <v>1020</v>
      </c>
      <c r="G688" s="234" t="e">
        <f>[1]问量!$F$259</f>
        <v>#REF!</v>
      </c>
      <c r="H688" s="234" t="s">
        <v>44</v>
      </c>
      <c r="I688" s="234">
        <v>600</v>
      </c>
      <c r="J688" s="259" t="s">
        <v>188</v>
      </c>
      <c r="K688" s="234">
        <v>72</v>
      </c>
      <c r="L688" s="234">
        <f t="shared" si="1726"/>
        <v>3</v>
      </c>
      <c r="M688" s="234">
        <f t="shared" si="1712"/>
        <v>302400</v>
      </c>
      <c r="N688" s="253">
        <f t="shared" si="1713"/>
        <v>0.143487544483986</v>
      </c>
      <c r="O688" s="234">
        <v>7</v>
      </c>
      <c r="P688" s="234"/>
      <c r="Q688" s="234"/>
      <c r="R688" s="234"/>
      <c r="S688" s="260">
        <f t="shared" si="1714"/>
        <v>0</v>
      </c>
      <c r="T688" s="260">
        <f t="shared" si="1715"/>
        <v>10163.7010676157</v>
      </c>
      <c r="U688" s="260">
        <f t="shared" si="1716"/>
        <v>146.357295373665</v>
      </c>
      <c r="V688" s="260"/>
      <c r="W688" s="270"/>
      <c r="X688" s="266"/>
      <c r="Y688" s="260">
        <f t="shared" si="1717"/>
        <v>10163.7010676157</v>
      </c>
      <c r="Z688" s="234">
        <f t="shared" si="1718"/>
        <v>146.357295373665</v>
      </c>
      <c r="AA688" s="260">
        <f t="shared" si="1719"/>
        <v>13541.6666666667</v>
      </c>
      <c r="AB688" s="278">
        <f t="shared" si="1720"/>
        <v>0</v>
      </c>
      <c r="AC688" s="260">
        <f t="shared" si="1721"/>
        <v>2268</v>
      </c>
      <c r="AD688" s="254">
        <f t="shared" si="1722"/>
        <v>5.39921647840869</v>
      </c>
      <c r="AE688" s="279">
        <v>1</v>
      </c>
      <c r="AF688" s="280">
        <f t="shared" si="1723"/>
        <v>32.6592</v>
      </c>
      <c r="AG688" s="292">
        <f t="shared" si="1727"/>
        <v>44102</v>
      </c>
      <c r="AH688" s="292">
        <f t="shared" si="1728"/>
        <v>0</v>
      </c>
      <c r="AI688" s="292">
        <f t="shared" si="1729"/>
        <v>44107.3992164784</v>
      </c>
      <c r="AJ688" s="292" t="str">
        <f ca="1" t="shared" si="1730"/>
        <v>跟踪</v>
      </c>
      <c r="AK688" s="292">
        <f t="shared" si="1731"/>
        <v>43492</v>
      </c>
      <c r="AL688" s="296"/>
    </row>
    <row r="689" customHeight="1" spans="1:38">
      <c r="A689" s="230">
        <v>331</v>
      </c>
      <c r="B689" s="235"/>
      <c r="C689" s="234">
        <v>1</v>
      </c>
      <c r="D689" s="233">
        <f t="shared" si="1724"/>
        <v>450</v>
      </c>
      <c r="E689" s="234" t="str">
        <f>E688</f>
        <v>YN-C499-16E</v>
      </c>
      <c r="F689" s="232">
        <f t="shared" si="1725"/>
        <v>1020</v>
      </c>
      <c r="G689" s="234"/>
      <c r="H689" s="234" t="s">
        <v>45</v>
      </c>
      <c r="I689" s="234">
        <v>600</v>
      </c>
      <c r="J689" s="252" t="s">
        <v>189</v>
      </c>
      <c r="K689" s="234">
        <v>72</v>
      </c>
      <c r="L689" s="234">
        <f t="shared" si="1726"/>
        <v>3</v>
      </c>
      <c r="M689" s="234">
        <f t="shared" si="1712"/>
        <v>302400</v>
      </c>
      <c r="N689" s="253">
        <f t="shared" si="1713"/>
        <v>0.143487544483986</v>
      </c>
      <c r="O689" s="234">
        <v>7</v>
      </c>
      <c r="P689" s="234"/>
      <c r="Q689" s="234"/>
      <c r="R689" s="234"/>
      <c r="S689" s="260">
        <f t="shared" si="1714"/>
        <v>0</v>
      </c>
      <c r="T689" s="260">
        <f t="shared" si="1715"/>
        <v>10163.7010676157</v>
      </c>
      <c r="U689" s="260">
        <f t="shared" si="1716"/>
        <v>146.357295373665</v>
      </c>
      <c r="V689" s="343" t="s">
        <v>122</v>
      </c>
      <c r="W689" s="270"/>
      <c r="X689" s="266"/>
      <c r="Y689" s="260">
        <f t="shared" si="1717"/>
        <v>10163.7010676157</v>
      </c>
      <c r="Z689" s="234">
        <f t="shared" si="1718"/>
        <v>146.357295373665</v>
      </c>
      <c r="AA689" s="260">
        <f t="shared" si="1719"/>
        <v>13541.6666666667</v>
      </c>
      <c r="AB689" s="278">
        <f t="shared" si="1720"/>
        <v>0</v>
      </c>
      <c r="AC689" s="260">
        <f t="shared" si="1721"/>
        <v>2268</v>
      </c>
      <c r="AD689" s="254">
        <f t="shared" si="1722"/>
        <v>5.39921647840869</v>
      </c>
      <c r="AE689" s="279">
        <v>1</v>
      </c>
      <c r="AF689" s="280">
        <f t="shared" si="1723"/>
        <v>32.6592</v>
      </c>
      <c r="AG689" s="292">
        <f t="shared" si="1727"/>
        <v>44102</v>
      </c>
      <c r="AH689" s="292">
        <f t="shared" si="1728"/>
        <v>0</v>
      </c>
      <c r="AI689" s="292">
        <f t="shared" si="1729"/>
        <v>44107.3992164784</v>
      </c>
      <c r="AJ689" s="292" t="str">
        <f ca="1" t="shared" si="1730"/>
        <v>跟踪</v>
      </c>
      <c r="AK689" s="292">
        <f t="shared" si="1731"/>
        <v>43492</v>
      </c>
      <c r="AL689" s="296"/>
    </row>
    <row r="690" customHeight="1" spans="1:38">
      <c r="A690" s="230">
        <v>331</v>
      </c>
      <c r="B690" s="235"/>
      <c r="C690" s="234">
        <v>1</v>
      </c>
      <c r="D690" s="233">
        <f t="shared" si="1724"/>
        <v>450</v>
      </c>
      <c r="E690" s="234" t="str">
        <f>E684</f>
        <v>YN-C499-16E</v>
      </c>
      <c r="F690" s="232">
        <f t="shared" si="1725"/>
        <v>1020</v>
      </c>
      <c r="G690" s="234"/>
      <c r="H690" s="234" t="s">
        <v>46</v>
      </c>
      <c r="I690" s="234"/>
      <c r="J690" s="252"/>
      <c r="K690" s="234"/>
      <c r="L690" s="234">
        <f t="shared" si="1726"/>
        <v>3</v>
      </c>
      <c r="M690" s="234">
        <f t="shared" si="1712"/>
        <v>0</v>
      </c>
      <c r="N690" s="253">
        <f t="shared" si="1713"/>
        <v>0</v>
      </c>
      <c r="O690" s="234"/>
      <c r="P690" s="234"/>
      <c r="Q690" s="234"/>
      <c r="R690" s="234"/>
      <c r="S690" s="260">
        <f t="shared" si="1714"/>
        <v>0</v>
      </c>
      <c r="T690" s="260" t="e">
        <f t="shared" si="1715"/>
        <v>#DIV/0!</v>
      </c>
      <c r="U690" s="260">
        <f t="shared" si="1716"/>
        <v>0</v>
      </c>
      <c r="V690" s="260"/>
      <c r="W690" s="270"/>
      <c r="X690" s="266"/>
      <c r="Y690" s="260" t="e">
        <f t="shared" si="1717"/>
        <v>#DIV/0!</v>
      </c>
      <c r="Z690" s="234" t="e">
        <f t="shared" si="1718"/>
        <v>#DIV/0!</v>
      </c>
      <c r="AA690" s="260" t="e">
        <f t="shared" si="1719"/>
        <v>#DIV/0!</v>
      </c>
      <c r="AB690" s="278" t="e">
        <f t="shared" si="1720"/>
        <v>#DIV/0!</v>
      </c>
      <c r="AC690" s="260">
        <f t="shared" si="1721"/>
        <v>0</v>
      </c>
      <c r="AD690" s="254" t="e">
        <f t="shared" si="1722"/>
        <v>#DIV/0!</v>
      </c>
      <c r="AE690" s="279">
        <v>1</v>
      </c>
      <c r="AF690" s="280">
        <f t="shared" si="1723"/>
        <v>0</v>
      </c>
      <c r="AG690" s="292">
        <f t="shared" si="1727"/>
        <v>44102</v>
      </c>
      <c r="AH690" s="292">
        <f t="shared" si="1728"/>
        <v>0</v>
      </c>
      <c r="AI690" s="292">
        <f t="shared" si="1729"/>
        <v>44107.3992164784</v>
      </c>
      <c r="AJ690" s="292" t="str">
        <f ca="1" t="shared" si="1730"/>
        <v>跟踪</v>
      </c>
      <c r="AK690" s="292">
        <f t="shared" si="1731"/>
        <v>43492</v>
      </c>
      <c r="AL690" s="296"/>
    </row>
    <row r="691" s="194" customFormat="1" customHeight="1" spans="1:103">
      <c r="A691" s="230"/>
      <c r="B691" s="237"/>
      <c r="C691" s="240"/>
      <c r="D691" s="239"/>
      <c r="E691" s="240"/>
      <c r="F691" s="238"/>
      <c r="G691" s="240"/>
      <c r="H691" s="240"/>
      <c r="I691" s="240"/>
      <c r="J691" s="256"/>
      <c r="K691" s="240"/>
      <c r="L691" s="240"/>
      <c r="M691" s="240"/>
      <c r="N691" s="257"/>
      <c r="O691" s="240"/>
      <c r="P691" s="240"/>
      <c r="Q691" s="240"/>
      <c r="R691" s="240"/>
      <c r="S691" s="267"/>
      <c r="T691" s="267"/>
      <c r="U691" s="267"/>
      <c r="V691" s="267"/>
      <c r="W691" s="272"/>
      <c r="X691" s="269"/>
      <c r="Y691" s="267"/>
      <c r="Z691" s="240"/>
      <c r="AA691" s="267"/>
      <c r="AB691" s="281"/>
      <c r="AC691" s="267"/>
      <c r="AD691" s="258"/>
      <c r="AE691" s="282"/>
      <c r="AF691" s="283"/>
      <c r="AG691" s="297"/>
      <c r="AH691" s="297"/>
      <c r="AI691" s="297"/>
      <c r="AJ691" s="297"/>
      <c r="AK691" s="297"/>
      <c r="AL691" s="298"/>
      <c r="AM691" s="217"/>
      <c r="AN691" s="218"/>
      <c r="AO691" s="218"/>
      <c r="AP691" s="218"/>
      <c r="AQ691" s="218"/>
      <c r="AR691" s="218"/>
      <c r="AS691" s="218"/>
      <c r="AT691" s="218"/>
      <c r="AU691" s="218"/>
      <c r="AV691" s="218"/>
      <c r="AW691" s="218"/>
      <c r="AX691" s="218"/>
      <c r="AY691" s="218"/>
      <c r="AZ691" s="218"/>
      <c r="BA691" s="218"/>
      <c r="BB691" s="218"/>
      <c r="BC691" s="218"/>
      <c r="BD691" s="218"/>
      <c r="BE691" s="218"/>
      <c r="BF691" s="218"/>
      <c r="BG691" s="218"/>
      <c r="BH691" s="218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217"/>
      <c r="BS691" s="217"/>
      <c r="BT691" s="217"/>
      <c r="BU691" s="217"/>
      <c r="BV691" s="217"/>
      <c r="BW691" s="217"/>
      <c r="BX691" s="217"/>
      <c r="BY691" s="217"/>
      <c r="BZ691" s="217"/>
      <c r="CA691" s="217"/>
      <c r="CB691" s="217"/>
      <c r="CC691" s="217"/>
      <c r="CD691" s="217"/>
      <c r="CE691" s="217"/>
      <c r="CF691" s="217"/>
      <c r="CG691" s="217"/>
      <c r="CH691" s="217"/>
      <c r="CI691" s="217"/>
      <c r="CJ691" s="217"/>
      <c r="CK691" s="217"/>
      <c r="CL691" s="217"/>
      <c r="CM691" s="217"/>
      <c r="CN691" s="217"/>
      <c r="CO691" s="217"/>
      <c r="CP691" s="217"/>
      <c r="CQ691" s="217"/>
      <c r="CR691" s="217"/>
      <c r="CS691" s="217"/>
      <c r="CT691" s="217"/>
      <c r="CU691" s="217"/>
      <c r="CV691" s="217"/>
      <c r="CW691" s="217"/>
      <c r="CX691" s="217"/>
      <c r="CY691" s="217"/>
    </row>
    <row r="692" s="190" customFormat="1" customHeight="1" spans="1:103">
      <c r="A692" s="243">
        <v>332</v>
      </c>
      <c r="B692" s="235">
        <v>1086</v>
      </c>
      <c r="C692" s="234">
        <v>1</v>
      </c>
      <c r="D692" s="233">
        <v>450</v>
      </c>
      <c r="E692" s="234" t="s">
        <v>190</v>
      </c>
      <c r="F692" s="232">
        <v>3020</v>
      </c>
      <c r="G692" s="234"/>
      <c r="H692" s="234" t="s">
        <v>15</v>
      </c>
      <c r="I692" s="234">
        <v>300</v>
      </c>
      <c r="J692" s="252" t="s">
        <v>147</v>
      </c>
      <c r="K692" s="234">
        <v>192</v>
      </c>
      <c r="L692" s="234">
        <v>3</v>
      </c>
      <c r="M692" s="234">
        <f t="shared" ref="M692:M698" si="1732">O692*K692*I692</f>
        <v>835200</v>
      </c>
      <c r="N692" s="253">
        <f t="shared" ref="N692:N698" si="1733">M692/SUM($M$692:$M$698)</f>
        <v>0.394736842105263</v>
      </c>
      <c r="O692" s="234">
        <v>14.5</v>
      </c>
      <c r="P692" s="234"/>
      <c r="Q692" s="234"/>
      <c r="R692" s="234"/>
      <c r="S692" s="260">
        <f t="shared" ref="S692:S698" si="1734">R692*Q692*P692/1000</f>
        <v>0</v>
      </c>
      <c r="T692" s="260">
        <f t="shared" ref="T692:T698" si="1735">F692*N692*1000/L692/K692*9000/I692</f>
        <v>62088.8157894737</v>
      </c>
      <c r="U692" s="260">
        <f t="shared" ref="U692:U698" si="1736">F692*N692</f>
        <v>1192.10526315789</v>
      </c>
      <c r="V692" s="260"/>
      <c r="W692" s="270"/>
      <c r="X692" s="266">
        <v>10000</v>
      </c>
      <c r="Y692" s="260">
        <f t="shared" ref="Y692:Y698" si="1737">T692-X692</f>
        <v>52088.8157894737</v>
      </c>
      <c r="Z692" s="234">
        <f t="shared" ref="Z692:Z698" si="1738">Y692*I692/9000*L692*K692/1000</f>
        <v>1000.1052631579</v>
      </c>
      <c r="AA692" s="260">
        <f t="shared" ref="AA692:AA698" si="1739">65*1000/K692*9000/I692</f>
        <v>10156.25</v>
      </c>
      <c r="AB692" s="278">
        <f t="shared" ref="AB692:AB698" si="1740">Q692*R692*P692*N692/K692/L692*9000/I692</f>
        <v>0</v>
      </c>
      <c r="AC692" s="260">
        <f t="shared" ref="AC692:AC698" si="1741">D692/2*O692*60*24/1000</f>
        <v>4698</v>
      </c>
      <c r="AD692" s="254">
        <f t="shared" ref="AD692:AD698" si="1742">T692/AC692/0.83/AE692</f>
        <v>15.9229038220503</v>
      </c>
      <c r="AE692" s="279">
        <v>1</v>
      </c>
      <c r="AF692" s="280">
        <f t="shared" ref="AF692:AF698" si="1743">IF(LEN(C692)&gt;0,AC692*I692/9000/1000*K692*L692,"")</f>
        <v>90.2016</v>
      </c>
      <c r="AG692" s="292">
        <v>44121</v>
      </c>
      <c r="AH692" s="294"/>
      <c r="AI692" s="294">
        <f>AD692+AG692</f>
        <v>44136.9229038221</v>
      </c>
      <c r="AJ692" s="295" t="str">
        <f ca="1">IF(NOW()-AG692-AD692&gt;=-2,"跟踪"," ")</f>
        <v>跟踪</v>
      </c>
      <c r="AK692" s="295">
        <f>AI692+2</f>
        <v>44138.9229038221</v>
      </c>
      <c r="AL692" s="296">
        <f>SUM(AF692:AF698)</f>
        <v>228.51072</v>
      </c>
      <c r="AM692" s="300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218"/>
      <c r="BD692" s="218"/>
      <c r="BE692" s="218"/>
      <c r="BF692" s="218"/>
      <c r="BG692" s="218"/>
      <c r="BH692" s="218"/>
      <c r="BI692" s="300"/>
      <c r="BJ692" s="300"/>
      <c r="BK692" s="300"/>
      <c r="BL692" s="300"/>
      <c r="BM692" s="300"/>
      <c r="BN692" s="300"/>
      <c r="BO692" s="300"/>
      <c r="BP692" s="300"/>
      <c r="BQ692" s="300"/>
      <c r="BR692" s="300"/>
      <c r="BS692" s="300"/>
      <c r="BT692" s="300"/>
      <c r="BU692" s="300"/>
      <c r="BV692" s="300"/>
      <c r="BW692" s="300"/>
      <c r="BX692" s="300"/>
      <c r="BY692" s="300"/>
      <c r="BZ692" s="300"/>
      <c r="CA692" s="300"/>
      <c r="CB692" s="300"/>
      <c r="CC692" s="300"/>
      <c r="CD692" s="300"/>
      <c r="CE692" s="300"/>
      <c r="CF692" s="300"/>
      <c r="CG692" s="300"/>
      <c r="CH692" s="300"/>
      <c r="CI692" s="300"/>
      <c r="CJ692" s="300"/>
      <c r="CK692" s="300"/>
      <c r="CL692" s="300"/>
      <c r="CM692" s="300"/>
      <c r="CN692" s="300"/>
      <c r="CO692" s="300"/>
      <c r="CP692" s="300"/>
      <c r="CQ692" s="300"/>
      <c r="CR692" s="300"/>
      <c r="CS692" s="300"/>
      <c r="CT692" s="300"/>
      <c r="CU692" s="300"/>
      <c r="CV692" s="300"/>
      <c r="CW692" s="300"/>
      <c r="CX692" s="300"/>
      <c r="CY692" s="300"/>
    </row>
    <row r="693" s="190" customFormat="1" customHeight="1" spans="1:103">
      <c r="A693" s="243">
        <v>332</v>
      </c>
      <c r="B693" s="235"/>
      <c r="C693" s="234">
        <v>1</v>
      </c>
      <c r="D693" s="233">
        <f t="shared" ref="D693:D698" si="1744">D692</f>
        <v>450</v>
      </c>
      <c r="E693" s="234" t="str">
        <f t="shared" ref="E693:E698" si="1745">E692</f>
        <v>YT-0926-16E</v>
      </c>
      <c r="F693" s="232">
        <f t="shared" ref="F693:F698" si="1746">F692</f>
        <v>3020</v>
      </c>
      <c r="G693" s="234"/>
      <c r="H693" s="234" t="s">
        <v>41</v>
      </c>
      <c r="I693" s="234">
        <v>100</v>
      </c>
      <c r="J693" s="252" t="s">
        <v>52</v>
      </c>
      <c r="K693" s="234">
        <v>384</v>
      </c>
      <c r="L693" s="234">
        <f t="shared" ref="L693:L698" si="1747">L692</f>
        <v>3</v>
      </c>
      <c r="M693" s="234">
        <f t="shared" si="1732"/>
        <v>445440</v>
      </c>
      <c r="N693" s="253">
        <f t="shared" si="1733"/>
        <v>0.210526315789474</v>
      </c>
      <c r="O693" s="234">
        <v>11.6</v>
      </c>
      <c r="P693" s="234"/>
      <c r="Q693" s="234"/>
      <c r="R693" s="234"/>
      <c r="S693" s="260">
        <f t="shared" si="1734"/>
        <v>0</v>
      </c>
      <c r="T693" s="260">
        <f t="shared" si="1735"/>
        <v>49671.0526315789</v>
      </c>
      <c r="U693" s="260">
        <f t="shared" si="1736"/>
        <v>635.78947368421</v>
      </c>
      <c r="V693" s="260"/>
      <c r="W693" s="270"/>
      <c r="X693" s="266">
        <v>16700</v>
      </c>
      <c r="Y693" s="260">
        <f t="shared" si="1737"/>
        <v>32971.0526315789</v>
      </c>
      <c r="Z693" s="234">
        <f t="shared" si="1738"/>
        <v>422.029473684211</v>
      </c>
      <c r="AA693" s="260">
        <f t="shared" si="1739"/>
        <v>15234.375</v>
      </c>
      <c r="AB693" s="278">
        <f t="shared" si="1740"/>
        <v>0</v>
      </c>
      <c r="AC693" s="260">
        <f t="shared" si="1741"/>
        <v>3758.4</v>
      </c>
      <c r="AD693" s="254">
        <f t="shared" si="1742"/>
        <v>15.9229038220503</v>
      </c>
      <c r="AE693" s="279">
        <v>1</v>
      </c>
      <c r="AF693" s="280">
        <f t="shared" si="1743"/>
        <v>48.10752</v>
      </c>
      <c r="AG693" s="292">
        <f t="shared" ref="AG693:AG698" si="1748">AG692</f>
        <v>44121</v>
      </c>
      <c r="AH693" s="292">
        <f t="shared" ref="AH693:AH698" si="1749">AH692</f>
        <v>0</v>
      </c>
      <c r="AI693" s="292">
        <f t="shared" ref="AI693:AI698" si="1750">AI692</f>
        <v>44136.9229038221</v>
      </c>
      <c r="AJ693" s="292" t="str">
        <f ca="1" t="shared" ref="AJ693:AJ698" si="1751">AJ692</f>
        <v>跟踪</v>
      </c>
      <c r="AK693" s="292">
        <f t="shared" ref="AK693:AK698" si="1752">AK692</f>
        <v>44138.9229038221</v>
      </c>
      <c r="AL693" s="296"/>
      <c r="AM693" s="300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218"/>
      <c r="BD693" s="218"/>
      <c r="BE693" s="218"/>
      <c r="BF693" s="218"/>
      <c r="BG693" s="218"/>
      <c r="BH693" s="218"/>
      <c r="BI693" s="300"/>
      <c r="BJ693" s="300"/>
      <c r="BK693" s="300"/>
      <c r="BL693" s="300"/>
      <c r="BM693" s="300"/>
      <c r="BN693" s="300"/>
      <c r="BO693" s="300"/>
      <c r="BP693" s="300"/>
      <c r="BQ693" s="300"/>
      <c r="BR693" s="300"/>
      <c r="BS693" s="300"/>
      <c r="BT693" s="300"/>
      <c r="BU693" s="300"/>
      <c r="BV693" s="300"/>
      <c r="BW693" s="300"/>
      <c r="BX693" s="300"/>
      <c r="BY693" s="300"/>
      <c r="BZ693" s="300"/>
      <c r="CA693" s="300"/>
      <c r="CB693" s="300"/>
      <c r="CC693" s="300"/>
      <c r="CD693" s="300"/>
      <c r="CE693" s="300"/>
      <c r="CF693" s="300"/>
      <c r="CG693" s="300"/>
      <c r="CH693" s="300"/>
      <c r="CI693" s="300"/>
      <c r="CJ693" s="300"/>
      <c r="CK693" s="300"/>
      <c r="CL693" s="300"/>
      <c r="CM693" s="300"/>
      <c r="CN693" s="300"/>
      <c r="CO693" s="300"/>
      <c r="CP693" s="300"/>
      <c r="CQ693" s="300"/>
      <c r="CR693" s="300"/>
      <c r="CS693" s="300"/>
      <c r="CT693" s="300"/>
      <c r="CU693" s="300"/>
      <c r="CV693" s="300"/>
      <c r="CW693" s="300"/>
      <c r="CX693" s="300"/>
      <c r="CY693" s="300"/>
    </row>
    <row r="694" s="190" customFormat="1" customHeight="1" spans="1:103">
      <c r="A694" s="243">
        <v>332</v>
      </c>
      <c r="B694" s="235"/>
      <c r="C694" s="234">
        <v>1</v>
      </c>
      <c r="D694" s="233">
        <f t="shared" si="1744"/>
        <v>450</v>
      </c>
      <c r="E694" s="234" t="str">
        <f t="shared" si="1745"/>
        <v>YT-0926-16E</v>
      </c>
      <c r="F694" s="232">
        <f t="shared" si="1746"/>
        <v>3020</v>
      </c>
      <c r="G694" s="241" t="s">
        <v>49</v>
      </c>
      <c r="H694" s="234" t="s">
        <v>42</v>
      </c>
      <c r="I694" s="234">
        <v>300</v>
      </c>
      <c r="J694" s="252" t="s">
        <v>147</v>
      </c>
      <c r="K694" s="234">
        <v>192</v>
      </c>
      <c r="L694" s="234">
        <f t="shared" si="1747"/>
        <v>3</v>
      </c>
      <c r="M694" s="234">
        <f t="shared" si="1732"/>
        <v>835200</v>
      </c>
      <c r="N694" s="253">
        <f t="shared" si="1733"/>
        <v>0.394736842105263</v>
      </c>
      <c r="O694" s="234">
        <v>14.5</v>
      </c>
      <c r="P694" s="234"/>
      <c r="Q694" s="234"/>
      <c r="R694" s="234"/>
      <c r="S694" s="260">
        <f t="shared" si="1734"/>
        <v>0</v>
      </c>
      <c r="T694" s="260">
        <f t="shared" si="1735"/>
        <v>62088.8157894737</v>
      </c>
      <c r="U694" s="260">
        <f t="shared" si="1736"/>
        <v>1192.10526315789</v>
      </c>
      <c r="V694" s="260"/>
      <c r="W694" s="270"/>
      <c r="X694" s="266">
        <v>10000</v>
      </c>
      <c r="Y694" s="260">
        <f t="shared" si="1737"/>
        <v>52088.8157894737</v>
      </c>
      <c r="Z694" s="234">
        <f t="shared" si="1738"/>
        <v>1000.1052631579</v>
      </c>
      <c r="AA694" s="260">
        <f t="shared" si="1739"/>
        <v>10156.25</v>
      </c>
      <c r="AB694" s="278">
        <f t="shared" si="1740"/>
        <v>0</v>
      </c>
      <c r="AC694" s="260">
        <f t="shared" si="1741"/>
        <v>4698</v>
      </c>
      <c r="AD694" s="254">
        <f t="shared" si="1742"/>
        <v>15.9229038220503</v>
      </c>
      <c r="AE694" s="279">
        <v>1</v>
      </c>
      <c r="AF694" s="280">
        <f t="shared" si="1743"/>
        <v>90.2016</v>
      </c>
      <c r="AG694" s="292">
        <f t="shared" si="1748"/>
        <v>44121</v>
      </c>
      <c r="AH694" s="292">
        <f t="shared" si="1749"/>
        <v>0</v>
      </c>
      <c r="AI694" s="292">
        <f t="shared" si="1750"/>
        <v>44136.9229038221</v>
      </c>
      <c r="AJ694" s="292" t="str">
        <f ca="1" t="shared" si="1751"/>
        <v>跟踪</v>
      </c>
      <c r="AK694" s="292">
        <f t="shared" si="1752"/>
        <v>44138.9229038221</v>
      </c>
      <c r="AL694" s="296"/>
      <c r="AM694" s="300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218"/>
      <c r="BD694" s="218"/>
      <c r="BE694" s="218"/>
      <c r="BF694" s="218"/>
      <c r="BG694" s="218"/>
      <c r="BH694" s="218"/>
      <c r="BI694" s="300"/>
      <c r="BJ694" s="300"/>
      <c r="BK694" s="300"/>
      <c r="BL694" s="300"/>
      <c r="BM694" s="300"/>
      <c r="BN694" s="300"/>
      <c r="BO694" s="300"/>
      <c r="BP694" s="300"/>
      <c r="BQ694" s="300"/>
      <c r="BR694" s="300"/>
      <c r="BS694" s="300"/>
      <c r="BT694" s="300"/>
      <c r="BU694" s="300"/>
      <c r="BV694" s="300"/>
      <c r="BW694" s="300"/>
      <c r="BX694" s="300"/>
      <c r="BY694" s="300"/>
      <c r="BZ694" s="300"/>
      <c r="CA694" s="300"/>
      <c r="CB694" s="300"/>
      <c r="CC694" s="300"/>
      <c r="CD694" s="300"/>
      <c r="CE694" s="300"/>
      <c r="CF694" s="300"/>
      <c r="CG694" s="300"/>
      <c r="CH694" s="300"/>
      <c r="CI694" s="300"/>
      <c r="CJ694" s="300"/>
      <c r="CK694" s="300"/>
      <c r="CL694" s="300"/>
      <c r="CM694" s="300"/>
      <c r="CN694" s="300"/>
      <c r="CO694" s="300"/>
      <c r="CP694" s="300"/>
      <c r="CQ694" s="300"/>
      <c r="CR694" s="300"/>
      <c r="CS694" s="300"/>
      <c r="CT694" s="300"/>
      <c r="CU694" s="300"/>
      <c r="CV694" s="300"/>
      <c r="CW694" s="300"/>
      <c r="CX694" s="300"/>
      <c r="CY694" s="300"/>
    </row>
    <row r="695" s="190" customFormat="1" customHeight="1" spans="1:103">
      <c r="A695" s="243">
        <v>332</v>
      </c>
      <c r="B695" s="235"/>
      <c r="C695" s="234">
        <v>1</v>
      </c>
      <c r="D695" s="233">
        <f t="shared" si="1744"/>
        <v>450</v>
      </c>
      <c r="E695" s="234" t="str">
        <f t="shared" si="1745"/>
        <v>YT-0926-16E</v>
      </c>
      <c r="F695" s="232">
        <f t="shared" si="1746"/>
        <v>3020</v>
      </c>
      <c r="G695" s="242"/>
      <c r="H695" s="234" t="s">
        <v>43</v>
      </c>
      <c r="I695" s="234"/>
      <c r="J695" s="252"/>
      <c r="K695" s="234"/>
      <c r="L695" s="234">
        <f t="shared" si="1747"/>
        <v>3</v>
      </c>
      <c r="M695" s="234">
        <f t="shared" si="1732"/>
        <v>0</v>
      </c>
      <c r="N695" s="253">
        <f t="shared" si="1733"/>
        <v>0</v>
      </c>
      <c r="O695" s="234"/>
      <c r="P695" s="234"/>
      <c r="Q695" s="234"/>
      <c r="R695" s="234"/>
      <c r="S695" s="260">
        <f t="shared" si="1734"/>
        <v>0</v>
      </c>
      <c r="T695" s="260" t="e">
        <f t="shared" si="1735"/>
        <v>#DIV/0!</v>
      </c>
      <c r="U695" s="260">
        <f t="shared" si="1736"/>
        <v>0</v>
      </c>
      <c r="V695" s="260"/>
      <c r="W695" s="270"/>
      <c r="X695" s="266"/>
      <c r="Y695" s="260" t="e">
        <f t="shared" si="1737"/>
        <v>#DIV/0!</v>
      </c>
      <c r="Z695" s="234" t="e">
        <f t="shared" si="1738"/>
        <v>#DIV/0!</v>
      </c>
      <c r="AA695" s="260" t="e">
        <f t="shared" si="1739"/>
        <v>#DIV/0!</v>
      </c>
      <c r="AB695" s="278" t="e">
        <f t="shared" si="1740"/>
        <v>#DIV/0!</v>
      </c>
      <c r="AC695" s="260">
        <f t="shared" si="1741"/>
        <v>0</v>
      </c>
      <c r="AD695" s="254" t="e">
        <f t="shared" si="1742"/>
        <v>#DIV/0!</v>
      </c>
      <c r="AE695" s="279">
        <v>1</v>
      </c>
      <c r="AF695" s="280">
        <f t="shared" si="1743"/>
        <v>0</v>
      </c>
      <c r="AG695" s="292">
        <f t="shared" si="1748"/>
        <v>44121</v>
      </c>
      <c r="AH695" s="292">
        <f t="shared" si="1749"/>
        <v>0</v>
      </c>
      <c r="AI695" s="292">
        <f t="shared" si="1750"/>
        <v>44136.9229038221</v>
      </c>
      <c r="AJ695" s="292" t="str">
        <f ca="1" t="shared" si="1751"/>
        <v>跟踪</v>
      </c>
      <c r="AK695" s="292">
        <f t="shared" si="1752"/>
        <v>44138.9229038221</v>
      </c>
      <c r="AL695" s="296"/>
      <c r="AM695" s="300"/>
      <c r="AN695" s="218"/>
      <c r="AO695" s="218"/>
      <c r="AP695" s="218"/>
      <c r="AQ695" s="218"/>
      <c r="AR695" s="218"/>
      <c r="AS695" s="218"/>
      <c r="AT695" s="218"/>
      <c r="AU695" s="218"/>
      <c r="AV695" s="218"/>
      <c r="AW695" s="218"/>
      <c r="AX695" s="218"/>
      <c r="AY695" s="218"/>
      <c r="AZ695" s="218"/>
      <c r="BA695" s="218"/>
      <c r="BB695" s="218"/>
      <c r="BC695" s="218"/>
      <c r="BD695" s="218"/>
      <c r="BE695" s="218"/>
      <c r="BF695" s="218"/>
      <c r="BG695" s="218"/>
      <c r="BH695" s="218"/>
      <c r="BI695" s="300"/>
      <c r="BJ695" s="300"/>
      <c r="BK695" s="300"/>
      <c r="BL695" s="300"/>
      <c r="BM695" s="300"/>
      <c r="BN695" s="300"/>
      <c r="BO695" s="300"/>
      <c r="BP695" s="300"/>
      <c r="BQ695" s="300"/>
      <c r="BR695" s="300"/>
      <c r="BS695" s="300"/>
      <c r="BT695" s="300"/>
      <c r="BU695" s="300"/>
      <c r="BV695" s="300"/>
      <c r="BW695" s="300"/>
      <c r="BX695" s="300"/>
      <c r="BY695" s="300"/>
      <c r="BZ695" s="300"/>
      <c r="CA695" s="300"/>
      <c r="CB695" s="300"/>
      <c r="CC695" s="300"/>
      <c r="CD695" s="300"/>
      <c r="CE695" s="300"/>
      <c r="CF695" s="300"/>
      <c r="CG695" s="300"/>
      <c r="CH695" s="300"/>
      <c r="CI695" s="300"/>
      <c r="CJ695" s="300"/>
      <c r="CK695" s="300"/>
      <c r="CL695" s="300"/>
      <c r="CM695" s="300"/>
      <c r="CN695" s="300"/>
      <c r="CO695" s="300"/>
      <c r="CP695" s="300"/>
      <c r="CQ695" s="300"/>
      <c r="CR695" s="300"/>
      <c r="CS695" s="300"/>
      <c r="CT695" s="300"/>
      <c r="CU695" s="300"/>
      <c r="CV695" s="300"/>
      <c r="CW695" s="300"/>
      <c r="CX695" s="300"/>
      <c r="CY695" s="300"/>
    </row>
    <row r="696" s="190" customFormat="1" customHeight="1" spans="1:103">
      <c r="A696" s="243">
        <v>332</v>
      </c>
      <c r="B696" s="235"/>
      <c r="C696" s="234">
        <v>1</v>
      </c>
      <c r="D696" s="233">
        <f t="shared" si="1744"/>
        <v>450</v>
      </c>
      <c r="E696" s="234" t="str">
        <f t="shared" si="1745"/>
        <v>YT-0926-16E</v>
      </c>
      <c r="F696" s="232">
        <f t="shared" si="1746"/>
        <v>3020</v>
      </c>
      <c r="G696" s="234" t="e">
        <f>[1]问量!$F$260</f>
        <v>#REF!</v>
      </c>
      <c r="H696" s="234" t="s">
        <v>44</v>
      </c>
      <c r="I696" s="234"/>
      <c r="J696" s="252"/>
      <c r="K696" s="234"/>
      <c r="L696" s="234">
        <f t="shared" si="1747"/>
        <v>3</v>
      </c>
      <c r="M696" s="234">
        <f t="shared" si="1732"/>
        <v>0</v>
      </c>
      <c r="N696" s="253">
        <f t="shared" si="1733"/>
        <v>0</v>
      </c>
      <c r="O696" s="234"/>
      <c r="P696" s="234"/>
      <c r="Q696" s="234"/>
      <c r="R696" s="234"/>
      <c r="S696" s="260">
        <f t="shared" si="1734"/>
        <v>0</v>
      </c>
      <c r="T696" s="260" t="e">
        <f t="shared" si="1735"/>
        <v>#DIV/0!</v>
      </c>
      <c r="U696" s="260">
        <f t="shared" si="1736"/>
        <v>0</v>
      </c>
      <c r="V696" s="260"/>
      <c r="W696" s="270"/>
      <c r="X696" s="266"/>
      <c r="Y696" s="260" t="e">
        <f t="shared" si="1737"/>
        <v>#DIV/0!</v>
      </c>
      <c r="Z696" s="234" t="e">
        <f t="shared" si="1738"/>
        <v>#DIV/0!</v>
      </c>
      <c r="AA696" s="260" t="e">
        <f t="shared" si="1739"/>
        <v>#DIV/0!</v>
      </c>
      <c r="AB696" s="278" t="e">
        <f t="shared" si="1740"/>
        <v>#DIV/0!</v>
      </c>
      <c r="AC696" s="260">
        <f t="shared" si="1741"/>
        <v>0</v>
      </c>
      <c r="AD696" s="254" t="e">
        <f t="shared" si="1742"/>
        <v>#DIV/0!</v>
      </c>
      <c r="AE696" s="279">
        <v>1</v>
      </c>
      <c r="AF696" s="280">
        <f t="shared" si="1743"/>
        <v>0</v>
      </c>
      <c r="AG696" s="292">
        <f t="shared" si="1748"/>
        <v>44121</v>
      </c>
      <c r="AH696" s="292">
        <f t="shared" si="1749"/>
        <v>0</v>
      </c>
      <c r="AI696" s="292">
        <f t="shared" si="1750"/>
        <v>44136.9229038221</v>
      </c>
      <c r="AJ696" s="292" t="str">
        <f ca="1" t="shared" si="1751"/>
        <v>跟踪</v>
      </c>
      <c r="AK696" s="292">
        <f t="shared" si="1752"/>
        <v>44138.9229038221</v>
      </c>
      <c r="AL696" s="296"/>
      <c r="AM696" s="300"/>
      <c r="AN696" s="218"/>
      <c r="AO696" s="218"/>
      <c r="AP696" s="218"/>
      <c r="AQ696" s="218"/>
      <c r="AR696" s="218"/>
      <c r="AS696" s="218"/>
      <c r="AT696" s="218"/>
      <c r="AU696" s="218"/>
      <c r="AV696" s="218"/>
      <c r="AW696" s="218"/>
      <c r="AX696" s="218"/>
      <c r="AY696" s="218"/>
      <c r="AZ696" s="218"/>
      <c r="BA696" s="218"/>
      <c r="BB696" s="218"/>
      <c r="BC696" s="218"/>
      <c r="BD696" s="218"/>
      <c r="BE696" s="218"/>
      <c r="BF696" s="218"/>
      <c r="BG696" s="218"/>
      <c r="BH696" s="218"/>
      <c r="BI696" s="300"/>
      <c r="BJ696" s="300"/>
      <c r="BK696" s="300"/>
      <c r="BL696" s="300"/>
      <c r="BM696" s="300"/>
      <c r="BN696" s="300"/>
      <c r="BO696" s="300"/>
      <c r="BP696" s="300"/>
      <c r="BQ696" s="300"/>
      <c r="BR696" s="300"/>
      <c r="BS696" s="300"/>
      <c r="BT696" s="300"/>
      <c r="BU696" s="300"/>
      <c r="BV696" s="300"/>
      <c r="BW696" s="300"/>
      <c r="BX696" s="300"/>
      <c r="BY696" s="300"/>
      <c r="BZ696" s="300"/>
      <c r="CA696" s="300"/>
      <c r="CB696" s="300"/>
      <c r="CC696" s="300"/>
      <c r="CD696" s="300"/>
      <c r="CE696" s="300"/>
      <c r="CF696" s="300"/>
      <c r="CG696" s="300"/>
      <c r="CH696" s="300"/>
      <c r="CI696" s="300"/>
      <c r="CJ696" s="300"/>
      <c r="CK696" s="300"/>
      <c r="CL696" s="300"/>
      <c r="CM696" s="300"/>
      <c r="CN696" s="300"/>
      <c r="CO696" s="300"/>
      <c r="CP696" s="300"/>
      <c r="CQ696" s="300"/>
      <c r="CR696" s="300"/>
      <c r="CS696" s="300"/>
      <c r="CT696" s="300"/>
      <c r="CU696" s="300"/>
      <c r="CV696" s="300"/>
      <c r="CW696" s="300"/>
      <c r="CX696" s="300"/>
      <c r="CY696" s="300"/>
    </row>
    <row r="697" s="190" customFormat="1" customHeight="1" spans="1:103">
      <c r="A697" s="243">
        <v>332</v>
      </c>
      <c r="B697" s="235"/>
      <c r="C697" s="234">
        <v>1</v>
      </c>
      <c r="D697" s="233">
        <f t="shared" si="1744"/>
        <v>450</v>
      </c>
      <c r="E697" s="234" t="str">
        <f t="shared" si="1745"/>
        <v>YT-0926-16E</v>
      </c>
      <c r="F697" s="232">
        <f t="shared" si="1746"/>
        <v>3020</v>
      </c>
      <c r="G697" s="234"/>
      <c r="H697" s="234" t="s">
        <v>45</v>
      </c>
      <c r="I697" s="234"/>
      <c r="J697" s="252"/>
      <c r="K697" s="234"/>
      <c r="L697" s="234">
        <f t="shared" si="1747"/>
        <v>3</v>
      </c>
      <c r="M697" s="234">
        <f t="shared" si="1732"/>
        <v>0</v>
      </c>
      <c r="N697" s="253">
        <f t="shared" si="1733"/>
        <v>0</v>
      </c>
      <c r="O697" s="234"/>
      <c r="P697" s="234"/>
      <c r="Q697" s="234"/>
      <c r="R697" s="234"/>
      <c r="S697" s="260">
        <f t="shared" si="1734"/>
        <v>0</v>
      </c>
      <c r="T697" s="260" t="e">
        <f t="shared" si="1735"/>
        <v>#DIV/0!</v>
      </c>
      <c r="U697" s="260">
        <f t="shared" si="1736"/>
        <v>0</v>
      </c>
      <c r="V697" s="260"/>
      <c r="W697" s="270"/>
      <c r="X697" s="266"/>
      <c r="Y697" s="260" t="e">
        <f t="shared" si="1737"/>
        <v>#DIV/0!</v>
      </c>
      <c r="Z697" s="234" t="e">
        <f t="shared" si="1738"/>
        <v>#DIV/0!</v>
      </c>
      <c r="AA697" s="260" t="e">
        <f t="shared" si="1739"/>
        <v>#DIV/0!</v>
      </c>
      <c r="AB697" s="278" t="e">
        <f t="shared" si="1740"/>
        <v>#DIV/0!</v>
      </c>
      <c r="AC697" s="260">
        <f t="shared" si="1741"/>
        <v>0</v>
      </c>
      <c r="AD697" s="254" t="e">
        <f t="shared" si="1742"/>
        <v>#DIV/0!</v>
      </c>
      <c r="AE697" s="279">
        <v>1</v>
      </c>
      <c r="AF697" s="280">
        <f t="shared" si="1743"/>
        <v>0</v>
      </c>
      <c r="AG697" s="292">
        <f t="shared" si="1748"/>
        <v>44121</v>
      </c>
      <c r="AH697" s="292">
        <f t="shared" si="1749"/>
        <v>0</v>
      </c>
      <c r="AI697" s="292">
        <f t="shared" si="1750"/>
        <v>44136.9229038221</v>
      </c>
      <c r="AJ697" s="292" t="str">
        <f ca="1" t="shared" si="1751"/>
        <v>跟踪</v>
      </c>
      <c r="AK697" s="292">
        <f t="shared" si="1752"/>
        <v>44138.9229038221</v>
      </c>
      <c r="AL697" s="296"/>
      <c r="AM697" s="300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218"/>
      <c r="BD697" s="218"/>
      <c r="BE697" s="218"/>
      <c r="BF697" s="218"/>
      <c r="BG697" s="218"/>
      <c r="BH697" s="218"/>
      <c r="BI697" s="300"/>
      <c r="BJ697" s="300"/>
      <c r="BK697" s="300"/>
      <c r="BL697" s="300"/>
      <c r="BM697" s="300"/>
      <c r="BN697" s="300"/>
      <c r="BO697" s="300"/>
      <c r="BP697" s="300"/>
      <c r="BQ697" s="300"/>
      <c r="BR697" s="300"/>
      <c r="BS697" s="300"/>
      <c r="BT697" s="300"/>
      <c r="BU697" s="300"/>
      <c r="BV697" s="300"/>
      <c r="BW697" s="300"/>
      <c r="BX697" s="300"/>
      <c r="BY697" s="300"/>
      <c r="BZ697" s="300"/>
      <c r="CA697" s="300"/>
      <c r="CB697" s="300"/>
      <c r="CC697" s="300"/>
      <c r="CD697" s="300"/>
      <c r="CE697" s="300"/>
      <c r="CF697" s="300"/>
      <c r="CG697" s="300"/>
      <c r="CH697" s="300"/>
      <c r="CI697" s="300"/>
      <c r="CJ697" s="300"/>
      <c r="CK697" s="300"/>
      <c r="CL697" s="300"/>
      <c r="CM697" s="300"/>
      <c r="CN697" s="300"/>
      <c r="CO697" s="300"/>
      <c r="CP697" s="300"/>
      <c r="CQ697" s="300"/>
      <c r="CR697" s="300"/>
      <c r="CS697" s="300"/>
      <c r="CT697" s="300"/>
      <c r="CU697" s="300"/>
      <c r="CV697" s="300"/>
      <c r="CW697" s="300"/>
      <c r="CX697" s="300"/>
      <c r="CY697" s="300"/>
    </row>
    <row r="698" s="190" customFormat="1" customHeight="1" spans="1:103">
      <c r="A698" s="243">
        <v>332</v>
      </c>
      <c r="B698" s="235"/>
      <c r="C698" s="234">
        <v>1</v>
      </c>
      <c r="D698" s="233">
        <f t="shared" si="1744"/>
        <v>450</v>
      </c>
      <c r="E698" s="234" t="str">
        <f t="shared" si="1745"/>
        <v>YT-0926-16E</v>
      </c>
      <c r="F698" s="232">
        <f t="shared" si="1746"/>
        <v>3020</v>
      </c>
      <c r="G698" s="234">
        <v>11</v>
      </c>
      <c r="H698" s="234" t="s">
        <v>46</v>
      </c>
      <c r="I698" s="234"/>
      <c r="J698" s="252"/>
      <c r="K698" s="234"/>
      <c r="L698" s="234">
        <f t="shared" si="1747"/>
        <v>3</v>
      </c>
      <c r="M698" s="234">
        <f t="shared" si="1732"/>
        <v>0</v>
      </c>
      <c r="N698" s="253">
        <f t="shared" si="1733"/>
        <v>0</v>
      </c>
      <c r="O698" s="234"/>
      <c r="P698" s="234"/>
      <c r="Q698" s="234"/>
      <c r="R698" s="234"/>
      <c r="S698" s="260">
        <f t="shared" si="1734"/>
        <v>0</v>
      </c>
      <c r="T698" s="260" t="e">
        <f t="shared" si="1735"/>
        <v>#DIV/0!</v>
      </c>
      <c r="U698" s="260">
        <f t="shared" si="1736"/>
        <v>0</v>
      </c>
      <c r="V698" s="260"/>
      <c r="W698" s="270"/>
      <c r="X698" s="266"/>
      <c r="Y698" s="260" t="e">
        <f t="shared" si="1737"/>
        <v>#DIV/0!</v>
      </c>
      <c r="Z698" s="234" t="e">
        <f t="shared" si="1738"/>
        <v>#DIV/0!</v>
      </c>
      <c r="AA698" s="260" t="e">
        <f t="shared" si="1739"/>
        <v>#DIV/0!</v>
      </c>
      <c r="AB698" s="278" t="e">
        <f t="shared" si="1740"/>
        <v>#DIV/0!</v>
      </c>
      <c r="AC698" s="260">
        <f t="shared" si="1741"/>
        <v>0</v>
      </c>
      <c r="AD698" s="254" t="e">
        <f t="shared" si="1742"/>
        <v>#DIV/0!</v>
      </c>
      <c r="AE698" s="279">
        <v>1</v>
      </c>
      <c r="AF698" s="280">
        <f t="shared" si="1743"/>
        <v>0</v>
      </c>
      <c r="AG698" s="292">
        <f t="shared" si="1748"/>
        <v>44121</v>
      </c>
      <c r="AH698" s="292">
        <f t="shared" si="1749"/>
        <v>0</v>
      </c>
      <c r="AI698" s="292">
        <f t="shared" si="1750"/>
        <v>44136.9229038221</v>
      </c>
      <c r="AJ698" s="292" t="str">
        <f ca="1" t="shared" si="1751"/>
        <v>跟踪</v>
      </c>
      <c r="AK698" s="292">
        <f t="shared" si="1752"/>
        <v>44138.9229038221</v>
      </c>
      <c r="AL698" s="296"/>
      <c r="AM698" s="300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218"/>
      <c r="BD698" s="218"/>
      <c r="BE698" s="218"/>
      <c r="BF698" s="218"/>
      <c r="BG698" s="218"/>
      <c r="BH698" s="218"/>
      <c r="BI698" s="300"/>
      <c r="BJ698" s="300"/>
      <c r="BK698" s="300"/>
      <c r="BL698" s="300"/>
      <c r="BM698" s="300"/>
      <c r="BN698" s="300"/>
      <c r="BO698" s="300"/>
      <c r="BP698" s="300"/>
      <c r="BQ698" s="300"/>
      <c r="BR698" s="300"/>
      <c r="BS698" s="300"/>
      <c r="BT698" s="300"/>
      <c r="BU698" s="300"/>
      <c r="BV698" s="300"/>
      <c r="BW698" s="300"/>
      <c r="BX698" s="300"/>
      <c r="BY698" s="300"/>
      <c r="BZ698" s="300"/>
      <c r="CA698" s="300"/>
      <c r="CB698" s="300"/>
      <c r="CC698" s="300"/>
      <c r="CD698" s="300"/>
      <c r="CE698" s="300"/>
      <c r="CF698" s="300"/>
      <c r="CG698" s="300"/>
      <c r="CH698" s="300"/>
      <c r="CI698" s="300"/>
      <c r="CJ698" s="300"/>
      <c r="CK698" s="300"/>
      <c r="CL698" s="300"/>
      <c r="CM698" s="300"/>
      <c r="CN698" s="300"/>
      <c r="CO698" s="300"/>
      <c r="CP698" s="300"/>
      <c r="CQ698" s="300"/>
      <c r="CR698" s="300"/>
      <c r="CS698" s="300"/>
      <c r="CT698" s="300"/>
      <c r="CU698" s="300"/>
      <c r="CV698" s="300"/>
      <c r="CW698" s="300"/>
      <c r="CX698" s="300"/>
      <c r="CY698" s="300"/>
    </row>
    <row r="699" s="190" customFormat="1" customHeight="1" spans="1:103">
      <c r="A699" s="243"/>
      <c r="B699" s="237"/>
      <c r="C699" s="240"/>
      <c r="D699" s="239"/>
      <c r="E699" s="240"/>
      <c r="F699" s="238"/>
      <c r="G699" s="240"/>
      <c r="H699" s="240"/>
      <c r="I699" s="240"/>
      <c r="J699" s="256"/>
      <c r="K699" s="240"/>
      <c r="L699" s="240"/>
      <c r="M699" s="240"/>
      <c r="N699" s="257"/>
      <c r="O699" s="240"/>
      <c r="P699" s="240"/>
      <c r="Q699" s="240"/>
      <c r="R699" s="240"/>
      <c r="S699" s="267"/>
      <c r="T699" s="267"/>
      <c r="U699" s="267"/>
      <c r="V699" s="267"/>
      <c r="W699" s="272"/>
      <c r="X699" s="269"/>
      <c r="Y699" s="267"/>
      <c r="Z699" s="240"/>
      <c r="AA699" s="267"/>
      <c r="AB699" s="281"/>
      <c r="AC699" s="267"/>
      <c r="AD699" s="258"/>
      <c r="AE699" s="282"/>
      <c r="AF699" s="283"/>
      <c r="AG699" s="297"/>
      <c r="AH699" s="297"/>
      <c r="AI699" s="297"/>
      <c r="AJ699" s="297"/>
      <c r="AK699" s="297"/>
      <c r="AL699" s="298"/>
      <c r="AM699" s="300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218"/>
      <c r="BD699" s="218"/>
      <c r="BE699" s="218"/>
      <c r="BF699" s="218"/>
      <c r="BG699" s="218"/>
      <c r="BH699" s="218"/>
      <c r="BI699" s="300"/>
      <c r="BJ699" s="300"/>
      <c r="BK699" s="300"/>
      <c r="BL699" s="300"/>
      <c r="BM699" s="300"/>
      <c r="BN699" s="300"/>
      <c r="BO699" s="300"/>
      <c r="BP699" s="300"/>
      <c r="BQ699" s="300"/>
      <c r="BR699" s="300"/>
      <c r="BS699" s="300"/>
      <c r="BT699" s="300"/>
      <c r="BU699" s="300"/>
      <c r="BV699" s="300"/>
      <c r="BW699" s="300"/>
      <c r="BX699" s="300"/>
      <c r="BY699" s="300"/>
      <c r="BZ699" s="300"/>
      <c r="CA699" s="300"/>
      <c r="CB699" s="300"/>
      <c r="CC699" s="300"/>
      <c r="CD699" s="300"/>
      <c r="CE699" s="300"/>
      <c r="CF699" s="300"/>
      <c r="CG699" s="300"/>
      <c r="CH699" s="300"/>
      <c r="CI699" s="300"/>
      <c r="CJ699" s="300"/>
      <c r="CK699" s="300"/>
      <c r="CL699" s="300"/>
      <c r="CM699" s="300"/>
      <c r="CN699" s="300"/>
      <c r="CO699" s="300"/>
      <c r="CP699" s="300"/>
      <c r="CQ699" s="300"/>
      <c r="CR699" s="300"/>
      <c r="CS699" s="300"/>
      <c r="CT699" s="300"/>
      <c r="CU699" s="300"/>
      <c r="CV699" s="300"/>
      <c r="CW699" s="300"/>
      <c r="CX699" s="300"/>
      <c r="CY699" s="300"/>
    </row>
    <row r="700" customHeight="1" spans="1:38">
      <c r="A700" s="230">
        <v>347</v>
      </c>
      <c r="B700" s="235">
        <v>1087</v>
      </c>
      <c r="C700" s="234">
        <v>1</v>
      </c>
      <c r="D700" s="233">
        <v>550</v>
      </c>
      <c r="E700" s="234" t="s">
        <v>191</v>
      </c>
      <c r="F700" s="232">
        <v>500</v>
      </c>
      <c r="G700" s="234"/>
      <c r="H700" s="234" t="s">
        <v>15</v>
      </c>
      <c r="I700" s="234">
        <v>600</v>
      </c>
      <c r="J700" s="252" t="s">
        <v>192</v>
      </c>
      <c r="K700" s="234">
        <v>162</v>
      </c>
      <c r="L700" s="234">
        <v>6</v>
      </c>
      <c r="M700" s="234">
        <f t="shared" ref="M700:M706" si="1753">O700*K700*I700</f>
        <v>445176</v>
      </c>
      <c r="N700" s="253">
        <f t="shared" ref="N700:N706" si="1754">M700/SUM($M$700:$M$706)</f>
        <v>0.378356051218505</v>
      </c>
      <c r="O700" s="234">
        <v>4.58</v>
      </c>
      <c r="P700" s="234"/>
      <c r="Q700" s="234"/>
      <c r="R700" s="234"/>
      <c r="S700" s="260">
        <f t="shared" ref="S700:S706" si="1755">R700*Q700*P700/1000</f>
        <v>0</v>
      </c>
      <c r="T700" s="260">
        <f t="shared" ref="T700:T706" si="1756">F700*N700*1000/L700/K700*9000/I700</f>
        <v>2919.41397545143</v>
      </c>
      <c r="U700" s="260"/>
      <c r="V700" s="260"/>
      <c r="W700" s="270"/>
      <c r="X700" s="266"/>
      <c r="Y700" s="260">
        <f t="shared" ref="Y700:Y706" si="1757">T700-X700</f>
        <v>2919.41397545143</v>
      </c>
      <c r="Z700" s="234">
        <f t="shared" ref="Z700:Z706" si="1758">Y700*I700/9000*L700*K700/1000</f>
        <v>189.178025609252</v>
      </c>
      <c r="AA700" s="260">
        <f t="shared" ref="AA700:AA706" si="1759">65*1000/K700*9000/I700</f>
        <v>6018.51851851852</v>
      </c>
      <c r="AB700" s="278">
        <f t="shared" ref="AB700:AB706" si="1760">Q700*R700*P700*N700/K700/L700*9000/I700</f>
        <v>0</v>
      </c>
      <c r="AC700" s="260">
        <f t="shared" ref="AC700:AC706" si="1761">D700/2*O700*60*24/1000</f>
        <v>1813.68</v>
      </c>
      <c r="AD700" s="254">
        <f t="shared" ref="AD700:AD706" si="1762">T700/AC700/0.83/AE700</f>
        <v>1.93935326820809</v>
      </c>
      <c r="AE700" s="279">
        <v>1</v>
      </c>
      <c r="AF700" s="280">
        <f t="shared" ref="AF700:AF706" si="1763">IF(LEN(C700)&gt;0,AC700*I700/9000/1000*K700*L700,"")</f>
        <v>117.526464</v>
      </c>
      <c r="AG700" s="292">
        <v>44122</v>
      </c>
      <c r="AH700" s="294"/>
      <c r="AI700" s="294">
        <f>AD700+AG700</f>
        <v>44123.9393532682</v>
      </c>
      <c r="AJ700" s="295" t="str">
        <f ca="1">IF(NOW()-AG700-AD700&gt;=-2,"跟踪"," ")</f>
        <v>跟踪</v>
      </c>
      <c r="AK700" s="295">
        <f>AI700+3</f>
        <v>44126.9393532682</v>
      </c>
      <c r="AL700" s="296">
        <f>SUM(AF700:AF706)</f>
        <v>310.623984</v>
      </c>
    </row>
    <row r="701" customHeight="1" spans="1:38">
      <c r="A701" s="230">
        <v>347</v>
      </c>
      <c r="B701" s="235"/>
      <c r="C701" s="234">
        <v>1</v>
      </c>
      <c r="D701" s="233">
        <f t="shared" ref="D701:D706" si="1764">D700</f>
        <v>550</v>
      </c>
      <c r="E701" s="234" t="str">
        <f t="shared" ref="E701:E706" si="1765">E700</f>
        <v>YT-24522-16E</v>
      </c>
      <c r="F701" s="232">
        <f t="shared" ref="F701:F706" si="1766">F700</f>
        <v>500</v>
      </c>
      <c r="G701" s="234"/>
      <c r="H701" s="234" t="s">
        <v>41</v>
      </c>
      <c r="I701" s="234">
        <v>600</v>
      </c>
      <c r="J701" s="252" t="s">
        <v>193</v>
      </c>
      <c r="K701" s="234">
        <v>162</v>
      </c>
      <c r="L701" s="234">
        <v>6</v>
      </c>
      <c r="M701" s="234">
        <f t="shared" si="1753"/>
        <v>445176</v>
      </c>
      <c r="N701" s="253">
        <f t="shared" si="1754"/>
        <v>0.378356051218505</v>
      </c>
      <c r="O701" s="234">
        <v>4.58</v>
      </c>
      <c r="P701" s="260"/>
      <c r="Q701" s="260"/>
      <c r="R701" s="260"/>
      <c r="S701" s="260">
        <f t="shared" si="1755"/>
        <v>0</v>
      </c>
      <c r="T701" s="260">
        <f t="shared" si="1756"/>
        <v>2919.41397545143</v>
      </c>
      <c r="U701" s="260"/>
      <c r="V701" s="260"/>
      <c r="W701" s="270"/>
      <c r="X701" s="266"/>
      <c r="Y701" s="260">
        <f t="shared" si="1757"/>
        <v>2919.41397545143</v>
      </c>
      <c r="Z701" s="234">
        <f t="shared" si="1758"/>
        <v>189.178025609252</v>
      </c>
      <c r="AA701" s="260">
        <f t="shared" si="1759"/>
        <v>6018.51851851852</v>
      </c>
      <c r="AB701" s="278">
        <f t="shared" si="1760"/>
        <v>0</v>
      </c>
      <c r="AC701" s="260">
        <f t="shared" si="1761"/>
        <v>1813.68</v>
      </c>
      <c r="AD701" s="254">
        <f t="shared" si="1762"/>
        <v>1.93935326820809</v>
      </c>
      <c r="AE701" s="279">
        <v>1</v>
      </c>
      <c r="AF701" s="280">
        <f t="shared" si="1763"/>
        <v>117.526464</v>
      </c>
      <c r="AG701" s="292">
        <f t="shared" ref="AG701:AG706" si="1767">AG700</f>
        <v>44122</v>
      </c>
      <c r="AH701" s="292">
        <f t="shared" ref="AH701:AH706" si="1768">AH700</f>
        <v>0</v>
      </c>
      <c r="AI701" s="292">
        <f t="shared" ref="AI701:AI706" si="1769">AI700</f>
        <v>44123.9393532682</v>
      </c>
      <c r="AJ701" s="292" t="str">
        <f ca="1" t="shared" ref="AJ701:AJ706" si="1770">AJ700</f>
        <v>跟踪</v>
      </c>
      <c r="AK701" s="295">
        <f t="shared" ref="AK701:AK706" si="1771">AK700</f>
        <v>44126.9393532682</v>
      </c>
      <c r="AL701" s="296"/>
    </row>
    <row r="702" customHeight="1" spans="1:38">
      <c r="A702" s="230">
        <v>347</v>
      </c>
      <c r="B702" s="235"/>
      <c r="C702" s="234">
        <v>1</v>
      </c>
      <c r="D702" s="233">
        <f t="shared" si="1764"/>
        <v>550</v>
      </c>
      <c r="E702" s="234" t="str">
        <f t="shared" si="1765"/>
        <v>YT-24522-16E</v>
      </c>
      <c r="F702" s="232">
        <f t="shared" si="1766"/>
        <v>500</v>
      </c>
      <c r="G702" s="241" t="s">
        <v>49</v>
      </c>
      <c r="H702" s="234" t="s">
        <v>42</v>
      </c>
      <c r="I702" s="234">
        <v>30</v>
      </c>
      <c r="J702" s="252" t="s">
        <v>57</v>
      </c>
      <c r="K702" s="234">
        <v>324</v>
      </c>
      <c r="L702" s="234">
        <v>6</v>
      </c>
      <c r="M702" s="234">
        <f t="shared" si="1753"/>
        <v>111294</v>
      </c>
      <c r="N702" s="253">
        <f t="shared" si="1754"/>
        <v>0.0945890128046262</v>
      </c>
      <c r="O702" s="234">
        <v>11.45</v>
      </c>
      <c r="P702" s="234"/>
      <c r="Q702" s="234"/>
      <c r="R702" s="234"/>
      <c r="S702" s="260">
        <f t="shared" si="1755"/>
        <v>0</v>
      </c>
      <c r="T702" s="260">
        <f t="shared" si="1756"/>
        <v>7298.53493862856</v>
      </c>
      <c r="U702" s="260"/>
      <c r="V702" s="260"/>
      <c r="W702" s="270"/>
      <c r="X702" s="266"/>
      <c r="Y702" s="260">
        <f t="shared" si="1757"/>
        <v>7298.53493862856</v>
      </c>
      <c r="Z702" s="234">
        <f t="shared" si="1758"/>
        <v>47.2945064023131</v>
      </c>
      <c r="AA702" s="260">
        <f t="shared" si="1759"/>
        <v>60185.1851851852</v>
      </c>
      <c r="AB702" s="278">
        <f t="shared" si="1760"/>
        <v>0</v>
      </c>
      <c r="AC702" s="260">
        <f t="shared" si="1761"/>
        <v>4534.2</v>
      </c>
      <c r="AD702" s="254">
        <f t="shared" si="1762"/>
        <v>1.93935326820809</v>
      </c>
      <c r="AE702" s="279">
        <v>1</v>
      </c>
      <c r="AF702" s="280">
        <f t="shared" si="1763"/>
        <v>29.381616</v>
      </c>
      <c r="AG702" s="292">
        <f t="shared" si="1767"/>
        <v>44122</v>
      </c>
      <c r="AH702" s="292">
        <f t="shared" si="1768"/>
        <v>0</v>
      </c>
      <c r="AI702" s="292">
        <f t="shared" si="1769"/>
        <v>44123.9393532682</v>
      </c>
      <c r="AJ702" s="292" t="str">
        <f ca="1" t="shared" si="1770"/>
        <v>跟踪</v>
      </c>
      <c r="AK702" s="295">
        <f t="shared" si="1771"/>
        <v>44126.9393532682</v>
      </c>
      <c r="AL702" s="296"/>
    </row>
    <row r="703" customHeight="1" spans="1:38">
      <c r="A703" s="230">
        <v>347</v>
      </c>
      <c r="B703" s="235"/>
      <c r="C703" s="234">
        <v>1</v>
      </c>
      <c r="D703" s="233">
        <f t="shared" si="1764"/>
        <v>550</v>
      </c>
      <c r="E703" s="234" t="str">
        <f t="shared" si="1765"/>
        <v>YT-24522-16E</v>
      </c>
      <c r="F703" s="232">
        <f t="shared" si="1766"/>
        <v>500</v>
      </c>
      <c r="G703" s="242"/>
      <c r="H703" s="234" t="s">
        <v>43</v>
      </c>
      <c r="I703" s="234">
        <v>150</v>
      </c>
      <c r="J703" s="252" t="s">
        <v>54</v>
      </c>
      <c r="K703" s="234">
        <v>162</v>
      </c>
      <c r="L703" s="234">
        <v>6</v>
      </c>
      <c r="M703" s="234">
        <f t="shared" si="1753"/>
        <v>87480</v>
      </c>
      <c r="N703" s="253">
        <f t="shared" si="1754"/>
        <v>0.0743494423791822</v>
      </c>
      <c r="O703" s="234">
        <v>3.6</v>
      </c>
      <c r="P703" s="234"/>
      <c r="Q703" s="234"/>
      <c r="R703" s="234"/>
      <c r="S703" s="260">
        <f t="shared" si="1755"/>
        <v>0</v>
      </c>
      <c r="T703" s="260">
        <f t="shared" si="1756"/>
        <v>2294.73587590068</v>
      </c>
      <c r="U703" s="260"/>
      <c r="V703" s="260"/>
      <c r="W703" s="270"/>
      <c r="X703" s="266"/>
      <c r="Y703" s="260">
        <f t="shared" si="1757"/>
        <v>2294.73587590068</v>
      </c>
      <c r="Z703" s="234">
        <f t="shared" si="1758"/>
        <v>37.1747211895911</v>
      </c>
      <c r="AA703" s="260">
        <f t="shared" si="1759"/>
        <v>24074.0740740741</v>
      </c>
      <c r="AB703" s="278">
        <f t="shared" si="1760"/>
        <v>0</v>
      </c>
      <c r="AC703" s="260">
        <f t="shared" si="1761"/>
        <v>1425.6</v>
      </c>
      <c r="AD703" s="254">
        <f t="shared" si="1762"/>
        <v>1.93935326820809</v>
      </c>
      <c r="AE703" s="279">
        <v>1</v>
      </c>
      <c r="AF703" s="280">
        <f t="shared" si="1763"/>
        <v>23.09472</v>
      </c>
      <c r="AG703" s="292">
        <f t="shared" si="1767"/>
        <v>44122</v>
      </c>
      <c r="AH703" s="292">
        <f t="shared" si="1768"/>
        <v>0</v>
      </c>
      <c r="AI703" s="292">
        <f t="shared" si="1769"/>
        <v>44123.9393532682</v>
      </c>
      <c r="AJ703" s="292" t="str">
        <f ca="1" t="shared" si="1770"/>
        <v>跟踪</v>
      </c>
      <c r="AK703" s="295">
        <f t="shared" si="1771"/>
        <v>44126.9393532682</v>
      </c>
      <c r="AL703" s="296"/>
    </row>
    <row r="704" customHeight="1" spans="1:38">
      <c r="A704" s="230">
        <v>347</v>
      </c>
      <c r="B704" s="235"/>
      <c r="C704" s="234">
        <v>1</v>
      </c>
      <c r="D704" s="233">
        <f t="shared" si="1764"/>
        <v>550</v>
      </c>
      <c r="E704" s="234" t="str">
        <f t="shared" si="1765"/>
        <v>YT-24522-16E</v>
      </c>
      <c r="F704" s="232">
        <f t="shared" si="1766"/>
        <v>500</v>
      </c>
      <c r="G704" s="234" t="e">
        <f>[1]问量!$F$275</f>
        <v>#REF!</v>
      </c>
      <c r="H704" s="234" t="s">
        <v>44</v>
      </c>
      <c r="I704" s="234">
        <v>150</v>
      </c>
      <c r="J704" s="252" t="s">
        <v>54</v>
      </c>
      <c r="K704" s="234">
        <v>162</v>
      </c>
      <c r="L704" s="234">
        <v>6</v>
      </c>
      <c r="M704" s="234">
        <f t="shared" si="1753"/>
        <v>87480</v>
      </c>
      <c r="N704" s="253">
        <f t="shared" si="1754"/>
        <v>0.0743494423791822</v>
      </c>
      <c r="O704" s="234">
        <v>3.6</v>
      </c>
      <c r="P704" s="234"/>
      <c r="Q704" s="234"/>
      <c r="R704" s="234"/>
      <c r="S704" s="260">
        <f t="shared" si="1755"/>
        <v>0</v>
      </c>
      <c r="T704" s="260">
        <f t="shared" si="1756"/>
        <v>2294.73587590068</v>
      </c>
      <c r="U704" s="260"/>
      <c r="V704" s="260"/>
      <c r="W704" s="270"/>
      <c r="X704" s="266"/>
      <c r="Y704" s="260">
        <f t="shared" si="1757"/>
        <v>2294.73587590068</v>
      </c>
      <c r="Z704" s="234">
        <f t="shared" si="1758"/>
        <v>37.1747211895911</v>
      </c>
      <c r="AA704" s="260">
        <f t="shared" si="1759"/>
        <v>24074.0740740741</v>
      </c>
      <c r="AB704" s="278">
        <f t="shared" si="1760"/>
        <v>0</v>
      </c>
      <c r="AC704" s="260">
        <f t="shared" si="1761"/>
        <v>1425.6</v>
      </c>
      <c r="AD704" s="254">
        <f t="shared" si="1762"/>
        <v>1.93935326820809</v>
      </c>
      <c r="AE704" s="279">
        <v>1</v>
      </c>
      <c r="AF704" s="280">
        <f t="shared" si="1763"/>
        <v>23.09472</v>
      </c>
      <c r="AG704" s="292">
        <f t="shared" si="1767"/>
        <v>44122</v>
      </c>
      <c r="AH704" s="292">
        <f t="shared" si="1768"/>
        <v>0</v>
      </c>
      <c r="AI704" s="292">
        <f t="shared" si="1769"/>
        <v>44123.9393532682</v>
      </c>
      <c r="AJ704" s="292" t="str">
        <f ca="1" t="shared" si="1770"/>
        <v>跟踪</v>
      </c>
      <c r="AK704" s="295">
        <f t="shared" si="1771"/>
        <v>44126.9393532682</v>
      </c>
      <c r="AL704" s="296"/>
    </row>
    <row r="705" customHeight="1" spans="1:38">
      <c r="A705" s="230">
        <v>347</v>
      </c>
      <c r="B705" s="235"/>
      <c r="C705" s="234">
        <v>1</v>
      </c>
      <c r="D705" s="233">
        <f t="shared" si="1764"/>
        <v>550</v>
      </c>
      <c r="E705" s="234" t="str">
        <f t="shared" si="1765"/>
        <v>YT-24522-16E</v>
      </c>
      <c r="F705" s="232">
        <f t="shared" si="1766"/>
        <v>500</v>
      </c>
      <c r="G705" s="234"/>
      <c r="H705" s="234" t="s">
        <v>45</v>
      </c>
      <c r="I705" s="234"/>
      <c r="J705" s="252"/>
      <c r="K705" s="234"/>
      <c r="L705" s="234">
        <v>6</v>
      </c>
      <c r="M705" s="234">
        <f t="shared" si="1753"/>
        <v>0</v>
      </c>
      <c r="N705" s="253">
        <f t="shared" si="1754"/>
        <v>0</v>
      </c>
      <c r="O705" s="234"/>
      <c r="P705" s="234"/>
      <c r="Q705" s="234"/>
      <c r="R705" s="234"/>
      <c r="S705" s="260">
        <f t="shared" si="1755"/>
        <v>0</v>
      </c>
      <c r="T705" s="260" t="e">
        <f t="shared" si="1756"/>
        <v>#DIV/0!</v>
      </c>
      <c r="U705" s="260"/>
      <c r="V705" s="260"/>
      <c r="W705" s="270"/>
      <c r="X705" s="266"/>
      <c r="Y705" s="260" t="e">
        <f t="shared" si="1757"/>
        <v>#DIV/0!</v>
      </c>
      <c r="Z705" s="234" t="e">
        <f t="shared" si="1758"/>
        <v>#DIV/0!</v>
      </c>
      <c r="AA705" s="260" t="e">
        <f t="shared" si="1759"/>
        <v>#DIV/0!</v>
      </c>
      <c r="AB705" s="278" t="e">
        <f t="shared" si="1760"/>
        <v>#DIV/0!</v>
      </c>
      <c r="AC705" s="260">
        <f t="shared" si="1761"/>
        <v>0</v>
      </c>
      <c r="AD705" s="254" t="e">
        <f t="shared" si="1762"/>
        <v>#DIV/0!</v>
      </c>
      <c r="AE705" s="279">
        <v>1</v>
      </c>
      <c r="AF705" s="280">
        <f t="shared" si="1763"/>
        <v>0</v>
      </c>
      <c r="AG705" s="292">
        <f t="shared" si="1767"/>
        <v>44122</v>
      </c>
      <c r="AH705" s="292">
        <f t="shared" si="1768"/>
        <v>0</v>
      </c>
      <c r="AI705" s="292">
        <f t="shared" si="1769"/>
        <v>44123.9393532682</v>
      </c>
      <c r="AJ705" s="292" t="str">
        <f ca="1" t="shared" si="1770"/>
        <v>跟踪</v>
      </c>
      <c r="AK705" s="295">
        <f t="shared" si="1771"/>
        <v>44126.9393532682</v>
      </c>
      <c r="AL705" s="296"/>
    </row>
    <row r="706" customHeight="1" spans="1:38">
      <c r="A706" s="230">
        <v>347</v>
      </c>
      <c r="B706" s="235"/>
      <c r="C706" s="234">
        <v>1</v>
      </c>
      <c r="D706" s="233">
        <f t="shared" si="1764"/>
        <v>550</v>
      </c>
      <c r="E706" s="234" t="str">
        <f t="shared" si="1765"/>
        <v>YT-24522-16E</v>
      </c>
      <c r="F706" s="232">
        <f t="shared" si="1766"/>
        <v>500</v>
      </c>
      <c r="G706" s="234"/>
      <c r="H706" s="234" t="s">
        <v>46</v>
      </c>
      <c r="I706" s="234"/>
      <c r="J706" s="252"/>
      <c r="K706" s="234"/>
      <c r="L706" s="234">
        <v>6</v>
      </c>
      <c r="M706" s="234">
        <f t="shared" si="1753"/>
        <v>0</v>
      </c>
      <c r="N706" s="253">
        <f t="shared" si="1754"/>
        <v>0</v>
      </c>
      <c r="O706" s="234"/>
      <c r="P706" s="234"/>
      <c r="Q706" s="234"/>
      <c r="R706" s="234"/>
      <c r="S706" s="260">
        <f t="shared" si="1755"/>
        <v>0</v>
      </c>
      <c r="T706" s="260" t="e">
        <f t="shared" si="1756"/>
        <v>#DIV/0!</v>
      </c>
      <c r="U706" s="260"/>
      <c r="V706" s="279"/>
      <c r="W706" s="270"/>
      <c r="X706" s="266"/>
      <c r="Y706" s="260" t="e">
        <f t="shared" si="1757"/>
        <v>#DIV/0!</v>
      </c>
      <c r="Z706" s="234" t="e">
        <f t="shared" si="1758"/>
        <v>#DIV/0!</v>
      </c>
      <c r="AA706" s="260" t="e">
        <f t="shared" si="1759"/>
        <v>#DIV/0!</v>
      </c>
      <c r="AB706" s="278" t="e">
        <f t="shared" si="1760"/>
        <v>#DIV/0!</v>
      </c>
      <c r="AC706" s="260">
        <f t="shared" si="1761"/>
        <v>0</v>
      </c>
      <c r="AD706" s="254" t="e">
        <f t="shared" si="1762"/>
        <v>#DIV/0!</v>
      </c>
      <c r="AE706" s="279">
        <v>1</v>
      </c>
      <c r="AF706" s="280">
        <f t="shared" si="1763"/>
        <v>0</v>
      </c>
      <c r="AG706" s="292">
        <f t="shared" si="1767"/>
        <v>44122</v>
      </c>
      <c r="AH706" s="292">
        <f t="shared" si="1768"/>
        <v>0</v>
      </c>
      <c r="AI706" s="292">
        <f t="shared" si="1769"/>
        <v>44123.9393532682</v>
      </c>
      <c r="AJ706" s="292" t="str">
        <f ca="1" t="shared" si="1770"/>
        <v>跟踪</v>
      </c>
      <c r="AK706" s="295">
        <f t="shared" si="1771"/>
        <v>44126.9393532682</v>
      </c>
      <c r="AL706" s="296"/>
    </row>
    <row r="707" s="194" customFormat="1" customHeight="1" spans="1:103">
      <c r="A707" s="230"/>
      <c r="B707" s="237"/>
      <c r="C707" s="240"/>
      <c r="D707" s="239"/>
      <c r="E707" s="240"/>
      <c r="F707" s="238"/>
      <c r="G707" s="240"/>
      <c r="H707" s="240"/>
      <c r="I707" s="240"/>
      <c r="J707" s="256"/>
      <c r="K707" s="240"/>
      <c r="L707" s="240"/>
      <c r="M707" s="240"/>
      <c r="N707" s="257"/>
      <c r="O707" s="240"/>
      <c r="P707" s="240"/>
      <c r="Q707" s="240"/>
      <c r="R707" s="240"/>
      <c r="S707" s="267"/>
      <c r="T707" s="267"/>
      <c r="U707" s="267"/>
      <c r="V707" s="282"/>
      <c r="W707" s="272"/>
      <c r="X707" s="269"/>
      <c r="Y707" s="267"/>
      <c r="Z707" s="240"/>
      <c r="AA707" s="267"/>
      <c r="AB707" s="281"/>
      <c r="AC707" s="267"/>
      <c r="AD707" s="258"/>
      <c r="AE707" s="282"/>
      <c r="AF707" s="283"/>
      <c r="AG707" s="297"/>
      <c r="AH707" s="297"/>
      <c r="AI707" s="297"/>
      <c r="AJ707" s="297"/>
      <c r="AK707" s="345"/>
      <c r="AL707" s="298"/>
      <c r="AM707" s="217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217"/>
      <c r="BV707" s="217"/>
      <c r="BW707" s="217"/>
      <c r="BX707" s="217"/>
      <c r="BY707" s="217"/>
      <c r="BZ707" s="217"/>
      <c r="CA707" s="217"/>
      <c r="CB707" s="217"/>
      <c r="CC707" s="217"/>
      <c r="CD707" s="217"/>
      <c r="CE707" s="217"/>
      <c r="CF707" s="217"/>
      <c r="CG707" s="217"/>
      <c r="CH707" s="217"/>
      <c r="CI707" s="217"/>
      <c r="CJ707" s="217"/>
      <c r="CK707" s="217"/>
      <c r="CL707" s="217"/>
      <c r="CM707" s="217"/>
      <c r="CN707" s="217"/>
      <c r="CO707" s="217"/>
      <c r="CP707" s="217"/>
      <c r="CQ707" s="217"/>
      <c r="CR707" s="217"/>
      <c r="CS707" s="217"/>
      <c r="CT707" s="217"/>
      <c r="CU707" s="217"/>
      <c r="CV707" s="217"/>
      <c r="CW707" s="217"/>
      <c r="CX707" s="217"/>
      <c r="CY707" s="217"/>
    </row>
    <row r="708" s="190" customFormat="1" customHeight="1" spans="1:103">
      <c r="A708" s="243">
        <v>346</v>
      </c>
      <c r="B708" s="235">
        <v>1088</v>
      </c>
      <c r="C708" s="234">
        <v>1</v>
      </c>
      <c r="D708" s="233">
        <v>470</v>
      </c>
      <c r="E708" s="234" t="s">
        <v>194</v>
      </c>
      <c r="F708" s="232">
        <v>1020</v>
      </c>
      <c r="G708" s="234"/>
      <c r="H708" s="234" t="s">
        <v>15</v>
      </c>
      <c r="I708" s="234">
        <v>300</v>
      </c>
      <c r="J708" s="252" t="s">
        <v>61</v>
      </c>
      <c r="K708" s="234">
        <v>170</v>
      </c>
      <c r="L708" s="234">
        <v>3</v>
      </c>
      <c r="M708" s="234">
        <f t="shared" ref="M708:M714" si="1772">O708*K708*I708</f>
        <v>168300</v>
      </c>
      <c r="N708" s="253">
        <f t="shared" ref="N708:N714" si="1773">M708/SUM($M$708:$M$714)</f>
        <v>0.0806845965770171</v>
      </c>
      <c r="O708" s="234">
        <v>3.3</v>
      </c>
      <c r="P708" s="234"/>
      <c r="Q708" s="234"/>
      <c r="R708" s="234"/>
      <c r="S708" s="260">
        <f t="shared" ref="S708:S714" si="1774">R708*Q708*P708/1000</f>
        <v>0</v>
      </c>
      <c r="T708" s="260">
        <f t="shared" ref="T708:T714" si="1775">F708*N708*1000/L708/K708*9000/I708</f>
        <v>4841.07579462103</v>
      </c>
      <c r="U708" s="260">
        <f t="shared" ref="U708:U713" si="1776">F708*N708</f>
        <v>82.2982885085574</v>
      </c>
      <c r="V708" s="260"/>
      <c r="W708" s="270"/>
      <c r="X708" s="266"/>
      <c r="Y708" s="260">
        <f t="shared" ref="Y708:Y715" si="1777">T708-X708</f>
        <v>4841.07579462103</v>
      </c>
      <c r="Z708" s="234">
        <f t="shared" ref="Z708:Z714" si="1778">Y708*I708/9000*L708*K708/1000</f>
        <v>82.2982885085575</v>
      </c>
      <c r="AA708" s="260">
        <f t="shared" ref="AA708:AA715" si="1779">65*1000/K708*9000/I708</f>
        <v>11470.5882352941</v>
      </c>
      <c r="AB708" s="278">
        <f t="shared" ref="AB708:AB714" si="1780">Q708*R708*P708*N708/K708/L708*9000/I708</f>
        <v>0</v>
      </c>
      <c r="AC708" s="260">
        <f t="shared" ref="AC708:AC714" si="1781">D708/2*O708*60*24/1000</f>
        <v>1116.72</v>
      </c>
      <c r="AD708" s="254">
        <f t="shared" ref="AD708:AD714" si="1782">T708/AC708/0.83/AE708</f>
        <v>5.22299362356046</v>
      </c>
      <c r="AE708" s="279">
        <v>1</v>
      </c>
      <c r="AF708" s="280">
        <f t="shared" ref="AF708:AF714" si="1783">IF(LEN(C708)&gt;0,AC708*I708/9000/1000*K708*L708,"")</f>
        <v>18.98424</v>
      </c>
      <c r="AG708" s="292">
        <v>44159</v>
      </c>
      <c r="AH708" s="294"/>
      <c r="AI708" s="294">
        <f>AD708+AG708</f>
        <v>44164.2229936236</v>
      </c>
      <c r="AJ708" s="295" t="str">
        <f ca="1">IF(NOW()-AG708-AD708&gt;=-2,"跟踪"," ")</f>
        <v>跟踪</v>
      </c>
      <c r="AK708" s="295">
        <f>AI708+3</f>
        <v>44167.2229936236</v>
      </c>
      <c r="AL708" s="296">
        <f>SUM(AF708:AF714)</f>
        <v>235.28952</v>
      </c>
      <c r="AM708" s="300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300"/>
      <c r="BJ708" s="300"/>
      <c r="BK708" s="300"/>
      <c r="BL708" s="300"/>
      <c r="BM708" s="300"/>
      <c r="BN708" s="300"/>
      <c r="BO708" s="300"/>
      <c r="BP708" s="300"/>
      <c r="BQ708" s="300"/>
      <c r="BR708" s="300"/>
      <c r="BS708" s="300"/>
      <c r="BT708" s="300"/>
      <c r="BU708" s="300"/>
      <c r="BV708" s="300"/>
      <c r="BW708" s="300"/>
      <c r="BX708" s="300"/>
      <c r="BY708" s="300"/>
      <c r="BZ708" s="300"/>
      <c r="CA708" s="300"/>
      <c r="CB708" s="300"/>
      <c r="CC708" s="300"/>
      <c r="CD708" s="300"/>
      <c r="CE708" s="300"/>
      <c r="CF708" s="300"/>
      <c r="CG708" s="300"/>
      <c r="CH708" s="300"/>
      <c r="CI708" s="300"/>
      <c r="CJ708" s="300"/>
      <c r="CK708" s="300"/>
      <c r="CL708" s="300"/>
      <c r="CM708" s="300"/>
      <c r="CN708" s="300"/>
      <c r="CO708" s="300"/>
      <c r="CP708" s="300"/>
      <c r="CQ708" s="300"/>
      <c r="CR708" s="300"/>
      <c r="CS708" s="300"/>
      <c r="CT708" s="300"/>
      <c r="CU708" s="300"/>
      <c r="CV708" s="300"/>
      <c r="CW708" s="300"/>
      <c r="CX708" s="300"/>
      <c r="CY708" s="300"/>
    </row>
    <row r="709" s="190" customFormat="1" customHeight="1" spans="1:103">
      <c r="A709" s="243">
        <v>346</v>
      </c>
      <c r="B709" s="235"/>
      <c r="C709" s="234">
        <v>1</v>
      </c>
      <c r="D709" s="233">
        <f t="shared" ref="D709:D714" si="1784">D708</f>
        <v>470</v>
      </c>
      <c r="E709" s="234" t="str">
        <f t="shared" ref="E709:E714" si="1785">E708</f>
        <v>YT-P785MS</v>
      </c>
      <c r="F709" s="232">
        <f t="shared" ref="F709:F714" si="1786">F708</f>
        <v>1020</v>
      </c>
      <c r="G709" s="234"/>
      <c r="H709" s="234" t="s">
        <v>41</v>
      </c>
      <c r="I709" s="234">
        <v>300</v>
      </c>
      <c r="J709" s="252" t="s">
        <v>61</v>
      </c>
      <c r="K709" s="234">
        <v>170</v>
      </c>
      <c r="L709" s="234">
        <f t="shared" ref="L709:L714" si="1787">L708</f>
        <v>3</v>
      </c>
      <c r="M709" s="234">
        <f t="shared" si="1772"/>
        <v>168300</v>
      </c>
      <c r="N709" s="253">
        <f t="shared" si="1773"/>
        <v>0.0806845965770171</v>
      </c>
      <c r="O709" s="234">
        <v>3.3</v>
      </c>
      <c r="P709" s="234"/>
      <c r="Q709" s="234"/>
      <c r="R709" s="234"/>
      <c r="S709" s="260">
        <f t="shared" si="1774"/>
        <v>0</v>
      </c>
      <c r="T709" s="260">
        <f t="shared" si="1775"/>
        <v>4841.07579462103</v>
      </c>
      <c r="U709" s="260">
        <f t="shared" si="1776"/>
        <v>82.2982885085574</v>
      </c>
      <c r="V709" s="260"/>
      <c r="W709" s="270"/>
      <c r="X709" s="266"/>
      <c r="Y709" s="260">
        <f t="shared" si="1777"/>
        <v>4841.07579462103</v>
      </c>
      <c r="Z709" s="234">
        <f t="shared" si="1778"/>
        <v>82.2982885085575</v>
      </c>
      <c r="AA709" s="260">
        <f t="shared" si="1779"/>
        <v>11470.5882352941</v>
      </c>
      <c r="AB709" s="278">
        <f t="shared" si="1780"/>
        <v>0</v>
      </c>
      <c r="AC709" s="260">
        <f t="shared" si="1781"/>
        <v>1116.72</v>
      </c>
      <c r="AD709" s="254">
        <f t="shared" si="1782"/>
        <v>5.22299362356046</v>
      </c>
      <c r="AE709" s="279">
        <v>1</v>
      </c>
      <c r="AF709" s="280">
        <f t="shared" si="1783"/>
        <v>18.98424</v>
      </c>
      <c r="AG709" s="292">
        <f t="shared" ref="AG709:AG714" si="1788">AG708</f>
        <v>44159</v>
      </c>
      <c r="AH709" s="292">
        <f t="shared" ref="AH709:AH714" si="1789">AH708</f>
        <v>0</v>
      </c>
      <c r="AI709" s="292">
        <f t="shared" ref="AI709:AI714" si="1790">AI708</f>
        <v>44164.2229936236</v>
      </c>
      <c r="AJ709" s="292" t="str">
        <f ca="1" t="shared" ref="AJ709:AJ714" si="1791">AJ708</f>
        <v>跟踪</v>
      </c>
      <c r="AK709" s="292">
        <f t="shared" ref="AK709:AK714" si="1792">AK708</f>
        <v>44167.2229936236</v>
      </c>
      <c r="AL709" s="296"/>
      <c r="AM709" s="300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300"/>
      <c r="BJ709" s="300"/>
      <c r="BK709" s="300"/>
      <c r="BL709" s="300"/>
      <c r="BM709" s="300"/>
      <c r="BN709" s="300"/>
      <c r="BO709" s="300"/>
      <c r="BP709" s="300"/>
      <c r="BQ709" s="300"/>
      <c r="BR709" s="300"/>
      <c r="BS709" s="300"/>
      <c r="BT709" s="300"/>
      <c r="BU709" s="300"/>
      <c r="BV709" s="300"/>
      <c r="BW709" s="300"/>
      <c r="BX709" s="300"/>
      <c r="BY709" s="300"/>
      <c r="BZ709" s="300"/>
      <c r="CA709" s="300"/>
      <c r="CB709" s="300"/>
      <c r="CC709" s="300"/>
      <c r="CD709" s="300"/>
      <c r="CE709" s="300"/>
      <c r="CF709" s="300"/>
      <c r="CG709" s="300"/>
      <c r="CH709" s="300"/>
      <c r="CI709" s="300"/>
      <c r="CJ709" s="300"/>
      <c r="CK709" s="300"/>
      <c r="CL709" s="300"/>
      <c r="CM709" s="300"/>
      <c r="CN709" s="300"/>
      <c r="CO709" s="300"/>
      <c r="CP709" s="300"/>
      <c r="CQ709" s="300"/>
      <c r="CR709" s="300"/>
      <c r="CS709" s="300"/>
      <c r="CT709" s="300"/>
      <c r="CU709" s="300"/>
      <c r="CV709" s="300"/>
      <c r="CW709" s="300"/>
      <c r="CX709" s="300"/>
      <c r="CY709" s="300"/>
    </row>
    <row r="710" s="190" customFormat="1" customHeight="1" spans="1:103">
      <c r="A710" s="243">
        <v>346</v>
      </c>
      <c r="B710" s="235"/>
      <c r="C710" s="234">
        <v>1</v>
      </c>
      <c r="D710" s="233">
        <f t="shared" si="1784"/>
        <v>470</v>
      </c>
      <c r="E710" s="234" t="str">
        <f t="shared" si="1785"/>
        <v>YT-P785MS</v>
      </c>
      <c r="F710" s="232">
        <f t="shared" si="1786"/>
        <v>1020</v>
      </c>
      <c r="G710" s="242"/>
      <c r="H710" s="234" t="s">
        <v>42</v>
      </c>
      <c r="I710" s="234">
        <v>150</v>
      </c>
      <c r="J710" s="252" t="s">
        <v>195</v>
      </c>
      <c r="K710" s="234">
        <v>340</v>
      </c>
      <c r="L710" s="234">
        <f t="shared" si="1787"/>
        <v>3</v>
      </c>
      <c r="M710" s="234">
        <f t="shared" si="1772"/>
        <v>341700</v>
      </c>
      <c r="N710" s="253">
        <f t="shared" si="1773"/>
        <v>0.163814180929095</v>
      </c>
      <c r="O710" s="234">
        <v>6.7</v>
      </c>
      <c r="P710" s="234"/>
      <c r="Q710" s="234"/>
      <c r="R710" s="234"/>
      <c r="S710" s="260">
        <f t="shared" si="1774"/>
        <v>0</v>
      </c>
      <c r="T710" s="260">
        <f t="shared" si="1775"/>
        <v>9828.85085574572</v>
      </c>
      <c r="U710" s="260">
        <f t="shared" si="1776"/>
        <v>167.090464547677</v>
      </c>
      <c r="V710" s="260"/>
      <c r="W710" s="270"/>
      <c r="X710" s="266"/>
      <c r="Y710" s="260">
        <f t="shared" si="1777"/>
        <v>9828.85085574572</v>
      </c>
      <c r="Z710" s="234">
        <f t="shared" si="1778"/>
        <v>167.090464547677</v>
      </c>
      <c r="AA710" s="260">
        <f t="shared" si="1779"/>
        <v>11470.5882352941</v>
      </c>
      <c r="AB710" s="278">
        <f t="shared" si="1780"/>
        <v>0</v>
      </c>
      <c r="AC710" s="260">
        <f t="shared" si="1781"/>
        <v>2267.28</v>
      </c>
      <c r="AD710" s="254">
        <f t="shared" si="1782"/>
        <v>5.22299362356047</v>
      </c>
      <c r="AE710" s="279">
        <v>1</v>
      </c>
      <c r="AF710" s="280">
        <f t="shared" si="1783"/>
        <v>38.54376</v>
      </c>
      <c r="AG710" s="292">
        <f t="shared" si="1788"/>
        <v>44159</v>
      </c>
      <c r="AH710" s="292">
        <f t="shared" si="1789"/>
        <v>0</v>
      </c>
      <c r="AI710" s="292">
        <f t="shared" si="1790"/>
        <v>44164.2229936236</v>
      </c>
      <c r="AJ710" s="292" t="str">
        <f ca="1" t="shared" si="1791"/>
        <v>跟踪</v>
      </c>
      <c r="AK710" s="292">
        <f t="shared" si="1792"/>
        <v>44167.2229936236</v>
      </c>
      <c r="AL710" s="296"/>
      <c r="AM710" s="300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300"/>
      <c r="BJ710" s="300"/>
      <c r="BK710" s="300"/>
      <c r="BL710" s="300"/>
      <c r="BM710" s="300"/>
      <c r="BN710" s="300"/>
      <c r="BO710" s="300"/>
      <c r="BP710" s="300"/>
      <c r="BQ710" s="300"/>
      <c r="BR710" s="300"/>
      <c r="BS710" s="300"/>
      <c r="BT710" s="300"/>
      <c r="BU710" s="300"/>
      <c r="BV710" s="300"/>
      <c r="BW710" s="300"/>
      <c r="BX710" s="300"/>
      <c r="BY710" s="300"/>
      <c r="BZ710" s="300"/>
      <c r="CA710" s="300"/>
      <c r="CB710" s="300"/>
      <c r="CC710" s="300"/>
      <c r="CD710" s="300"/>
      <c r="CE710" s="300"/>
      <c r="CF710" s="300"/>
      <c r="CG710" s="300"/>
      <c r="CH710" s="300"/>
      <c r="CI710" s="300"/>
      <c r="CJ710" s="300"/>
      <c r="CK710" s="300"/>
      <c r="CL710" s="300"/>
      <c r="CM710" s="300"/>
      <c r="CN710" s="300"/>
      <c r="CO710" s="300"/>
      <c r="CP710" s="300"/>
      <c r="CQ710" s="300"/>
      <c r="CR710" s="300"/>
      <c r="CS710" s="300"/>
      <c r="CT710" s="300"/>
      <c r="CU710" s="300"/>
      <c r="CV710" s="300"/>
      <c r="CW710" s="300"/>
      <c r="CX710" s="300"/>
      <c r="CY710" s="300"/>
    </row>
    <row r="711" s="190" customFormat="1" customHeight="1" spans="1:103">
      <c r="A711" s="243">
        <v>346</v>
      </c>
      <c r="B711" s="235"/>
      <c r="C711" s="234">
        <v>1</v>
      </c>
      <c r="D711" s="233">
        <f t="shared" si="1784"/>
        <v>470</v>
      </c>
      <c r="E711" s="234" t="str">
        <f t="shared" si="1785"/>
        <v>YT-P785MS</v>
      </c>
      <c r="F711" s="232">
        <f t="shared" si="1786"/>
        <v>1020</v>
      </c>
      <c r="G711" s="242"/>
      <c r="H711" s="234" t="s">
        <v>43</v>
      </c>
      <c r="I711" s="234">
        <v>600</v>
      </c>
      <c r="J711" s="252" t="s">
        <v>196</v>
      </c>
      <c r="K711" s="234">
        <v>340</v>
      </c>
      <c r="L711" s="234">
        <f t="shared" si="1787"/>
        <v>3</v>
      </c>
      <c r="M711" s="234">
        <f t="shared" si="1772"/>
        <v>1407600</v>
      </c>
      <c r="N711" s="253">
        <f t="shared" si="1773"/>
        <v>0.67481662591687</v>
      </c>
      <c r="O711" s="234">
        <v>6.9</v>
      </c>
      <c r="P711" s="234"/>
      <c r="Q711" s="234"/>
      <c r="R711" s="234"/>
      <c r="S711" s="260">
        <f t="shared" si="1774"/>
        <v>0</v>
      </c>
      <c r="T711" s="260">
        <f t="shared" si="1775"/>
        <v>10122.2493887531</v>
      </c>
      <c r="U711" s="260">
        <f t="shared" si="1776"/>
        <v>688.312958435208</v>
      </c>
      <c r="V711" s="260"/>
      <c r="W711" s="270"/>
      <c r="X711" s="266"/>
      <c r="Y711" s="260">
        <f t="shared" si="1777"/>
        <v>10122.2493887531</v>
      </c>
      <c r="Z711" s="234">
        <f t="shared" si="1778"/>
        <v>688.312958435208</v>
      </c>
      <c r="AA711" s="260">
        <f t="shared" si="1779"/>
        <v>2867.64705882353</v>
      </c>
      <c r="AB711" s="278">
        <f t="shared" si="1780"/>
        <v>0</v>
      </c>
      <c r="AC711" s="260">
        <f t="shared" si="1781"/>
        <v>2334.96</v>
      </c>
      <c r="AD711" s="254">
        <f t="shared" si="1782"/>
        <v>5.22299362356046</v>
      </c>
      <c r="AE711" s="279">
        <v>1</v>
      </c>
      <c r="AF711" s="280">
        <f t="shared" si="1783"/>
        <v>158.77728</v>
      </c>
      <c r="AG711" s="292">
        <f t="shared" si="1788"/>
        <v>44159</v>
      </c>
      <c r="AH711" s="292">
        <f t="shared" si="1789"/>
        <v>0</v>
      </c>
      <c r="AI711" s="292">
        <f t="shared" si="1790"/>
        <v>44164.2229936236</v>
      </c>
      <c r="AJ711" s="292" t="str">
        <f ca="1" t="shared" si="1791"/>
        <v>跟踪</v>
      </c>
      <c r="AK711" s="292">
        <f t="shared" si="1792"/>
        <v>44167.2229936236</v>
      </c>
      <c r="AL711" s="296"/>
      <c r="AM711" s="300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300"/>
      <c r="BJ711" s="300"/>
      <c r="BK711" s="300"/>
      <c r="BL711" s="300"/>
      <c r="BM711" s="300"/>
      <c r="BN711" s="300"/>
      <c r="BO711" s="300"/>
      <c r="BP711" s="300"/>
      <c r="BQ711" s="300"/>
      <c r="BR711" s="300"/>
      <c r="BS711" s="300"/>
      <c r="BT711" s="300"/>
      <c r="BU711" s="300"/>
      <c r="BV711" s="300"/>
      <c r="BW711" s="300"/>
      <c r="BX711" s="300"/>
      <c r="BY711" s="300"/>
      <c r="BZ711" s="300"/>
      <c r="CA711" s="300"/>
      <c r="CB711" s="300"/>
      <c r="CC711" s="300"/>
      <c r="CD711" s="300"/>
      <c r="CE711" s="300"/>
      <c r="CF711" s="300"/>
      <c r="CG711" s="300"/>
      <c r="CH711" s="300"/>
      <c r="CI711" s="300"/>
      <c r="CJ711" s="300"/>
      <c r="CK711" s="300"/>
      <c r="CL711" s="300"/>
      <c r="CM711" s="300"/>
      <c r="CN711" s="300"/>
      <c r="CO711" s="300"/>
      <c r="CP711" s="300"/>
      <c r="CQ711" s="300"/>
      <c r="CR711" s="300"/>
      <c r="CS711" s="300"/>
      <c r="CT711" s="300"/>
      <c r="CU711" s="300"/>
      <c r="CV711" s="300"/>
      <c r="CW711" s="300"/>
      <c r="CX711" s="300"/>
      <c r="CY711" s="300"/>
    </row>
    <row r="712" s="190" customFormat="1" customHeight="1" spans="1:103">
      <c r="A712" s="243">
        <v>346</v>
      </c>
      <c r="B712" s="235"/>
      <c r="C712" s="234">
        <v>1</v>
      </c>
      <c r="D712" s="233">
        <f t="shared" si="1784"/>
        <v>470</v>
      </c>
      <c r="E712" s="234" t="str">
        <f t="shared" si="1785"/>
        <v>YT-P785MS</v>
      </c>
      <c r="F712" s="232">
        <f t="shared" si="1786"/>
        <v>1020</v>
      </c>
      <c r="G712" s="234"/>
      <c r="H712" s="234" t="s">
        <v>44</v>
      </c>
      <c r="I712" s="234"/>
      <c r="J712" s="252"/>
      <c r="K712" s="234"/>
      <c r="L712" s="234">
        <f t="shared" si="1787"/>
        <v>3</v>
      </c>
      <c r="M712" s="234">
        <f t="shared" si="1772"/>
        <v>0</v>
      </c>
      <c r="N712" s="253">
        <f t="shared" si="1773"/>
        <v>0</v>
      </c>
      <c r="O712" s="234"/>
      <c r="P712" s="234"/>
      <c r="Q712" s="234"/>
      <c r="R712" s="234"/>
      <c r="S712" s="260">
        <f t="shared" si="1774"/>
        <v>0</v>
      </c>
      <c r="T712" s="260" t="e">
        <f t="shared" si="1775"/>
        <v>#DIV/0!</v>
      </c>
      <c r="U712" s="260">
        <f t="shared" si="1776"/>
        <v>0</v>
      </c>
      <c r="V712" s="260"/>
      <c r="W712" s="270"/>
      <c r="X712" s="266"/>
      <c r="Y712" s="260" t="e">
        <f t="shared" si="1777"/>
        <v>#DIV/0!</v>
      </c>
      <c r="Z712" s="234" t="e">
        <f t="shared" si="1778"/>
        <v>#DIV/0!</v>
      </c>
      <c r="AA712" s="260" t="e">
        <f t="shared" si="1779"/>
        <v>#DIV/0!</v>
      </c>
      <c r="AB712" s="278" t="e">
        <f t="shared" si="1780"/>
        <v>#DIV/0!</v>
      </c>
      <c r="AC712" s="260">
        <f t="shared" si="1781"/>
        <v>0</v>
      </c>
      <c r="AD712" s="254" t="e">
        <f t="shared" si="1782"/>
        <v>#DIV/0!</v>
      </c>
      <c r="AE712" s="279">
        <v>1</v>
      </c>
      <c r="AF712" s="280">
        <f t="shared" si="1783"/>
        <v>0</v>
      </c>
      <c r="AG712" s="292">
        <f t="shared" si="1788"/>
        <v>44159</v>
      </c>
      <c r="AH712" s="292">
        <f t="shared" si="1789"/>
        <v>0</v>
      </c>
      <c r="AI712" s="292">
        <f t="shared" si="1790"/>
        <v>44164.2229936236</v>
      </c>
      <c r="AJ712" s="292" t="str">
        <f ca="1" t="shared" si="1791"/>
        <v>跟踪</v>
      </c>
      <c r="AK712" s="292">
        <f t="shared" si="1792"/>
        <v>44167.2229936236</v>
      </c>
      <c r="AL712" s="296"/>
      <c r="AM712" s="300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300"/>
      <c r="BJ712" s="300"/>
      <c r="BK712" s="300"/>
      <c r="BL712" s="300"/>
      <c r="BM712" s="300"/>
      <c r="BN712" s="300"/>
      <c r="BO712" s="300"/>
      <c r="BP712" s="300"/>
      <c r="BQ712" s="300"/>
      <c r="BR712" s="300"/>
      <c r="BS712" s="300"/>
      <c r="BT712" s="300"/>
      <c r="BU712" s="300"/>
      <c r="BV712" s="300"/>
      <c r="BW712" s="300"/>
      <c r="BX712" s="300"/>
      <c r="BY712" s="300"/>
      <c r="BZ712" s="300"/>
      <c r="CA712" s="300"/>
      <c r="CB712" s="300"/>
      <c r="CC712" s="300"/>
      <c r="CD712" s="300"/>
      <c r="CE712" s="300"/>
      <c r="CF712" s="300"/>
      <c r="CG712" s="300"/>
      <c r="CH712" s="300"/>
      <c r="CI712" s="300"/>
      <c r="CJ712" s="300"/>
      <c r="CK712" s="300"/>
      <c r="CL712" s="300"/>
      <c r="CM712" s="300"/>
      <c r="CN712" s="300"/>
      <c r="CO712" s="300"/>
      <c r="CP712" s="300"/>
      <c r="CQ712" s="300"/>
      <c r="CR712" s="300"/>
      <c r="CS712" s="300"/>
      <c r="CT712" s="300"/>
      <c r="CU712" s="300"/>
      <c r="CV712" s="300"/>
      <c r="CW712" s="300"/>
      <c r="CX712" s="300"/>
      <c r="CY712" s="300"/>
    </row>
    <row r="713" s="190" customFormat="1" customHeight="1" spans="1:103">
      <c r="A713" s="243">
        <v>346</v>
      </c>
      <c r="B713" s="235"/>
      <c r="C713" s="234">
        <v>1</v>
      </c>
      <c r="D713" s="233">
        <f t="shared" si="1784"/>
        <v>470</v>
      </c>
      <c r="E713" s="234" t="str">
        <f t="shared" si="1785"/>
        <v>YT-P785MS</v>
      </c>
      <c r="F713" s="232">
        <f t="shared" si="1786"/>
        <v>1020</v>
      </c>
      <c r="G713" s="234"/>
      <c r="H713" s="234" t="s">
        <v>45</v>
      </c>
      <c r="I713" s="234"/>
      <c r="J713" s="252"/>
      <c r="K713" s="234"/>
      <c r="L713" s="234">
        <f t="shared" si="1787"/>
        <v>3</v>
      </c>
      <c r="M713" s="234">
        <f t="shared" si="1772"/>
        <v>0</v>
      </c>
      <c r="N713" s="253">
        <f t="shared" si="1773"/>
        <v>0</v>
      </c>
      <c r="O713" s="234"/>
      <c r="P713" s="234"/>
      <c r="Q713" s="234"/>
      <c r="R713" s="234"/>
      <c r="S713" s="260">
        <f t="shared" si="1774"/>
        <v>0</v>
      </c>
      <c r="T713" s="260" t="e">
        <f t="shared" si="1775"/>
        <v>#DIV/0!</v>
      </c>
      <c r="U713" s="260">
        <f t="shared" si="1776"/>
        <v>0</v>
      </c>
      <c r="V713" s="260"/>
      <c r="W713" s="270"/>
      <c r="X713" s="266"/>
      <c r="Y713" s="260" t="e">
        <f t="shared" si="1777"/>
        <v>#DIV/0!</v>
      </c>
      <c r="Z713" s="234" t="e">
        <f t="shared" si="1778"/>
        <v>#DIV/0!</v>
      </c>
      <c r="AA713" s="260" t="e">
        <f t="shared" si="1779"/>
        <v>#DIV/0!</v>
      </c>
      <c r="AB713" s="278" t="e">
        <f t="shared" si="1780"/>
        <v>#DIV/0!</v>
      </c>
      <c r="AC713" s="260">
        <f t="shared" si="1781"/>
        <v>0</v>
      </c>
      <c r="AD713" s="254" t="e">
        <f t="shared" si="1782"/>
        <v>#DIV/0!</v>
      </c>
      <c r="AE713" s="279">
        <v>1</v>
      </c>
      <c r="AF713" s="280">
        <f t="shared" si="1783"/>
        <v>0</v>
      </c>
      <c r="AG713" s="292">
        <f t="shared" si="1788"/>
        <v>44159</v>
      </c>
      <c r="AH713" s="292">
        <f t="shared" si="1789"/>
        <v>0</v>
      </c>
      <c r="AI713" s="292">
        <f t="shared" si="1790"/>
        <v>44164.2229936236</v>
      </c>
      <c r="AJ713" s="292" t="str">
        <f ca="1" t="shared" si="1791"/>
        <v>跟踪</v>
      </c>
      <c r="AK713" s="292">
        <f t="shared" si="1792"/>
        <v>44167.2229936236</v>
      </c>
      <c r="AL713" s="296"/>
      <c r="AM713" s="300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300"/>
      <c r="BJ713" s="300"/>
      <c r="BK713" s="300"/>
      <c r="BL713" s="300"/>
      <c r="BM713" s="300"/>
      <c r="BN713" s="300"/>
      <c r="BO713" s="300"/>
      <c r="BP713" s="300"/>
      <c r="BQ713" s="300"/>
      <c r="BR713" s="300"/>
      <c r="BS713" s="300"/>
      <c r="BT713" s="300"/>
      <c r="BU713" s="300"/>
      <c r="BV713" s="300"/>
      <c r="BW713" s="300"/>
      <c r="BX713" s="300"/>
      <c r="BY713" s="300"/>
      <c r="BZ713" s="300"/>
      <c r="CA713" s="300"/>
      <c r="CB713" s="300"/>
      <c r="CC713" s="300"/>
      <c r="CD713" s="300"/>
      <c r="CE713" s="300"/>
      <c r="CF713" s="300"/>
      <c r="CG713" s="300"/>
      <c r="CH713" s="300"/>
      <c r="CI713" s="300"/>
      <c r="CJ713" s="300"/>
      <c r="CK713" s="300"/>
      <c r="CL713" s="300"/>
      <c r="CM713" s="300"/>
      <c r="CN713" s="300"/>
      <c r="CO713" s="300"/>
      <c r="CP713" s="300"/>
      <c r="CQ713" s="300"/>
      <c r="CR713" s="300"/>
      <c r="CS713" s="300"/>
      <c r="CT713" s="300"/>
      <c r="CU713" s="300"/>
      <c r="CV713" s="300"/>
      <c r="CW713" s="300"/>
      <c r="CX713" s="300"/>
      <c r="CY713" s="300"/>
    </row>
    <row r="714" s="190" customFormat="1" customHeight="1" spans="1:103">
      <c r="A714" s="243">
        <v>346</v>
      </c>
      <c r="B714" s="235"/>
      <c r="C714" s="234">
        <v>1</v>
      </c>
      <c r="D714" s="233">
        <f t="shared" si="1784"/>
        <v>470</v>
      </c>
      <c r="E714" s="234" t="str">
        <f t="shared" si="1785"/>
        <v>YT-P785MS</v>
      </c>
      <c r="F714" s="232">
        <f t="shared" si="1786"/>
        <v>1020</v>
      </c>
      <c r="G714" s="234"/>
      <c r="H714" s="234" t="s">
        <v>46</v>
      </c>
      <c r="I714" s="234"/>
      <c r="J714" s="252"/>
      <c r="K714" s="234"/>
      <c r="L714" s="234">
        <f t="shared" si="1787"/>
        <v>3</v>
      </c>
      <c r="M714" s="234">
        <f t="shared" si="1772"/>
        <v>0</v>
      </c>
      <c r="N714" s="253">
        <f t="shared" si="1773"/>
        <v>0</v>
      </c>
      <c r="O714" s="234"/>
      <c r="P714" s="234"/>
      <c r="Q714" s="234"/>
      <c r="R714" s="234"/>
      <c r="S714" s="260">
        <f t="shared" si="1774"/>
        <v>0</v>
      </c>
      <c r="T714" s="260" t="e">
        <f t="shared" si="1775"/>
        <v>#DIV/0!</v>
      </c>
      <c r="U714" s="260"/>
      <c r="V714" s="260"/>
      <c r="W714" s="270"/>
      <c r="X714" s="266"/>
      <c r="Y714" s="260" t="e">
        <f t="shared" si="1777"/>
        <v>#DIV/0!</v>
      </c>
      <c r="Z714" s="234" t="e">
        <f t="shared" si="1778"/>
        <v>#DIV/0!</v>
      </c>
      <c r="AA714" s="260" t="e">
        <f t="shared" si="1779"/>
        <v>#DIV/0!</v>
      </c>
      <c r="AB714" s="278" t="e">
        <f t="shared" si="1780"/>
        <v>#DIV/0!</v>
      </c>
      <c r="AC714" s="260">
        <f t="shared" si="1781"/>
        <v>0</v>
      </c>
      <c r="AD714" s="254" t="e">
        <f t="shared" si="1782"/>
        <v>#DIV/0!</v>
      </c>
      <c r="AE714" s="279">
        <v>1</v>
      </c>
      <c r="AF714" s="280">
        <f t="shared" si="1783"/>
        <v>0</v>
      </c>
      <c r="AG714" s="292">
        <f t="shared" si="1788"/>
        <v>44159</v>
      </c>
      <c r="AH714" s="292">
        <f t="shared" si="1789"/>
        <v>0</v>
      </c>
      <c r="AI714" s="292">
        <f t="shared" si="1790"/>
        <v>44164.2229936236</v>
      </c>
      <c r="AJ714" s="292" t="str">
        <f ca="1" t="shared" si="1791"/>
        <v>跟踪</v>
      </c>
      <c r="AK714" s="292">
        <f t="shared" si="1792"/>
        <v>44167.2229936236</v>
      </c>
      <c r="AL714" s="296"/>
      <c r="AM714" s="300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300"/>
      <c r="BJ714" s="300"/>
      <c r="BK714" s="300"/>
      <c r="BL714" s="300"/>
      <c r="BM714" s="300"/>
      <c r="BN714" s="300"/>
      <c r="BO714" s="300"/>
      <c r="BP714" s="300"/>
      <c r="BQ714" s="300"/>
      <c r="BR714" s="300"/>
      <c r="BS714" s="300"/>
      <c r="BT714" s="300"/>
      <c r="BU714" s="300"/>
      <c r="BV714" s="300"/>
      <c r="BW714" s="300"/>
      <c r="BX714" s="300"/>
      <c r="BY714" s="300"/>
      <c r="BZ714" s="300"/>
      <c r="CA714" s="300"/>
      <c r="CB714" s="300"/>
      <c r="CC714" s="300"/>
      <c r="CD714" s="300"/>
      <c r="CE714" s="300"/>
      <c r="CF714" s="300"/>
      <c r="CG714" s="300"/>
      <c r="CH714" s="300"/>
      <c r="CI714" s="300"/>
      <c r="CJ714" s="300"/>
      <c r="CK714" s="300"/>
      <c r="CL714" s="300"/>
      <c r="CM714" s="300"/>
      <c r="CN714" s="300"/>
      <c r="CO714" s="300"/>
      <c r="CP714" s="300"/>
      <c r="CQ714" s="300"/>
      <c r="CR714" s="300"/>
      <c r="CS714" s="300"/>
      <c r="CT714" s="300"/>
      <c r="CU714" s="300"/>
      <c r="CV714" s="300"/>
      <c r="CW714" s="300"/>
      <c r="CX714" s="300"/>
      <c r="CY714" s="300"/>
    </row>
    <row r="715" s="190" customFormat="1" customHeight="1" spans="1:103">
      <c r="A715" s="243"/>
      <c r="B715" s="237"/>
      <c r="C715" s="240"/>
      <c r="D715" s="239"/>
      <c r="E715" s="240"/>
      <c r="F715" s="238"/>
      <c r="G715" s="240"/>
      <c r="H715" s="240"/>
      <c r="I715" s="240"/>
      <c r="J715" s="256"/>
      <c r="K715" s="240"/>
      <c r="L715" s="240"/>
      <c r="M715" s="240"/>
      <c r="N715" s="257"/>
      <c r="O715" s="240"/>
      <c r="P715" s="240"/>
      <c r="Q715" s="240"/>
      <c r="R715" s="240"/>
      <c r="S715" s="267"/>
      <c r="T715" s="267"/>
      <c r="U715" s="267"/>
      <c r="V715" s="267"/>
      <c r="W715" s="272"/>
      <c r="X715" s="269"/>
      <c r="Y715" s="267"/>
      <c r="Z715" s="240"/>
      <c r="AA715" s="267"/>
      <c r="AB715" s="281"/>
      <c r="AC715" s="267"/>
      <c r="AD715" s="258"/>
      <c r="AE715" s="282"/>
      <c r="AF715" s="283"/>
      <c r="AG715" s="297"/>
      <c r="AH715" s="297"/>
      <c r="AI715" s="297"/>
      <c r="AJ715" s="297"/>
      <c r="AK715" s="297"/>
      <c r="AL715" s="298"/>
      <c r="AM715" s="300"/>
      <c r="AN715" s="218"/>
      <c r="AO715" s="218"/>
      <c r="AP715" s="218"/>
      <c r="AQ715" s="218"/>
      <c r="AR715" s="218"/>
      <c r="AS715" s="218"/>
      <c r="AT715" s="218"/>
      <c r="AU715" s="218"/>
      <c r="AV715" s="218"/>
      <c r="AW715" s="218"/>
      <c r="AX715" s="218"/>
      <c r="AY715" s="218"/>
      <c r="AZ715" s="218"/>
      <c r="BA715" s="218"/>
      <c r="BB715" s="218"/>
      <c r="BC715" s="218"/>
      <c r="BD715" s="218"/>
      <c r="BE715" s="218"/>
      <c r="BF715" s="218"/>
      <c r="BG715" s="218"/>
      <c r="BH715" s="218"/>
      <c r="BI715" s="300"/>
      <c r="BJ715" s="300"/>
      <c r="BK715" s="300"/>
      <c r="BL715" s="300"/>
      <c r="BM715" s="300"/>
      <c r="BN715" s="300"/>
      <c r="BO715" s="300"/>
      <c r="BP715" s="300"/>
      <c r="BQ715" s="300"/>
      <c r="BR715" s="300"/>
      <c r="BS715" s="300"/>
      <c r="BT715" s="300"/>
      <c r="BU715" s="300"/>
      <c r="BV715" s="300"/>
      <c r="BW715" s="300"/>
      <c r="BX715" s="300"/>
      <c r="BY715" s="300"/>
      <c r="BZ715" s="300"/>
      <c r="CA715" s="300"/>
      <c r="CB715" s="300"/>
      <c r="CC715" s="300"/>
      <c r="CD715" s="300"/>
      <c r="CE715" s="300"/>
      <c r="CF715" s="300"/>
      <c r="CG715" s="300"/>
      <c r="CH715" s="300"/>
      <c r="CI715" s="300"/>
      <c r="CJ715" s="300"/>
      <c r="CK715" s="300"/>
      <c r="CL715" s="300"/>
      <c r="CM715" s="300"/>
      <c r="CN715" s="300"/>
      <c r="CO715" s="300"/>
      <c r="CP715" s="300"/>
      <c r="CQ715" s="300"/>
      <c r="CR715" s="300"/>
      <c r="CS715" s="300"/>
      <c r="CT715" s="300"/>
      <c r="CU715" s="300"/>
      <c r="CV715" s="300"/>
      <c r="CW715" s="300"/>
      <c r="CX715" s="300"/>
      <c r="CY715" s="300"/>
    </row>
    <row r="716" customHeight="1" spans="1:38">
      <c r="A716" s="230">
        <v>345</v>
      </c>
      <c r="B716" s="235">
        <v>1089</v>
      </c>
      <c r="C716" s="234">
        <v>1</v>
      </c>
      <c r="D716" s="233">
        <v>550</v>
      </c>
      <c r="E716" s="234" t="s">
        <v>47</v>
      </c>
      <c r="F716" s="232">
        <v>5020</v>
      </c>
      <c r="G716" s="234"/>
      <c r="H716" s="234" t="s">
        <v>15</v>
      </c>
      <c r="I716" s="234">
        <v>75</v>
      </c>
      <c r="J716" s="259" t="s">
        <v>48</v>
      </c>
      <c r="K716" s="234">
        <v>357</v>
      </c>
      <c r="L716" s="234">
        <v>6</v>
      </c>
      <c r="M716" s="234">
        <f t="shared" ref="M716:M722" si="1793">O716*K716*I716</f>
        <v>93712.5</v>
      </c>
      <c r="N716" s="253">
        <f t="shared" ref="N716:N722" si="1794">M716/SUM($M$716:$M$722)</f>
        <v>0.173267326732673</v>
      </c>
      <c r="O716" s="234">
        <v>3.5</v>
      </c>
      <c r="P716" s="234"/>
      <c r="Q716" s="234"/>
      <c r="R716" s="234"/>
      <c r="S716" s="260">
        <f t="shared" ref="S716:S722" si="1795">R716*Q716*P716/1000</f>
        <v>0</v>
      </c>
      <c r="T716" s="260">
        <f t="shared" ref="T716:T722" si="1796">F716*N716*1000/L716/K716*9000/I716</f>
        <v>48728.4022519899</v>
      </c>
      <c r="U716" s="260">
        <f t="shared" ref="U716:U722" si="1797">F716*N716</f>
        <v>869.80198019802</v>
      </c>
      <c r="V716" s="260"/>
      <c r="W716" s="270"/>
      <c r="X716" s="266"/>
      <c r="Y716" s="260">
        <f t="shared" ref="Y716:Y722" si="1798">T716-X716</f>
        <v>48728.4022519899</v>
      </c>
      <c r="Z716" s="234">
        <f t="shared" ref="Z716:Z722" si="1799">Y716*I716/9000*L716*K716/1000</f>
        <v>869.80198019802</v>
      </c>
      <c r="AA716" s="260">
        <f t="shared" ref="AA716:AA722" si="1800">65*1000/K716*9000/I716</f>
        <v>21848.7394957983</v>
      </c>
      <c r="AB716" s="278">
        <f t="shared" ref="AB716:AB722" si="1801">Q716*R716*P716*N716/K716/L716*9000/I716</f>
        <v>0</v>
      </c>
      <c r="AC716" s="260">
        <f t="shared" ref="AC716:AC722" si="1802">D716/2*O716*60*24/1000</f>
        <v>1386</v>
      </c>
      <c r="AD716" s="254">
        <f t="shared" ref="AD716:AD722" si="1803">T716/AC716/0.83/AE716</f>
        <v>42.3585269667326</v>
      </c>
      <c r="AE716" s="279">
        <v>1</v>
      </c>
      <c r="AF716" s="280">
        <f t="shared" ref="AF716:AF722" si="1804">IF(LEN(C716)&gt;0,AC716*I716/9000/1000*K716*L716,"")</f>
        <v>24.7401</v>
      </c>
      <c r="AG716" s="292">
        <v>44142</v>
      </c>
      <c r="AH716" s="294"/>
      <c r="AI716" s="294">
        <f>AD716+AG716</f>
        <v>44184.3585269667</v>
      </c>
      <c r="AJ716" s="295" t="str">
        <f ca="1">IF(NOW()-AG716-AD716&gt;=-2,"跟踪"," ")</f>
        <v> </v>
      </c>
      <c r="AK716" s="295">
        <f>AI716+3</f>
        <v>44187.3585269667</v>
      </c>
      <c r="AL716" s="296">
        <f>SUM(AF716:AF722)</f>
        <v>142.78572</v>
      </c>
    </row>
    <row r="717" customHeight="1" spans="1:38">
      <c r="A717" s="230">
        <v>345</v>
      </c>
      <c r="B717" s="235"/>
      <c r="C717" s="234">
        <v>1</v>
      </c>
      <c r="D717" s="233">
        <f t="shared" ref="D717:D722" si="1805">D716</f>
        <v>550</v>
      </c>
      <c r="E717" s="234" t="str">
        <f t="shared" ref="E717:E722" si="1806">E716</f>
        <v>YH-11991</v>
      </c>
      <c r="F717" s="232">
        <f t="shared" ref="F717:F722" si="1807">F716</f>
        <v>5020</v>
      </c>
      <c r="G717" s="234"/>
      <c r="H717" s="234" t="s">
        <v>41</v>
      </c>
      <c r="I717" s="234">
        <v>75</v>
      </c>
      <c r="J717" s="259" t="s">
        <v>48</v>
      </c>
      <c r="K717" s="234">
        <v>357</v>
      </c>
      <c r="L717" s="234">
        <f>L716</f>
        <v>6</v>
      </c>
      <c r="M717" s="234">
        <f t="shared" si="1793"/>
        <v>93712.5</v>
      </c>
      <c r="N717" s="253">
        <f t="shared" si="1794"/>
        <v>0.173267326732673</v>
      </c>
      <c r="O717" s="234">
        <v>3.5</v>
      </c>
      <c r="P717" s="260"/>
      <c r="Q717" s="260"/>
      <c r="R717" s="260"/>
      <c r="S717" s="260">
        <f t="shared" si="1795"/>
        <v>0</v>
      </c>
      <c r="T717" s="260">
        <f t="shared" si="1796"/>
        <v>48728.4022519899</v>
      </c>
      <c r="U717" s="260">
        <f t="shared" si="1797"/>
        <v>869.80198019802</v>
      </c>
      <c r="V717" s="260"/>
      <c r="W717" s="270"/>
      <c r="X717" s="266"/>
      <c r="Y717" s="260">
        <f t="shared" si="1798"/>
        <v>48728.4022519899</v>
      </c>
      <c r="Z717" s="234">
        <f t="shared" si="1799"/>
        <v>869.80198019802</v>
      </c>
      <c r="AA717" s="260">
        <f t="shared" si="1800"/>
        <v>21848.7394957983</v>
      </c>
      <c r="AB717" s="278">
        <f t="shared" si="1801"/>
        <v>0</v>
      </c>
      <c r="AC717" s="260">
        <f t="shared" si="1802"/>
        <v>1386</v>
      </c>
      <c r="AD717" s="254">
        <f t="shared" si="1803"/>
        <v>42.3585269667326</v>
      </c>
      <c r="AE717" s="279">
        <v>1</v>
      </c>
      <c r="AF717" s="280">
        <f t="shared" si="1804"/>
        <v>24.7401</v>
      </c>
      <c r="AG717" s="292">
        <f t="shared" ref="AG717:AG722" si="1808">AG716</f>
        <v>44142</v>
      </c>
      <c r="AH717" s="292">
        <f t="shared" ref="AH717:AH722" si="1809">AH716</f>
        <v>0</v>
      </c>
      <c r="AI717" s="292">
        <f t="shared" ref="AI717:AI722" si="1810">AI716</f>
        <v>44184.3585269667</v>
      </c>
      <c r="AJ717" s="292" t="str">
        <f ca="1" t="shared" ref="AJ717:AJ722" si="1811">AJ716</f>
        <v> </v>
      </c>
      <c r="AK717" s="292">
        <f t="shared" ref="AK717:AK722" si="1812">AK716</f>
        <v>44187.3585269667</v>
      </c>
      <c r="AL717" s="296"/>
    </row>
    <row r="718" customHeight="1" spans="1:38">
      <c r="A718" s="230">
        <v>345</v>
      </c>
      <c r="B718" s="235"/>
      <c r="C718" s="234">
        <v>1</v>
      </c>
      <c r="D718" s="233">
        <f t="shared" si="1805"/>
        <v>550</v>
      </c>
      <c r="E718" s="234" t="str">
        <f t="shared" si="1806"/>
        <v>YH-11991</v>
      </c>
      <c r="F718" s="232">
        <f t="shared" si="1807"/>
        <v>5020</v>
      </c>
      <c r="G718" s="241" t="s">
        <v>49</v>
      </c>
      <c r="H718" s="234" t="s">
        <v>42</v>
      </c>
      <c r="I718" s="234">
        <v>30</v>
      </c>
      <c r="J718" s="259" t="s">
        <v>58</v>
      </c>
      <c r="K718" s="234">
        <v>476</v>
      </c>
      <c r="L718" s="234">
        <f>L717</f>
        <v>6</v>
      </c>
      <c r="M718" s="234">
        <f t="shared" si="1793"/>
        <v>242760</v>
      </c>
      <c r="N718" s="253">
        <f t="shared" si="1794"/>
        <v>0.448844884488449</v>
      </c>
      <c r="O718" s="234">
        <v>17</v>
      </c>
      <c r="P718" s="234"/>
      <c r="Q718" s="234"/>
      <c r="R718" s="234"/>
      <c r="S718" s="260">
        <f t="shared" si="1795"/>
        <v>0</v>
      </c>
      <c r="T718" s="260">
        <f t="shared" si="1796"/>
        <v>236680.810938237</v>
      </c>
      <c r="U718" s="260">
        <f t="shared" si="1797"/>
        <v>2253.20132013201</v>
      </c>
      <c r="V718" s="260"/>
      <c r="W718" s="270"/>
      <c r="X718" s="266"/>
      <c r="Y718" s="260">
        <f t="shared" si="1798"/>
        <v>236680.810938237</v>
      </c>
      <c r="Z718" s="234">
        <f t="shared" si="1799"/>
        <v>2253.20132013201</v>
      </c>
      <c r="AA718" s="260">
        <f t="shared" si="1800"/>
        <v>40966.3865546218</v>
      </c>
      <c r="AB718" s="278">
        <f t="shared" si="1801"/>
        <v>0</v>
      </c>
      <c r="AC718" s="260">
        <f t="shared" si="1802"/>
        <v>6732</v>
      </c>
      <c r="AD718" s="254">
        <f t="shared" si="1803"/>
        <v>42.3585269667326</v>
      </c>
      <c r="AE718" s="279">
        <v>1</v>
      </c>
      <c r="AF718" s="280">
        <f t="shared" si="1804"/>
        <v>64.08864</v>
      </c>
      <c r="AG718" s="292">
        <f t="shared" si="1808"/>
        <v>44142</v>
      </c>
      <c r="AH718" s="292">
        <f t="shared" si="1809"/>
        <v>0</v>
      </c>
      <c r="AI718" s="292">
        <f t="shared" si="1810"/>
        <v>44184.3585269667</v>
      </c>
      <c r="AJ718" s="292" t="str">
        <f ca="1" t="shared" si="1811"/>
        <v> </v>
      </c>
      <c r="AK718" s="292">
        <f t="shared" si="1812"/>
        <v>44187.3585269667</v>
      </c>
      <c r="AL718" s="296"/>
    </row>
    <row r="719" customHeight="1" spans="1:38">
      <c r="A719" s="230">
        <v>345</v>
      </c>
      <c r="B719" s="235"/>
      <c r="C719" s="234">
        <v>1</v>
      </c>
      <c r="D719" s="233">
        <f t="shared" si="1805"/>
        <v>550</v>
      </c>
      <c r="E719" s="234" t="str">
        <f t="shared" si="1806"/>
        <v>YH-11991</v>
      </c>
      <c r="F719" s="232">
        <f t="shared" si="1807"/>
        <v>5020</v>
      </c>
      <c r="G719" s="242"/>
      <c r="H719" s="234" t="s">
        <v>43</v>
      </c>
      <c r="I719" s="234">
        <v>75</v>
      </c>
      <c r="J719" s="259" t="s">
        <v>48</v>
      </c>
      <c r="K719" s="234">
        <v>476</v>
      </c>
      <c r="L719" s="234">
        <f>L718</f>
        <v>6</v>
      </c>
      <c r="M719" s="234">
        <f t="shared" si="1793"/>
        <v>110670</v>
      </c>
      <c r="N719" s="253">
        <f t="shared" si="1794"/>
        <v>0.204620462046205</v>
      </c>
      <c r="O719" s="234">
        <v>3.1</v>
      </c>
      <c r="P719" s="234"/>
      <c r="Q719" s="234"/>
      <c r="R719" s="234"/>
      <c r="S719" s="260">
        <f t="shared" si="1795"/>
        <v>0</v>
      </c>
      <c r="T719" s="260">
        <f t="shared" si="1796"/>
        <v>43159.4419946196</v>
      </c>
      <c r="U719" s="260">
        <f t="shared" si="1797"/>
        <v>1027.19471947195</v>
      </c>
      <c r="V719" s="260"/>
      <c r="W719" s="270"/>
      <c r="X719" s="266"/>
      <c r="Y719" s="260">
        <f t="shared" si="1798"/>
        <v>43159.4419946196</v>
      </c>
      <c r="Z719" s="234">
        <f t="shared" si="1799"/>
        <v>1027.19471947195</v>
      </c>
      <c r="AA719" s="260">
        <f t="shared" si="1800"/>
        <v>16386.5546218487</v>
      </c>
      <c r="AB719" s="278">
        <f t="shared" si="1801"/>
        <v>0</v>
      </c>
      <c r="AC719" s="260">
        <f t="shared" si="1802"/>
        <v>1227.6</v>
      </c>
      <c r="AD719" s="254">
        <f t="shared" si="1803"/>
        <v>42.3585269667326</v>
      </c>
      <c r="AE719" s="279">
        <v>1</v>
      </c>
      <c r="AF719" s="280">
        <f t="shared" si="1804"/>
        <v>29.21688</v>
      </c>
      <c r="AG719" s="292">
        <f t="shared" si="1808"/>
        <v>44142</v>
      </c>
      <c r="AH719" s="292">
        <f t="shared" si="1809"/>
        <v>0</v>
      </c>
      <c r="AI719" s="292">
        <f t="shared" si="1810"/>
        <v>44184.3585269667</v>
      </c>
      <c r="AJ719" s="292" t="str">
        <f ca="1" t="shared" si="1811"/>
        <v> </v>
      </c>
      <c r="AK719" s="292">
        <f t="shared" si="1812"/>
        <v>44187.3585269667</v>
      </c>
      <c r="AL719" s="296"/>
    </row>
    <row r="720" customHeight="1" spans="1:38">
      <c r="A720" s="230">
        <v>345</v>
      </c>
      <c r="B720" s="235"/>
      <c r="C720" s="234">
        <v>1</v>
      </c>
      <c r="D720" s="233">
        <f t="shared" si="1805"/>
        <v>550</v>
      </c>
      <c r="E720" s="234" t="str">
        <f t="shared" si="1806"/>
        <v>YH-11991</v>
      </c>
      <c r="F720" s="232">
        <f t="shared" si="1807"/>
        <v>5020</v>
      </c>
      <c r="G720" s="234" t="e">
        <f>[1]问量!$F$273</f>
        <v>#REF!</v>
      </c>
      <c r="H720" s="234" t="s">
        <v>44</v>
      </c>
      <c r="I720" s="234"/>
      <c r="J720" s="252"/>
      <c r="K720" s="234"/>
      <c r="L720" s="234">
        <v>6</v>
      </c>
      <c r="M720" s="234">
        <f t="shared" si="1793"/>
        <v>0</v>
      </c>
      <c r="N720" s="253">
        <f t="shared" si="1794"/>
        <v>0</v>
      </c>
      <c r="O720" s="234"/>
      <c r="P720" s="234"/>
      <c r="Q720" s="234"/>
      <c r="R720" s="234"/>
      <c r="S720" s="260">
        <f t="shared" si="1795"/>
        <v>0</v>
      </c>
      <c r="T720" s="260" t="e">
        <f t="shared" si="1796"/>
        <v>#DIV/0!</v>
      </c>
      <c r="U720" s="260">
        <f t="shared" si="1797"/>
        <v>0</v>
      </c>
      <c r="V720" s="260"/>
      <c r="W720" s="270"/>
      <c r="X720" s="266"/>
      <c r="Y720" s="260" t="e">
        <f t="shared" si="1798"/>
        <v>#DIV/0!</v>
      </c>
      <c r="Z720" s="234" t="e">
        <f t="shared" si="1799"/>
        <v>#DIV/0!</v>
      </c>
      <c r="AA720" s="260" t="e">
        <f t="shared" si="1800"/>
        <v>#DIV/0!</v>
      </c>
      <c r="AB720" s="278" t="e">
        <f t="shared" si="1801"/>
        <v>#DIV/0!</v>
      </c>
      <c r="AC720" s="260">
        <f t="shared" si="1802"/>
        <v>0</v>
      </c>
      <c r="AD720" s="254" t="e">
        <f t="shared" si="1803"/>
        <v>#DIV/0!</v>
      </c>
      <c r="AE720" s="279">
        <v>1</v>
      </c>
      <c r="AF720" s="280">
        <f t="shared" si="1804"/>
        <v>0</v>
      </c>
      <c r="AG720" s="292">
        <f t="shared" si="1808"/>
        <v>44142</v>
      </c>
      <c r="AH720" s="292">
        <f t="shared" si="1809"/>
        <v>0</v>
      </c>
      <c r="AI720" s="292">
        <f t="shared" si="1810"/>
        <v>44184.3585269667</v>
      </c>
      <c r="AJ720" s="292" t="str">
        <f ca="1" t="shared" si="1811"/>
        <v> </v>
      </c>
      <c r="AK720" s="292">
        <f t="shared" si="1812"/>
        <v>44187.3585269667</v>
      </c>
      <c r="AL720" s="296"/>
    </row>
    <row r="721" customHeight="1" spans="1:38">
      <c r="A721" s="230">
        <v>345</v>
      </c>
      <c r="B721" s="235"/>
      <c r="C721" s="234">
        <v>1</v>
      </c>
      <c r="D721" s="233">
        <f t="shared" si="1805"/>
        <v>550</v>
      </c>
      <c r="E721" s="234" t="str">
        <f t="shared" si="1806"/>
        <v>YH-11991</v>
      </c>
      <c r="F721" s="232">
        <f t="shared" si="1807"/>
        <v>5020</v>
      </c>
      <c r="G721" s="234"/>
      <c r="H721" s="234" t="s">
        <v>45</v>
      </c>
      <c r="I721" s="234"/>
      <c r="J721" s="252"/>
      <c r="K721" s="234"/>
      <c r="L721" s="234">
        <f>L720</f>
        <v>6</v>
      </c>
      <c r="M721" s="234">
        <f t="shared" si="1793"/>
        <v>0</v>
      </c>
      <c r="N721" s="253">
        <f t="shared" si="1794"/>
        <v>0</v>
      </c>
      <c r="O721" s="234"/>
      <c r="P721" s="234"/>
      <c r="Q721" s="234"/>
      <c r="R721" s="234"/>
      <c r="S721" s="260">
        <f t="shared" si="1795"/>
        <v>0</v>
      </c>
      <c r="T721" s="260" t="e">
        <f t="shared" si="1796"/>
        <v>#DIV/0!</v>
      </c>
      <c r="U721" s="260">
        <f t="shared" si="1797"/>
        <v>0</v>
      </c>
      <c r="V721" s="260"/>
      <c r="W721" s="270"/>
      <c r="X721" s="266"/>
      <c r="Y721" s="260" t="e">
        <f t="shared" si="1798"/>
        <v>#DIV/0!</v>
      </c>
      <c r="Z721" s="234" t="e">
        <f t="shared" si="1799"/>
        <v>#DIV/0!</v>
      </c>
      <c r="AA721" s="260" t="e">
        <f t="shared" si="1800"/>
        <v>#DIV/0!</v>
      </c>
      <c r="AB721" s="278" t="e">
        <f t="shared" si="1801"/>
        <v>#DIV/0!</v>
      </c>
      <c r="AC721" s="260">
        <f t="shared" si="1802"/>
        <v>0</v>
      </c>
      <c r="AD721" s="254" t="e">
        <f t="shared" si="1803"/>
        <v>#DIV/0!</v>
      </c>
      <c r="AE721" s="279">
        <v>1</v>
      </c>
      <c r="AF721" s="280">
        <f t="shared" si="1804"/>
        <v>0</v>
      </c>
      <c r="AG721" s="292">
        <f t="shared" si="1808"/>
        <v>44142</v>
      </c>
      <c r="AH721" s="292">
        <f t="shared" si="1809"/>
        <v>0</v>
      </c>
      <c r="AI721" s="292">
        <f t="shared" si="1810"/>
        <v>44184.3585269667</v>
      </c>
      <c r="AJ721" s="292" t="str">
        <f ca="1" t="shared" si="1811"/>
        <v> </v>
      </c>
      <c r="AK721" s="292">
        <f t="shared" si="1812"/>
        <v>44187.3585269667</v>
      </c>
      <c r="AL721" s="296"/>
    </row>
    <row r="722" customHeight="1" spans="1:38">
      <c r="A722" s="230">
        <v>345</v>
      </c>
      <c r="B722" s="235"/>
      <c r="C722" s="234">
        <v>1</v>
      </c>
      <c r="D722" s="233">
        <f t="shared" si="1805"/>
        <v>550</v>
      </c>
      <c r="E722" s="234" t="str">
        <f t="shared" si="1806"/>
        <v>YH-11991</v>
      </c>
      <c r="F722" s="232">
        <f t="shared" si="1807"/>
        <v>5020</v>
      </c>
      <c r="G722" s="234"/>
      <c r="H722" s="234" t="s">
        <v>46</v>
      </c>
      <c r="I722" s="234"/>
      <c r="J722" s="252"/>
      <c r="K722" s="234"/>
      <c r="L722" s="234">
        <f>L721</f>
        <v>6</v>
      </c>
      <c r="M722" s="234">
        <f t="shared" si="1793"/>
        <v>0</v>
      </c>
      <c r="N722" s="253">
        <f t="shared" si="1794"/>
        <v>0</v>
      </c>
      <c r="O722" s="234"/>
      <c r="P722" s="234"/>
      <c r="Q722" s="234"/>
      <c r="R722" s="234"/>
      <c r="S722" s="260">
        <f t="shared" si="1795"/>
        <v>0</v>
      </c>
      <c r="T722" s="260" t="e">
        <f t="shared" si="1796"/>
        <v>#DIV/0!</v>
      </c>
      <c r="U722" s="260">
        <f t="shared" si="1797"/>
        <v>0</v>
      </c>
      <c r="V722" s="260"/>
      <c r="W722" s="270"/>
      <c r="X722" s="266"/>
      <c r="Y722" s="260" t="e">
        <f t="shared" si="1798"/>
        <v>#DIV/0!</v>
      </c>
      <c r="Z722" s="234" t="e">
        <f t="shared" si="1799"/>
        <v>#DIV/0!</v>
      </c>
      <c r="AA722" s="260" t="e">
        <f t="shared" si="1800"/>
        <v>#DIV/0!</v>
      </c>
      <c r="AB722" s="278" t="e">
        <f t="shared" si="1801"/>
        <v>#DIV/0!</v>
      </c>
      <c r="AC722" s="260">
        <f t="shared" si="1802"/>
        <v>0</v>
      </c>
      <c r="AD722" s="254" t="e">
        <f t="shared" si="1803"/>
        <v>#DIV/0!</v>
      </c>
      <c r="AE722" s="279">
        <v>1</v>
      </c>
      <c r="AF722" s="280">
        <f t="shared" si="1804"/>
        <v>0</v>
      </c>
      <c r="AG722" s="292">
        <f t="shared" si="1808"/>
        <v>44142</v>
      </c>
      <c r="AH722" s="292">
        <f t="shared" si="1809"/>
        <v>0</v>
      </c>
      <c r="AI722" s="292">
        <f t="shared" si="1810"/>
        <v>44184.3585269667</v>
      </c>
      <c r="AJ722" s="292" t="str">
        <f ca="1" t="shared" si="1811"/>
        <v> </v>
      </c>
      <c r="AK722" s="292">
        <f t="shared" si="1812"/>
        <v>44187.3585269667</v>
      </c>
      <c r="AL722" s="296"/>
    </row>
    <row r="723" s="194" customFormat="1" customHeight="1" spans="1:103">
      <c r="A723" s="230"/>
      <c r="B723" s="237"/>
      <c r="C723" s="240"/>
      <c r="D723" s="239"/>
      <c r="E723" s="240"/>
      <c r="F723" s="238"/>
      <c r="G723" s="240"/>
      <c r="H723" s="240"/>
      <c r="I723" s="240"/>
      <c r="J723" s="256"/>
      <c r="K723" s="240"/>
      <c r="L723" s="240"/>
      <c r="M723" s="240"/>
      <c r="N723" s="257"/>
      <c r="O723" s="240"/>
      <c r="P723" s="240"/>
      <c r="Q723" s="240"/>
      <c r="R723" s="240"/>
      <c r="S723" s="267"/>
      <c r="T723" s="267"/>
      <c r="U723" s="267"/>
      <c r="V723" s="267"/>
      <c r="W723" s="272"/>
      <c r="X723" s="269"/>
      <c r="Y723" s="267"/>
      <c r="Z723" s="240"/>
      <c r="AA723" s="267"/>
      <c r="AB723" s="281"/>
      <c r="AC723" s="267"/>
      <c r="AD723" s="258"/>
      <c r="AE723" s="282"/>
      <c r="AF723" s="283"/>
      <c r="AG723" s="297"/>
      <c r="AH723" s="297"/>
      <c r="AI723" s="297"/>
      <c r="AJ723" s="297"/>
      <c r="AK723" s="297"/>
      <c r="AL723" s="298"/>
      <c r="AM723" s="217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218"/>
      <c r="BD723" s="218"/>
      <c r="BE723" s="218"/>
      <c r="BF723" s="218"/>
      <c r="BG723" s="218"/>
      <c r="BH723" s="218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217"/>
      <c r="BV723" s="217"/>
      <c r="BW723" s="217"/>
      <c r="BX723" s="217"/>
      <c r="BY723" s="217"/>
      <c r="BZ723" s="217"/>
      <c r="CA723" s="217"/>
      <c r="CB723" s="217"/>
      <c r="CC723" s="217"/>
      <c r="CD723" s="217"/>
      <c r="CE723" s="217"/>
      <c r="CF723" s="217"/>
      <c r="CG723" s="217"/>
      <c r="CH723" s="217"/>
      <c r="CI723" s="217"/>
      <c r="CJ723" s="217"/>
      <c r="CK723" s="217"/>
      <c r="CL723" s="217"/>
      <c r="CM723" s="217"/>
      <c r="CN723" s="217"/>
      <c r="CO723" s="217"/>
      <c r="CP723" s="217"/>
      <c r="CQ723" s="217"/>
      <c r="CR723" s="217"/>
      <c r="CS723" s="217"/>
      <c r="CT723" s="217"/>
      <c r="CU723" s="217"/>
      <c r="CV723" s="217"/>
      <c r="CW723" s="217"/>
      <c r="CX723" s="217"/>
      <c r="CY723" s="217"/>
    </row>
    <row r="724" s="190" customFormat="1" customHeight="1" spans="1:103">
      <c r="A724" s="243">
        <v>344</v>
      </c>
      <c r="B724" s="235">
        <v>1090</v>
      </c>
      <c r="C724" s="234">
        <v>1</v>
      </c>
      <c r="D724" s="233">
        <v>480</v>
      </c>
      <c r="E724" s="234" t="s">
        <v>90</v>
      </c>
      <c r="F724" s="232">
        <v>5020</v>
      </c>
      <c r="G724" s="234"/>
      <c r="H724" s="234" t="s">
        <v>15</v>
      </c>
      <c r="I724" s="234">
        <v>75</v>
      </c>
      <c r="J724" s="259" t="s">
        <v>197</v>
      </c>
      <c r="K724" s="234">
        <v>476</v>
      </c>
      <c r="L724" s="234">
        <v>6</v>
      </c>
      <c r="M724" s="234">
        <f t="shared" ref="M724:M737" si="1813">O724*K724*I724</f>
        <v>160650</v>
      </c>
      <c r="N724" s="253">
        <f t="shared" ref="N724:N730" si="1814">M724/SUM($M$724:$M$730)</f>
        <v>0.235602094240838</v>
      </c>
      <c r="O724" s="234">
        <v>4.5</v>
      </c>
      <c r="P724" s="234"/>
      <c r="Q724" s="234"/>
      <c r="R724" s="234"/>
      <c r="S724" s="260">
        <f t="shared" ref="S724:S737" si="1815">R724*Q724*P724/1000</f>
        <v>0</v>
      </c>
      <c r="T724" s="260">
        <f t="shared" ref="T724:T730" si="1816">F724*N724*1000/L724/K724*9000/I724</f>
        <v>49694.2232390338</v>
      </c>
      <c r="U724" s="260">
        <f t="shared" ref="U724:U737" si="1817">F724*N724</f>
        <v>1182.72251308901</v>
      </c>
      <c r="V724" s="260"/>
      <c r="W724" s="270"/>
      <c r="X724" s="266">
        <v>20000</v>
      </c>
      <c r="Y724" s="260">
        <f t="shared" ref="Y724:Y730" si="1818">T724-X724</f>
        <v>29694.2232390338</v>
      </c>
      <c r="Z724" s="234">
        <f t="shared" ref="Z724:Z737" si="1819">Y724*I724/9000*L724*K724/1000</f>
        <v>706.722513089005</v>
      </c>
      <c r="AA724" s="260">
        <f t="shared" ref="AA724:AA730" si="1820">65*1000/K724*9000/I724</f>
        <v>16386.5546218487</v>
      </c>
      <c r="AB724" s="278">
        <f t="shared" ref="AB724:AB730" si="1821">Q724*R724*P724*N724/K724/L724*9000/I724</f>
        <v>0</v>
      </c>
      <c r="AC724" s="260">
        <f t="shared" ref="AC724:AC730" si="1822">D724/2*O724*60*24/1000</f>
        <v>1555.2</v>
      </c>
      <c r="AD724" s="254">
        <f t="shared" ref="AD724:AD734" si="1823">T724/AC724/0.83/AE724</f>
        <v>38.4983012598494</v>
      </c>
      <c r="AE724" s="279">
        <v>1</v>
      </c>
      <c r="AF724" s="280">
        <f t="shared" ref="AF724:AF730" si="1824">IF(LEN(C724)&gt;0,AC724*I724/9000/1000*K724*L724,"")</f>
        <v>37.01376</v>
      </c>
      <c r="AG724" s="292">
        <v>44144</v>
      </c>
      <c r="AH724" s="294"/>
      <c r="AI724" s="294">
        <f>AD724+AG724</f>
        <v>44182.4983012598</v>
      </c>
      <c r="AJ724" s="295" t="str">
        <f ca="1">IF(NOW()-AG724-AD724&gt;=-2,"跟踪"," ")</f>
        <v> </v>
      </c>
      <c r="AK724" s="295">
        <f>AI724+3</f>
        <v>44185.4983012598</v>
      </c>
      <c r="AL724" s="296">
        <f>SUM(AF724:AF730)</f>
        <v>157.102848</v>
      </c>
      <c r="AM724" s="300"/>
      <c r="AN724" s="218"/>
      <c r="AO724" s="218"/>
      <c r="AP724" s="218"/>
      <c r="AQ724" s="218"/>
      <c r="AR724" s="218"/>
      <c r="AS724" s="218"/>
      <c r="AT724" s="218"/>
      <c r="AU724" s="218"/>
      <c r="AV724" s="218"/>
      <c r="AW724" s="218"/>
      <c r="AX724" s="218"/>
      <c r="AY724" s="218"/>
      <c r="AZ724" s="218"/>
      <c r="BA724" s="218"/>
      <c r="BB724" s="218"/>
      <c r="BC724" s="218"/>
      <c r="BD724" s="218"/>
      <c r="BE724" s="218"/>
      <c r="BF724" s="218"/>
      <c r="BG724" s="218"/>
      <c r="BH724" s="218"/>
      <c r="BI724" s="300"/>
      <c r="BJ724" s="300"/>
      <c r="BK724" s="300"/>
      <c r="BL724" s="300"/>
      <c r="BM724" s="300"/>
      <c r="BN724" s="300"/>
      <c r="BO724" s="300"/>
      <c r="BP724" s="300"/>
      <c r="BQ724" s="300"/>
      <c r="BR724" s="300"/>
      <c r="BS724" s="300"/>
      <c r="BT724" s="300"/>
      <c r="BU724" s="300"/>
      <c r="BV724" s="300"/>
      <c r="BW724" s="300"/>
      <c r="BX724" s="300"/>
      <c r="BY724" s="300"/>
      <c r="BZ724" s="300"/>
      <c r="CA724" s="300"/>
      <c r="CB724" s="300"/>
      <c r="CC724" s="300"/>
      <c r="CD724" s="300"/>
      <c r="CE724" s="300"/>
      <c r="CF724" s="300"/>
      <c r="CG724" s="300"/>
      <c r="CH724" s="300"/>
      <c r="CI724" s="300"/>
      <c r="CJ724" s="300"/>
      <c r="CK724" s="300"/>
      <c r="CL724" s="300"/>
      <c r="CM724" s="300"/>
      <c r="CN724" s="300"/>
      <c r="CO724" s="300"/>
      <c r="CP724" s="300"/>
      <c r="CQ724" s="300"/>
      <c r="CR724" s="300"/>
      <c r="CS724" s="300"/>
      <c r="CT724" s="300"/>
      <c r="CU724" s="300"/>
      <c r="CV724" s="300"/>
      <c r="CW724" s="300"/>
      <c r="CX724" s="300"/>
      <c r="CY724" s="300"/>
    </row>
    <row r="725" s="190" customFormat="1" customHeight="1" spans="1:103">
      <c r="A725" s="243">
        <v>344</v>
      </c>
      <c r="B725" s="235"/>
      <c r="C725" s="234">
        <v>1</v>
      </c>
      <c r="D725" s="233">
        <f t="shared" ref="D725:D730" si="1825">D724</f>
        <v>480</v>
      </c>
      <c r="E725" s="234" t="str">
        <f t="shared" ref="E725:E730" si="1826">E724</f>
        <v>YT-H004MS</v>
      </c>
      <c r="F725" s="232">
        <f t="shared" ref="F725:F730" si="1827">F724</f>
        <v>5020</v>
      </c>
      <c r="G725" s="234"/>
      <c r="H725" s="234" t="s">
        <v>41</v>
      </c>
      <c r="I725" s="234">
        <v>75</v>
      </c>
      <c r="J725" s="252" t="s">
        <v>197</v>
      </c>
      <c r="K725" s="234"/>
      <c r="L725" s="234">
        <f t="shared" ref="L725:L730" si="1828">L724</f>
        <v>6</v>
      </c>
      <c r="M725" s="234">
        <f t="shared" si="1813"/>
        <v>0</v>
      </c>
      <c r="N725" s="253">
        <f t="shared" si="1814"/>
        <v>0</v>
      </c>
      <c r="O725" s="234">
        <v>4.5</v>
      </c>
      <c r="P725" s="234"/>
      <c r="Q725" s="234"/>
      <c r="R725" s="234"/>
      <c r="S725" s="260">
        <f t="shared" si="1815"/>
        <v>0</v>
      </c>
      <c r="T725" s="260" t="e">
        <f t="shared" si="1816"/>
        <v>#DIV/0!</v>
      </c>
      <c r="U725" s="260">
        <f t="shared" si="1817"/>
        <v>0</v>
      </c>
      <c r="V725" s="260"/>
      <c r="W725" s="270"/>
      <c r="X725" s="266"/>
      <c r="Y725" s="260" t="e">
        <f t="shared" si="1818"/>
        <v>#DIV/0!</v>
      </c>
      <c r="Z725" s="234" t="e">
        <f t="shared" si="1819"/>
        <v>#DIV/0!</v>
      </c>
      <c r="AA725" s="260" t="e">
        <f t="shared" si="1820"/>
        <v>#DIV/0!</v>
      </c>
      <c r="AB725" s="278" t="e">
        <f t="shared" si="1821"/>
        <v>#DIV/0!</v>
      </c>
      <c r="AC725" s="260">
        <f t="shared" si="1822"/>
        <v>1555.2</v>
      </c>
      <c r="AD725" s="254" t="e">
        <f t="shared" si="1823"/>
        <v>#DIV/0!</v>
      </c>
      <c r="AE725" s="279">
        <v>1</v>
      </c>
      <c r="AF725" s="280">
        <f t="shared" si="1824"/>
        <v>0</v>
      </c>
      <c r="AG725" s="292">
        <f t="shared" ref="AG725:AG730" si="1829">AG724</f>
        <v>44144</v>
      </c>
      <c r="AH725" s="292">
        <f t="shared" ref="AH725:AH730" si="1830">AH724</f>
        <v>0</v>
      </c>
      <c r="AI725" s="292">
        <f t="shared" ref="AI725:AI730" si="1831">AI724</f>
        <v>44182.4983012598</v>
      </c>
      <c r="AJ725" s="292" t="str">
        <f ca="1" t="shared" ref="AJ725:AJ730" si="1832">AJ724</f>
        <v> </v>
      </c>
      <c r="AK725" s="292">
        <f t="shared" ref="AK725:AK730" si="1833">AK724</f>
        <v>44185.4983012598</v>
      </c>
      <c r="AL725" s="296"/>
      <c r="AM725" s="300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218"/>
      <c r="BD725" s="218"/>
      <c r="BE725" s="218"/>
      <c r="BF725" s="218"/>
      <c r="BG725" s="218"/>
      <c r="BH725" s="218"/>
      <c r="BI725" s="300"/>
      <c r="BJ725" s="300"/>
      <c r="BK725" s="300"/>
      <c r="BL725" s="300"/>
      <c r="BM725" s="300"/>
      <c r="BN725" s="300"/>
      <c r="BO725" s="300"/>
      <c r="BP725" s="300"/>
      <c r="BQ725" s="300"/>
      <c r="BR725" s="300"/>
      <c r="BS725" s="300"/>
      <c r="BT725" s="300"/>
      <c r="BU725" s="300"/>
      <c r="BV725" s="300"/>
      <c r="BW725" s="300"/>
      <c r="BX725" s="300"/>
      <c r="BY725" s="300"/>
      <c r="BZ725" s="300"/>
      <c r="CA725" s="300"/>
      <c r="CB725" s="300"/>
      <c r="CC725" s="300"/>
      <c r="CD725" s="300"/>
      <c r="CE725" s="300"/>
      <c r="CF725" s="300"/>
      <c r="CG725" s="300"/>
      <c r="CH725" s="300"/>
      <c r="CI725" s="300"/>
      <c r="CJ725" s="300"/>
      <c r="CK725" s="300"/>
      <c r="CL725" s="300"/>
      <c r="CM725" s="300"/>
      <c r="CN725" s="300"/>
      <c r="CO725" s="300"/>
      <c r="CP725" s="300"/>
      <c r="CQ725" s="300"/>
      <c r="CR725" s="300"/>
      <c r="CS725" s="300"/>
      <c r="CT725" s="300"/>
      <c r="CU725" s="300"/>
      <c r="CV725" s="300"/>
      <c r="CW725" s="300"/>
      <c r="CX725" s="300"/>
      <c r="CY725" s="300"/>
    </row>
    <row r="726" s="190" customFormat="1" customHeight="1" spans="1:103">
      <c r="A726" s="243">
        <v>344</v>
      </c>
      <c r="B726" s="235"/>
      <c r="C726" s="234">
        <v>1</v>
      </c>
      <c r="D726" s="233">
        <f t="shared" si="1825"/>
        <v>480</v>
      </c>
      <c r="E726" s="234" t="str">
        <f t="shared" si="1826"/>
        <v>YT-H004MS</v>
      </c>
      <c r="F726" s="232">
        <f t="shared" si="1827"/>
        <v>5020</v>
      </c>
      <c r="G726" s="241" t="s">
        <v>49</v>
      </c>
      <c r="H726" s="234" t="s">
        <v>42</v>
      </c>
      <c r="I726" s="234">
        <v>30</v>
      </c>
      <c r="J726" s="259" t="s">
        <v>99</v>
      </c>
      <c r="K726" s="234">
        <v>238</v>
      </c>
      <c r="L726" s="234">
        <f t="shared" si="1828"/>
        <v>6</v>
      </c>
      <c r="M726" s="234">
        <f t="shared" si="1813"/>
        <v>117810</v>
      </c>
      <c r="N726" s="253">
        <f t="shared" si="1814"/>
        <v>0.172774869109948</v>
      </c>
      <c r="O726" s="234">
        <v>16.5</v>
      </c>
      <c r="P726" s="234"/>
      <c r="Q726" s="234"/>
      <c r="R726" s="234"/>
      <c r="S726" s="260">
        <f t="shared" si="1815"/>
        <v>0</v>
      </c>
      <c r="T726" s="260">
        <f t="shared" si="1816"/>
        <v>182212.151876457</v>
      </c>
      <c r="U726" s="260">
        <f t="shared" si="1817"/>
        <v>867.329842931937</v>
      </c>
      <c r="V726" s="260"/>
      <c r="W726" s="270"/>
      <c r="X726" s="266"/>
      <c r="Y726" s="260">
        <f t="shared" si="1818"/>
        <v>182212.151876457</v>
      </c>
      <c r="Z726" s="234">
        <f t="shared" si="1819"/>
        <v>867.329842931937</v>
      </c>
      <c r="AA726" s="260">
        <f t="shared" si="1820"/>
        <v>81932.7731092437</v>
      </c>
      <c r="AB726" s="278">
        <f t="shared" si="1821"/>
        <v>0</v>
      </c>
      <c r="AC726" s="260">
        <f t="shared" si="1822"/>
        <v>5702.4</v>
      </c>
      <c r="AD726" s="254">
        <f t="shared" si="1823"/>
        <v>38.4983012598495</v>
      </c>
      <c r="AE726" s="279">
        <v>1</v>
      </c>
      <c r="AF726" s="280">
        <f t="shared" si="1824"/>
        <v>27.143424</v>
      </c>
      <c r="AG726" s="292">
        <f t="shared" si="1829"/>
        <v>44144</v>
      </c>
      <c r="AH726" s="292">
        <f t="shared" si="1830"/>
        <v>0</v>
      </c>
      <c r="AI726" s="292">
        <f t="shared" si="1831"/>
        <v>44182.4983012598</v>
      </c>
      <c r="AJ726" s="292" t="str">
        <f ca="1" t="shared" si="1832"/>
        <v> </v>
      </c>
      <c r="AK726" s="292">
        <f t="shared" si="1833"/>
        <v>44185.4983012598</v>
      </c>
      <c r="AL726" s="296"/>
      <c r="AM726" s="300"/>
      <c r="AN726" s="218"/>
      <c r="AO726" s="218"/>
      <c r="AP726" s="218"/>
      <c r="AQ726" s="218"/>
      <c r="AR726" s="218"/>
      <c r="AS726" s="218"/>
      <c r="AT726" s="218"/>
      <c r="AU726" s="218"/>
      <c r="AV726" s="218"/>
      <c r="AW726" s="218"/>
      <c r="AX726" s="218"/>
      <c r="AY726" s="218"/>
      <c r="AZ726" s="218"/>
      <c r="BA726" s="218"/>
      <c r="BB726" s="218"/>
      <c r="BC726" s="218"/>
      <c r="BD726" s="218"/>
      <c r="BE726" s="218"/>
      <c r="BF726" s="218"/>
      <c r="BG726" s="218"/>
      <c r="BH726" s="218"/>
      <c r="BI726" s="300"/>
      <c r="BJ726" s="300"/>
      <c r="BK726" s="300"/>
      <c r="BL726" s="300"/>
      <c r="BM726" s="300"/>
      <c r="BN726" s="300"/>
      <c r="BO726" s="300"/>
      <c r="BP726" s="300"/>
      <c r="BQ726" s="300"/>
      <c r="BR726" s="300"/>
      <c r="BS726" s="300"/>
      <c r="BT726" s="300"/>
      <c r="BU726" s="300"/>
      <c r="BV726" s="300"/>
      <c r="BW726" s="300"/>
      <c r="BX726" s="300"/>
      <c r="BY726" s="300"/>
      <c r="BZ726" s="300"/>
      <c r="CA726" s="300"/>
      <c r="CB726" s="300"/>
      <c r="CC726" s="300"/>
      <c r="CD726" s="300"/>
      <c r="CE726" s="300"/>
      <c r="CF726" s="300"/>
      <c r="CG726" s="300"/>
      <c r="CH726" s="300"/>
      <c r="CI726" s="300"/>
      <c r="CJ726" s="300"/>
      <c r="CK726" s="300"/>
      <c r="CL726" s="300"/>
      <c r="CM726" s="300"/>
      <c r="CN726" s="300"/>
      <c r="CO726" s="300"/>
      <c r="CP726" s="300"/>
      <c r="CQ726" s="300"/>
      <c r="CR726" s="300"/>
      <c r="CS726" s="300"/>
      <c r="CT726" s="300"/>
      <c r="CU726" s="300"/>
      <c r="CV726" s="300"/>
      <c r="CW726" s="300"/>
      <c r="CX726" s="300"/>
      <c r="CY726" s="300"/>
    </row>
    <row r="727" s="190" customFormat="1" customHeight="1" spans="1:103">
      <c r="A727" s="243">
        <v>344</v>
      </c>
      <c r="B727" s="235"/>
      <c r="C727" s="234">
        <v>1</v>
      </c>
      <c r="D727" s="233">
        <f t="shared" si="1825"/>
        <v>480</v>
      </c>
      <c r="E727" s="234" t="str">
        <f t="shared" si="1826"/>
        <v>YT-H004MS</v>
      </c>
      <c r="F727" s="232">
        <f t="shared" si="1827"/>
        <v>5020</v>
      </c>
      <c r="G727" s="242"/>
      <c r="H727" s="234" t="s">
        <v>43</v>
      </c>
      <c r="I727" s="234">
        <v>30</v>
      </c>
      <c r="J727" s="252" t="s">
        <v>99</v>
      </c>
      <c r="K727" s="234">
        <v>238</v>
      </c>
      <c r="L727" s="234">
        <f t="shared" si="1828"/>
        <v>6</v>
      </c>
      <c r="M727" s="234">
        <f t="shared" si="1813"/>
        <v>117810</v>
      </c>
      <c r="N727" s="253">
        <f t="shared" si="1814"/>
        <v>0.172774869109948</v>
      </c>
      <c r="O727" s="234">
        <v>16.5</v>
      </c>
      <c r="P727" s="234"/>
      <c r="Q727" s="234"/>
      <c r="R727" s="234"/>
      <c r="S727" s="260">
        <f t="shared" si="1815"/>
        <v>0</v>
      </c>
      <c r="T727" s="260">
        <f t="shared" si="1816"/>
        <v>182212.151876457</v>
      </c>
      <c r="U727" s="260">
        <f t="shared" si="1817"/>
        <v>867.329842931937</v>
      </c>
      <c r="V727" s="260"/>
      <c r="W727" s="270"/>
      <c r="X727" s="266"/>
      <c r="Y727" s="260">
        <f t="shared" si="1818"/>
        <v>182212.151876457</v>
      </c>
      <c r="Z727" s="234">
        <f t="shared" si="1819"/>
        <v>867.329842931937</v>
      </c>
      <c r="AA727" s="260">
        <f t="shared" si="1820"/>
        <v>81932.7731092437</v>
      </c>
      <c r="AB727" s="278">
        <f t="shared" si="1821"/>
        <v>0</v>
      </c>
      <c r="AC727" s="260">
        <f t="shared" si="1822"/>
        <v>5702.4</v>
      </c>
      <c r="AD727" s="254">
        <f t="shared" si="1823"/>
        <v>38.4983012598495</v>
      </c>
      <c r="AE727" s="279">
        <v>1</v>
      </c>
      <c r="AF727" s="280">
        <f t="shared" si="1824"/>
        <v>27.143424</v>
      </c>
      <c r="AG727" s="292">
        <f t="shared" si="1829"/>
        <v>44144</v>
      </c>
      <c r="AH727" s="292">
        <f t="shared" si="1830"/>
        <v>0</v>
      </c>
      <c r="AI727" s="292">
        <f t="shared" si="1831"/>
        <v>44182.4983012598</v>
      </c>
      <c r="AJ727" s="292" t="str">
        <f ca="1" t="shared" si="1832"/>
        <v> </v>
      </c>
      <c r="AK727" s="292">
        <f t="shared" si="1833"/>
        <v>44185.4983012598</v>
      </c>
      <c r="AL727" s="296"/>
      <c r="AM727" s="300"/>
      <c r="AN727" s="218"/>
      <c r="AO727" s="218"/>
      <c r="AP727" s="218"/>
      <c r="AQ727" s="218"/>
      <c r="AR727" s="218"/>
      <c r="AS727" s="218"/>
      <c r="AT727" s="218"/>
      <c r="AU727" s="218"/>
      <c r="AV727" s="218"/>
      <c r="AW727" s="218"/>
      <c r="AX727" s="218"/>
      <c r="AY727" s="218"/>
      <c r="AZ727" s="218"/>
      <c r="BA727" s="218"/>
      <c r="BB727" s="218"/>
      <c r="BC727" s="218"/>
      <c r="BD727" s="218"/>
      <c r="BE727" s="218"/>
      <c r="BF727" s="218"/>
      <c r="BG727" s="218"/>
      <c r="BH727" s="218"/>
      <c r="BI727" s="300"/>
      <c r="BJ727" s="300"/>
      <c r="BK727" s="300"/>
      <c r="BL727" s="300"/>
      <c r="BM727" s="300"/>
      <c r="BN727" s="300"/>
      <c r="BO727" s="300"/>
      <c r="BP727" s="300"/>
      <c r="BQ727" s="300"/>
      <c r="BR727" s="300"/>
      <c r="BS727" s="300"/>
      <c r="BT727" s="300"/>
      <c r="BU727" s="300"/>
      <c r="BV727" s="300"/>
      <c r="BW727" s="300"/>
      <c r="BX727" s="300"/>
      <c r="BY727" s="300"/>
      <c r="BZ727" s="300"/>
      <c r="CA727" s="300"/>
      <c r="CB727" s="300"/>
      <c r="CC727" s="300"/>
      <c r="CD727" s="300"/>
      <c r="CE727" s="300"/>
      <c r="CF727" s="300"/>
      <c r="CG727" s="300"/>
      <c r="CH727" s="300"/>
      <c r="CI727" s="300"/>
      <c r="CJ727" s="300"/>
      <c r="CK727" s="300"/>
      <c r="CL727" s="300"/>
      <c r="CM727" s="300"/>
      <c r="CN727" s="300"/>
      <c r="CO727" s="300"/>
      <c r="CP727" s="300"/>
      <c r="CQ727" s="300"/>
      <c r="CR727" s="300"/>
      <c r="CS727" s="300"/>
      <c r="CT727" s="300"/>
      <c r="CU727" s="300"/>
      <c r="CV727" s="300"/>
      <c r="CW727" s="300"/>
      <c r="CX727" s="300"/>
      <c r="CY727" s="300"/>
    </row>
    <row r="728" s="190" customFormat="1" customHeight="1" spans="1:103">
      <c r="A728" s="243">
        <v>344</v>
      </c>
      <c r="B728" s="235"/>
      <c r="C728" s="234">
        <v>1</v>
      </c>
      <c r="D728" s="233">
        <f t="shared" si="1825"/>
        <v>480</v>
      </c>
      <c r="E728" s="234" t="str">
        <f t="shared" si="1826"/>
        <v>YT-H004MS</v>
      </c>
      <c r="F728" s="232">
        <f t="shared" si="1827"/>
        <v>5020</v>
      </c>
      <c r="G728" s="234" t="e">
        <f>[1]问量!$F$272</f>
        <v>#REF!</v>
      </c>
      <c r="H728" s="234" t="s">
        <v>44</v>
      </c>
      <c r="I728" s="234">
        <v>75</v>
      </c>
      <c r="J728" s="252" t="s">
        <v>197</v>
      </c>
      <c r="K728" s="234">
        <v>476</v>
      </c>
      <c r="L728" s="234">
        <f t="shared" si="1828"/>
        <v>6</v>
      </c>
      <c r="M728" s="234">
        <f t="shared" si="1813"/>
        <v>142800</v>
      </c>
      <c r="N728" s="253">
        <f t="shared" si="1814"/>
        <v>0.209424083769634</v>
      </c>
      <c r="O728" s="234">
        <v>4</v>
      </c>
      <c r="P728" s="234"/>
      <c r="Q728" s="234"/>
      <c r="R728" s="234"/>
      <c r="S728" s="260">
        <f t="shared" si="1815"/>
        <v>0</v>
      </c>
      <c r="T728" s="260">
        <f t="shared" si="1816"/>
        <v>44172.6428791412</v>
      </c>
      <c r="U728" s="260">
        <f t="shared" si="1817"/>
        <v>1051.30890052356</v>
      </c>
      <c r="V728" s="260"/>
      <c r="W728" s="270"/>
      <c r="X728" s="266"/>
      <c r="Y728" s="260">
        <f t="shared" si="1818"/>
        <v>44172.6428791412</v>
      </c>
      <c r="Z728" s="234">
        <f t="shared" si="1819"/>
        <v>1051.30890052356</v>
      </c>
      <c r="AA728" s="260">
        <f t="shared" si="1820"/>
        <v>16386.5546218487</v>
      </c>
      <c r="AB728" s="278">
        <f t="shared" si="1821"/>
        <v>0</v>
      </c>
      <c r="AC728" s="260">
        <f t="shared" si="1822"/>
        <v>1382.4</v>
      </c>
      <c r="AD728" s="254">
        <f t="shared" si="1823"/>
        <v>38.4983012598494</v>
      </c>
      <c r="AE728" s="279">
        <v>1</v>
      </c>
      <c r="AF728" s="280">
        <f t="shared" si="1824"/>
        <v>32.90112</v>
      </c>
      <c r="AG728" s="292">
        <f t="shared" si="1829"/>
        <v>44144</v>
      </c>
      <c r="AH728" s="292">
        <f t="shared" si="1830"/>
        <v>0</v>
      </c>
      <c r="AI728" s="292">
        <f t="shared" si="1831"/>
        <v>44182.4983012598</v>
      </c>
      <c r="AJ728" s="292" t="str">
        <f ca="1" t="shared" si="1832"/>
        <v> </v>
      </c>
      <c r="AK728" s="292">
        <f t="shared" si="1833"/>
        <v>44185.4983012598</v>
      </c>
      <c r="AL728" s="296"/>
      <c r="AM728" s="300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218"/>
      <c r="BD728" s="218"/>
      <c r="BE728" s="218"/>
      <c r="BF728" s="218"/>
      <c r="BG728" s="218"/>
      <c r="BH728" s="218"/>
      <c r="BI728" s="300"/>
      <c r="BJ728" s="300"/>
      <c r="BK728" s="300"/>
      <c r="BL728" s="300"/>
      <c r="BM728" s="300"/>
      <c r="BN728" s="300"/>
      <c r="BO728" s="300"/>
      <c r="BP728" s="300"/>
      <c r="BQ728" s="300"/>
      <c r="BR728" s="300"/>
      <c r="BS728" s="300"/>
      <c r="BT728" s="300"/>
      <c r="BU728" s="300"/>
      <c r="BV728" s="300"/>
      <c r="BW728" s="300"/>
      <c r="BX728" s="300"/>
      <c r="BY728" s="300"/>
      <c r="BZ728" s="300"/>
      <c r="CA728" s="300"/>
      <c r="CB728" s="300"/>
      <c r="CC728" s="300"/>
      <c r="CD728" s="300"/>
      <c r="CE728" s="300"/>
      <c r="CF728" s="300"/>
      <c r="CG728" s="300"/>
      <c r="CH728" s="300"/>
      <c r="CI728" s="300"/>
      <c r="CJ728" s="300"/>
      <c r="CK728" s="300"/>
      <c r="CL728" s="300"/>
      <c r="CM728" s="300"/>
      <c r="CN728" s="300"/>
      <c r="CO728" s="300"/>
      <c r="CP728" s="300"/>
      <c r="CQ728" s="300"/>
      <c r="CR728" s="300"/>
      <c r="CS728" s="300"/>
      <c r="CT728" s="300"/>
      <c r="CU728" s="300"/>
      <c r="CV728" s="300"/>
      <c r="CW728" s="300"/>
      <c r="CX728" s="300"/>
      <c r="CY728" s="300"/>
    </row>
    <row r="729" s="190" customFormat="1" customHeight="1" spans="1:103">
      <c r="A729" s="243">
        <v>344</v>
      </c>
      <c r="B729" s="235"/>
      <c r="C729" s="234">
        <v>1</v>
      </c>
      <c r="D729" s="233">
        <f t="shared" si="1825"/>
        <v>480</v>
      </c>
      <c r="E729" s="234" t="str">
        <f t="shared" si="1826"/>
        <v>YT-H004MS</v>
      </c>
      <c r="F729" s="232">
        <f t="shared" si="1827"/>
        <v>5020</v>
      </c>
      <c r="G729" s="234"/>
      <c r="H729" s="234" t="s">
        <v>45</v>
      </c>
      <c r="I729" s="234">
        <v>75</v>
      </c>
      <c r="J729" s="252" t="s">
        <v>197</v>
      </c>
      <c r="K729" s="234">
        <v>476</v>
      </c>
      <c r="L729" s="234">
        <f t="shared" si="1828"/>
        <v>6</v>
      </c>
      <c r="M729" s="234">
        <f t="shared" si="1813"/>
        <v>142800</v>
      </c>
      <c r="N729" s="253">
        <f t="shared" si="1814"/>
        <v>0.209424083769634</v>
      </c>
      <c r="O729" s="234">
        <v>4</v>
      </c>
      <c r="P729" s="234"/>
      <c r="Q729" s="234"/>
      <c r="R729" s="234"/>
      <c r="S729" s="260">
        <f t="shared" si="1815"/>
        <v>0</v>
      </c>
      <c r="T729" s="260">
        <f t="shared" si="1816"/>
        <v>44172.6428791412</v>
      </c>
      <c r="U729" s="260">
        <f t="shared" si="1817"/>
        <v>1051.30890052356</v>
      </c>
      <c r="V729" s="260"/>
      <c r="W729" s="270"/>
      <c r="X729" s="266"/>
      <c r="Y729" s="260">
        <f t="shared" si="1818"/>
        <v>44172.6428791412</v>
      </c>
      <c r="Z729" s="234">
        <f t="shared" si="1819"/>
        <v>1051.30890052356</v>
      </c>
      <c r="AA729" s="260">
        <f t="shared" si="1820"/>
        <v>16386.5546218487</v>
      </c>
      <c r="AB729" s="278">
        <f t="shared" si="1821"/>
        <v>0</v>
      </c>
      <c r="AC729" s="260">
        <f t="shared" si="1822"/>
        <v>1382.4</v>
      </c>
      <c r="AD729" s="254">
        <f t="shared" si="1823"/>
        <v>38.4983012598494</v>
      </c>
      <c r="AE729" s="279">
        <v>1</v>
      </c>
      <c r="AF729" s="280">
        <f t="shared" si="1824"/>
        <v>32.90112</v>
      </c>
      <c r="AG729" s="292">
        <f t="shared" si="1829"/>
        <v>44144</v>
      </c>
      <c r="AH729" s="292">
        <f t="shared" si="1830"/>
        <v>0</v>
      </c>
      <c r="AI729" s="292">
        <f t="shared" si="1831"/>
        <v>44182.4983012598</v>
      </c>
      <c r="AJ729" s="292" t="str">
        <f ca="1" t="shared" si="1832"/>
        <v> </v>
      </c>
      <c r="AK729" s="292">
        <f t="shared" si="1833"/>
        <v>44185.4983012598</v>
      </c>
      <c r="AL729" s="296"/>
      <c r="AM729" s="300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218"/>
      <c r="BD729" s="218"/>
      <c r="BE729" s="218"/>
      <c r="BF729" s="218"/>
      <c r="BG729" s="218"/>
      <c r="BH729" s="218"/>
      <c r="BI729" s="300"/>
      <c r="BJ729" s="300"/>
      <c r="BK729" s="300"/>
      <c r="BL729" s="300"/>
      <c r="BM729" s="300"/>
      <c r="BN729" s="300"/>
      <c r="BO729" s="300"/>
      <c r="BP729" s="300"/>
      <c r="BQ729" s="300"/>
      <c r="BR729" s="300"/>
      <c r="BS729" s="300"/>
      <c r="BT729" s="300"/>
      <c r="BU729" s="300"/>
      <c r="BV729" s="300"/>
      <c r="BW729" s="300"/>
      <c r="BX729" s="300"/>
      <c r="BY729" s="300"/>
      <c r="BZ729" s="300"/>
      <c r="CA729" s="300"/>
      <c r="CB729" s="300"/>
      <c r="CC729" s="300"/>
      <c r="CD729" s="300"/>
      <c r="CE729" s="300"/>
      <c r="CF729" s="300"/>
      <c r="CG729" s="300"/>
      <c r="CH729" s="300"/>
      <c r="CI729" s="300"/>
      <c r="CJ729" s="300"/>
      <c r="CK729" s="300"/>
      <c r="CL729" s="300"/>
      <c r="CM729" s="300"/>
      <c r="CN729" s="300"/>
      <c r="CO729" s="300"/>
      <c r="CP729" s="300"/>
      <c r="CQ729" s="300"/>
      <c r="CR729" s="300"/>
      <c r="CS729" s="300"/>
      <c r="CT729" s="300"/>
      <c r="CU729" s="300"/>
      <c r="CV729" s="300"/>
      <c r="CW729" s="300"/>
      <c r="CX729" s="300"/>
      <c r="CY729" s="300"/>
    </row>
    <row r="730" s="190" customFormat="1" customHeight="1" spans="1:103">
      <c r="A730" s="243">
        <v>344</v>
      </c>
      <c r="B730" s="235"/>
      <c r="C730" s="234">
        <v>1</v>
      </c>
      <c r="D730" s="233">
        <f t="shared" si="1825"/>
        <v>480</v>
      </c>
      <c r="E730" s="234" t="str">
        <f t="shared" si="1826"/>
        <v>YT-H004MS</v>
      </c>
      <c r="F730" s="232">
        <f t="shared" si="1827"/>
        <v>5020</v>
      </c>
      <c r="G730" s="234"/>
      <c r="H730" s="234" t="s">
        <v>46</v>
      </c>
      <c r="I730" s="234"/>
      <c r="J730" s="252"/>
      <c r="K730" s="234"/>
      <c r="L730" s="234">
        <f t="shared" si="1828"/>
        <v>6</v>
      </c>
      <c r="M730" s="234">
        <f t="shared" si="1813"/>
        <v>0</v>
      </c>
      <c r="N730" s="253">
        <f t="shared" si="1814"/>
        <v>0</v>
      </c>
      <c r="O730" s="234"/>
      <c r="P730" s="234"/>
      <c r="Q730" s="234"/>
      <c r="R730" s="234"/>
      <c r="S730" s="260">
        <f t="shared" si="1815"/>
        <v>0</v>
      </c>
      <c r="T730" s="260" t="e">
        <f t="shared" si="1816"/>
        <v>#DIV/0!</v>
      </c>
      <c r="U730" s="260">
        <f t="shared" si="1817"/>
        <v>0</v>
      </c>
      <c r="V730" s="260"/>
      <c r="W730" s="270"/>
      <c r="X730" s="266"/>
      <c r="Y730" s="260" t="e">
        <f t="shared" si="1818"/>
        <v>#DIV/0!</v>
      </c>
      <c r="Z730" s="234" t="e">
        <f t="shared" si="1819"/>
        <v>#DIV/0!</v>
      </c>
      <c r="AA730" s="260" t="e">
        <f t="shared" si="1820"/>
        <v>#DIV/0!</v>
      </c>
      <c r="AB730" s="278" t="e">
        <f t="shared" si="1821"/>
        <v>#DIV/0!</v>
      </c>
      <c r="AC730" s="260">
        <f t="shared" si="1822"/>
        <v>0</v>
      </c>
      <c r="AD730" s="254" t="e">
        <f t="shared" si="1823"/>
        <v>#DIV/0!</v>
      </c>
      <c r="AE730" s="279">
        <v>1</v>
      </c>
      <c r="AF730" s="280">
        <f t="shared" si="1824"/>
        <v>0</v>
      </c>
      <c r="AG730" s="292">
        <f t="shared" si="1829"/>
        <v>44144</v>
      </c>
      <c r="AH730" s="292">
        <f t="shared" si="1830"/>
        <v>0</v>
      </c>
      <c r="AI730" s="292">
        <f t="shared" si="1831"/>
        <v>44182.4983012598</v>
      </c>
      <c r="AJ730" s="292" t="str">
        <f ca="1" t="shared" si="1832"/>
        <v> </v>
      </c>
      <c r="AK730" s="292">
        <f t="shared" si="1833"/>
        <v>44185.4983012598</v>
      </c>
      <c r="AL730" s="296"/>
      <c r="AM730" s="300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218"/>
      <c r="BD730" s="218"/>
      <c r="BE730" s="218"/>
      <c r="BF730" s="218"/>
      <c r="BG730" s="218"/>
      <c r="BH730" s="218"/>
      <c r="BI730" s="300"/>
      <c r="BJ730" s="300"/>
      <c r="BK730" s="300"/>
      <c r="BL730" s="300"/>
      <c r="BM730" s="300"/>
      <c r="BN730" s="300"/>
      <c r="BO730" s="300"/>
      <c r="BP730" s="300"/>
      <c r="BQ730" s="300"/>
      <c r="BR730" s="300"/>
      <c r="BS730" s="300"/>
      <c r="BT730" s="300"/>
      <c r="BU730" s="300"/>
      <c r="BV730" s="300"/>
      <c r="BW730" s="300"/>
      <c r="BX730" s="300"/>
      <c r="BY730" s="300"/>
      <c r="BZ730" s="300"/>
      <c r="CA730" s="300"/>
      <c r="CB730" s="300"/>
      <c r="CC730" s="300"/>
      <c r="CD730" s="300"/>
      <c r="CE730" s="300"/>
      <c r="CF730" s="300"/>
      <c r="CG730" s="300"/>
      <c r="CH730" s="300"/>
      <c r="CI730" s="300"/>
      <c r="CJ730" s="300"/>
      <c r="CK730" s="300"/>
      <c r="CL730" s="300"/>
      <c r="CM730" s="300"/>
      <c r="CN730" s="300"/>
      <c r="CO730" s="300"/>
      <c r="CP730" s="300"/>
      <c r="CQ730" s="300"/>
      <c r="CR730" s="300"/>
      <c r="CS730" s="300"/>
      <c r="CT730" s="300"/>
      <c r="CU730" s="300"/>
      <c r="CV730" s="300"/>
      <c r="CW730" s="300"/>
      <c r="CX730" s="300"/>
      <c r="CY730" s="300"/>
    </row>
    <row r="731" s="190" customFormat="1" customHeight="1" spans="1:103">
      <c r="A731" s="243"/>
      <c r="B731" s="237"/>
      <c r="C731" s="240"/>
      <c r="D731" s="239"/>
      <c r="E731" s="240"/>
      <c r="F731" s="238"/>
      <c r="G731" s="240"/>
      <c r="H731" s="240"/>
      <c r="I731" s="240"/>
      <c r="J731" s="256"/>
      <c r="K731" s="240"/>
      <c r="L731" s="240"/>
      <c r="M731" s="240"/>
      <c r="N731" s="257"/>
      <c r="O731" s="240"/>
      <c r="P731" s="240"/>
      <c r="Q731" s="240"/>
      <c r="R731" s="240"/>
      <c r="S731" s="267"/>
      <c r="T731" s="267"/>
      <c r="U731" s="267"/>
      <c r="V731" s="267"/>
      <c r="W731" s="272"/>
      <c r="X731" s="269"/>
      <c r="Y731" s="267"/>
      <c r="Z731" s="240"/>
      <c r="AA731" s="267"/>
      <c r="AB731" s="281"/>
      <c r="AC731" s="267"/>
      <c r="AD731" s="258"/>
      <c r="AE731" s="282"/>
      <c r="AF731" s="283"/>
      <c r="AG731" s="297"/>
      <c r="AH731" s="297"/>
      <c r="AI731" s="297"/>
      <c r="AJ731" s="297"/>
      <c r="AK731" s="297"/>
      <c r="AL731" s="298"/>
      <c r="AM731" s="300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218"/>
      <c r="BD731" s="218"/>
      <c r="BE731" s="218"/>
      <c r="BF731" s="218"/>
      <c r="BG731" s="218"/>
      <c r="BH731" s="218"/>
      <c r="BI731" s="300"/>
      <c r="BJ731" s="300"/>
      <c r="BK731" s="300"/>
      <c r="BL731" s="300"/>
      <c r="BM731" s="300"/>
      <c r="BN731" s="300"/>
      <c r="BO731" s="300"/>
      <c r="BP731" s="300"/>
      <c r="BQ731" s="300"/>
      <c r="BR731" s="300"/>
      <c r="BS731" s="300"/>
      <c r="BT731" s="300"/>
      <c r="BU731" s="300"/>
      <c r="BV731" s="300"/>
      <c r="BW731" s="300"/>
      <c r="BX731" s="300"/>
      <c r="BY731" s="300"/>
      <c r="BZ731" s="300"/>
      <c r="CA731" s="300"/>
      <c r="CB731" s="300"/>
      <c r="CC731" s="300"/>
      <c r="CD731" s="300"/>
      <c r="CE731" s="300"/>
      <c r="CF731" s="300"/>
      <c r="CG731" s="300"/>
      <c r="CH731" s="300"/>
      <c r="CI731" s="300"/>
      <c r="CJ731" s="300"/>
      <c r="CK731" s="300"/>
      <c r="CL731" s="300"/>
      <c r="CM731" s="300"/>
      <c r="CN731" s="300"/>
      <c r="CO731" s="300"/>
      <c r="CP731" s="300"/>
      <c r="CQ731" s="300"/>
      <c r="CR731" s="300"/>
      <c r="CS731" s="300"/>
      <c r="CT731" s="300"/>
      <c r="CU731" s="300"/>
      <c r="CV731" s="300"/>
      <c r="CW731" s="300"/>
      <c r="CX731" s="300"/>
      <c r="CY731" s="300"/>
    </row>
    <row r="732" s="193" customFormat="1" customHeight="1" spans="1:103">
      <c r="A732" s="341">
        <v>362</v>
      </c>
      <c r="B732" s="235">
        <v>1091</v>
      </c>
      <c r="C732" s="234">
        <v>1</v>
      </c>
      <c r="D732" s="233">
        <v>550</v>
      </c>
      <c r="E732" s="234" t="s">
        <v>198</v>
      </c>
      <c r="F732" s="232">
        <v>5020</v>
      </c>
      <c r="G732" s="234"/>
      <c r="H732" s="234" t="s">
        <v>15</v>
      </c>
      <c r="I732" s="234">
        <v>200</v>
      </c>
      <c r="J732" s="252" t="s">
        <v>82</v>
      </c>
      <c r="K732" s="234">
        <v>460</v>
      </c>
      <c r="L732" s="234">
        <v>6</v>
      </c>
      <c r="M732" s="234">
        <f t="shared" ref="M732:M738" si="1834">O732*K732*I732</f>
        <v>450800</v>
      </c>
      <c r="N732" s="253">
        <f t="shared" ref="N732:N738" si="1835">M732/SUM($M$732:$M$738)</f>
        <v>0.514570753478603</v>
      </c>
      <c r="O732" s="234">
        <v>4.9</v>
      </c>
      <c r="P732" s="234"/>
      <c r="Q732" s="234"/>
      <c r="R732" s="234"/>
      <c r="S732" s="260">
        <f t="shared" ref="S732:S738" si="1836">R732*Q732*P732/1000</f>
        <v>0</v>
      </c>
      <c r="T732" s="260">
        <f t="shared" ref="T732:T739" si="1837">F732*N732*1000/L732/K732*9000/I732</f>
        <v>42116.4975401509</v>
      </c>
      <c r="U732" s="260">
        <f t="shared" ref="U732:U738" si="1838">F732*N732</f>
        <v>2583.14518246259</v>
      </c>
      <c r="V732" s="260"/>
      <c r="W732" s="270"/>
      <c r="X732" s="266"/>
      <c r="Y732" s="260">
        <f t="shared" ref="Y732:Y739" si="1839">T732-X732</f>
        <v>42116.4975401509</v>
      </c>
      <c r="Z732" s="234">
        <f t="shared" ref="Z732:Z738" si="1840">Y732*I732/9000*L732*K732/1000</f>
        <v>2583.14518246259</v>
      </c>
      <c r="AA732" s="260">
        <f t="shared" ref="AA732:AA738" si="1841">65*1000/K732*9000/I732</f>
        <v>6358.69565217391</v>
      </c>
      <c r="AB732" s="278">
        <f t="shared" ref="AB732:AB738" si="1842">Q732*R732*P732*N732/K732/L732*9000/I732</f>
        <v>0</v>
      </c>
      <c r="AC732" s="260">
        <f t="shared" ref="AC732:AC738" si="1843">D732/2*O732*60*24/1000</f>
        <v>1940.4</v>
      </c>
      <c r="AD732" s="254">
        <f t="shared" ref="AD732:AD738" si="1844">T732/AC732/0.83/AE732</f>
        <v>26.1506741500019</v>
      </c>
      <c r="AE732" s="279">
        <v>1</v>
      </c>
      <c r="AF732" s="280">
        <f t="shared" ref="AF732:AF738" si="1845">IF(LEN(C732)&gt;0,AC732*I732/9000/1000*K732*L732,"")</f>
        <v>119.0112</v>
      </c>
      <c r="AG732" s="292">
        <v>44166</v>
      </c>
      <c r="AH732" s="294"/>
      <c r="AI732" s="294">
        <f>AD732+AG732</f>
        <v>44192.15067415</v>
      </c>
      <c r="AJ732" s="295" t="str">
        <f ca="1">IF(NOW()-AG732-AD732&gt;=-2,"跟踪"," ")</f>
        <v> </v>
      </c>
      <c r="AK732" s="295">
        <f>AI732+3</f>
        <v>44195.15067415</v>
      </c>
      <c r="AL732" s="296">
        <f>SUM(AF732:AF738)</f>
        <v>231.28248</v>
      </c>
      <c r="AM732" s="217"/>
      <c r="AN732" s="218"/>
      <c r="AO732" s="218"/>
      <c r="AP732" s="218"/>
      <c r="AQ732" s="218"/>
      <c r="AR732" s="218"/>
      <c r="AS732" s="218"/>
      <c r="AT732" s="218"/>
      <c r="AU732" s="218"/>
      <c r="AV732" s="218"/>
      <c r="AW732" s="218"/>
      <c r="AX732" s="218"/>
      <c r="AY732" s="218"/>
      <c r="AZ732" s="218"/>
      <c r="BA732" s="218"/>
      <c r="BB732" s="218"/>
      <c r="BC732" s="218"/>
      <c r="BD732" s="218"/>
      <c r="BE732" s="218"/>
      <c r="BF732" s="218"/>
      <c r="BG732" s="218"/>
      <c r="BH732" s="218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217"/>
      <c r="BS732" s="217"/>
      <c r="BT732" s="217"/>
      <c r="BU732" s="217"/>
      <c r="BV732" s="217"/>
      <c r="BW732" s="217"/>
      <c r="BX732" s="217"/>
      <c r="BY732" s="217"/>
      <c r="BZ732" s="217"/>
      <c r="CA732" s="217"/>
      <c r="CB732" s="217"/>
      <c r="CC732" s="217"/>
      <c r="CD732" s="217"/>
      <c r="CE732" s="217"/>
      <c r="CF732" s="217"/>
      <c r="CG732" s="217"/>
      <c r="CH732" s="217"/>
      <c r="CI732" s="217"/>
      <c r="CJ732" s="217"/>
      <c r="CK732" s="217"/>
      <c r="CL732" s="217"/>
      <c r="CM732" s="217"/>
      <c r="CN732" s="217"/>
      <c r="CO732" s="217"/>
      <c r="CP732" s="217"/>
      <c r="CQ732" s="217"/>
      <c r="CR732" s="217"/>
      <c r="CS732" s="217"/>
      <c r="CT732" s="217"/>
      <c r="CU732" s="217"/>
      <c r="CV732" s="217"/>
      <c r="CW732" s="217"/>
      <c r="CX732" s="217"/>
      <c r="CY732" s="217"/>
    </row>
    <row r="733" s="193" customFormat="1" customHeight="1" spans="1:103">
      <c r="A733" s="341">
        <v>362</v>
      </c>
      <c r="B733" s="235"/>
      <c r="C733" s="234">
        <v>1</v>
      </c>
      <c r="D733" s="233">
        <f t="shared" ref="D733:D738" si="1846">D732</f>
        <v>550</v>
      </c>
      <c r="E733" s="234" t="str">
        <f t="shared" ref="E733:E738" si="1847">E732</f>
        <v>YT-4476</v>
      </c>
      <c r="F733" s="232">
        <f t="shared" ref="F733:F738" si="1848">F732</f>
        <v>5020</v>
      </c>
      <c r="G733" s="234"/>
      <c r="H733" s="234" t="s">
        <v>41</v>
      </c>
      <c r="I733" s="234">
        <v>200</v>
      </c>
      <c r="J733" s="252" t="s">
        <v>82</v>
      </c>
      <c r="K733" s="234"/>
      <c r="L733" s="234">
        <f t="shared" ref="L733:L738" si="1849">L732</f>
        <v>6</v>
      </c>
      <c r="M733" s="234">
        <f t="shared" si="1834"/>
        <v>0</v>
      </c>
      <c r="N733" s="253">
        <f t="shared" si="1835"/>
        <v>0</v>
      </c>
      <c r="O733" s="234">
        <v>4.9</v>
      </c>
      <c r="P733" s="234"/>
      <c r="Q733" s="234"/>
      <c r="R733" s="234"/>
      <c r="S733" s="260">
        <f t="shared" si="1836"/>
        <v>0</v>
      </c>
      <c r="T733" s="260" t="e">
        <f t="shared" si="1837"/>
        <v>#DIV/0!</v>
      </c>
      <c r="U733" s="260">
        <f t="shared" si="1838"/>
        <v>0</v>
      </c>
      <c r="V733" s="260"/>
      <c r="W733" s="270"/>
      <c r="X733" s="266"/>
      <c r="Y733" s="260" t="e">
        <f t="shared" si="1839"/>
        <v>#DIV/0!</v>
      </c>
      <c r="Z733" s="234" t="e">
        <f t="shared" si="1840"/>
        <v>#DIV/0!</v>
      </c>
      <c r="AA733" s="260" t="e">
        <f t="shared" si="1841"/>
        <v>#DIV/0!</v>
      </c>
      <c r="AB733" s="278" t="e">
        <f t="shared" si="1842"/>
        <v>#DIV/0!</v>
      </c>
      <c r="AC733" s="260">
        <f t="shared" si="1843"/>
        <v>1940.4</v>
      </c>
      <c r="AD733" s="254" t="e">
        <f t="shared" si="1844"/>
        <v>#DIV/0!</v>
      </c>
      <c r="AE733" s="279">
        <v>1</v>
      </c>
      <c r="AF733" s="280">
        <f t="shared" si="1845"/>
        <v>0</v>
      </c>
      <c r="AG733" s="292">
        <f t="shared" ref="AG733:AG738" si="1850">AG732</f>
        <v>44166</v>
      </c>
      <c r="AH733" s="292">
        <f t="shared" ref="AH733:AH738" si="1851">AH732</f>
        <v>0</v>
      </c>
      <c r="AI733" s="292">
        <f t="shared" ref="AI733:AI738" si="1852">AI732</f>
        <v>44192.15067415</v>
      </c>
      <c r="AJ733" s="292" t="str">
        <f ca="1" t="shared" ref="AJ733:AJ738" si="1853">AJ732</f>
        <v> </v>
      </c>
      <c r="AK733" s="292">
        <f t="shared" ref="AK733:AK738" si="1854">AK732</f>
        <v>44195.15067415</v>
      </c>
      <c r="AL733" s="296"/>
      <c r="AM733" s="217"/>
      <c r="AN733" s="218"/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218"/>
      <c r="BD733" s="218"/>
      <c r="BE733" s="218"/>
      <c r="BF733" s="218"/>
      <c r="BG733" s="218"/>
      <c r="BH733" s="218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217"/>
      <c r="BS733" s="217"/>
      <c r="BT733" s="217"/>
      <c r="BU733" s="217"/>
      <c r="BV733" s="217"/>
      <c r="BW733" s="217"/>
      <c r="BX733" s="217"/>
      <c r="BY733" s="217"/>
      <c r="BZ733" s="217"/>
      <c r="CA733" s="217"/>
      <c r="CB733" s="217"/>
      <c r="CC733" s="217"/>
      <c r="CD733" s="217"/>
      <c r="CE733" s="217"/>
      <c r="CF733" s="217"/>
      <c r="CG733" s="217"/>
      <c r="CH733" s="217"/>
      <c r="CI733" s="217"/>
      <c r="CJ733" s="217"/>
      <c r="CK733" s="217"/>
      <c r="CL733" s="217"/>
      <c r="CM733" s="217"/>
      <c r="CN733" s="217"/>
      <c r="CO733" s="217"/>
      <c r="CP733" s="217"/>
      <c r="CQ733" s="217"/>
      <c r="CR733" s="217"/>
      <c r="CS733" s="217"/>
      <c r="CT733" s="217"/>
      <c r="CU733" s="217"/>
      <c r="CV733" s="217"/>
      <c r="CW733" s="217"/>
      <c r="CX733" s="217"/>
      <c r="CY733" s="217"/>
    </row>
    <row r="734" s="193" customFormat="1" customHeight="1" spans="1:103">
      <c r="A734" s="341">
        <v>362</v>
      </c>
      <c r="B734" s="235"/>
      <c r="C734" s="234">
        <v>1</v>
      </c>
      <c r="D734" s="233">
        <f t="shared" si="1846"/>
        <v>550</v>
      </c>
      <c r="E734" s="234" t="str">
        <f t="shared" si="1847"/>
        <v>YT-4476</v>
      </c>
      <c r="F734" s="232">
        <f t="shared" si="1848"/>
        <v>5020</v>
      </c>
      <c r="G734" s="241" t="s">
        <v>49</v>
      </c>
      <c r="H734" s="234" t="s">
        <v>42</v>
      </c>
      <c r="I734" s="234">
        <v>200</v>
      </c>
      <c r="J734" s="252" t="s">
        <v>82</v>
      </c>
      <c r="K734" s="234">
        <v>115</v>
      </c>
      <c r="L734" s="234">
        <f t="shared" si="1849"/>
        <v>6</v>
      </c>
      <c r="M734" s="234">
        <f t="shared" si="1834"/>
        <v>52900</v>
      </c>
      <c r="N734" s="253">
        <f t="shared" si="1835"/>
        <v>0.0603833027041218</v>
      </c>
      <c r="O734" s="234">
        <v>2.3</v>
      </c>
      <c r="P734" s="234"/>
      <c r="Q734" s="234"/>
      <c r="R734" s="234"/>
      <c r="S734" s="260">
        <f t="shared" si="1836"/>
        <v>0</v>
      </c>
      <c r="T734" s="260">
        <f t="shared" si="1837"/>
        <v>19768.9682331321</v>
      </c>
      <c r="U734" s="260">
        <f t="shared" si="1838"/>
        <v>303.124179574692</v>
      </c>
      <c r="V734" s="260"/>
      <c r="W734" s="270"/>
      <c r="X734" s="266"/>
      <c r="Y734" s="260">
        <f t="shared" si="1839"/>
        <v>19768.9682331321</v>
      </c>
      <c r="Z734" s="234">
        <f t="shared" si="1840"/>
        <v>303.124179574692</v>
      </c>
      <c r="AA734" s="260">
        <f t="shared" si="1841"/>
        <v>25434.7826086957</v>
      </c>
      <c r="AB734" s="278">
        <f t="shared" si="1842"/>
        <v>0</v>
      </c>
      <c r="AC734" s="260">
        <f t="shared" si="1843"/>
        <v>910.8</v>
      </c>
      <c r="AD734" s="254">
        <f t="shared" si="1844"/>
        <v>26.1506741500019</v>
      </c>
      <c r="AE734" s="279">
        <v>1</v>
      </c>
      <c r="AF734" s="280">
        <f t="shared" si="1845"/>
        <v>13.9656</v>
      </c>
      <c r="AG734" s="292">
        <f t="shared" si="1850"/>
        <v>44166</v>
      </c>
      <c r="AH734" s="292">
        <f t="shared" si="1851"/>
        <v>0</v>
      </c>
      <c r="AI734" s="292">
        <f t="shared" si="1852"/>
        <v>44192.15067415</v>
      </c>
      <c r="AJ734" s="292" t="str">
        <f ca="1" t="shared" si="1853"/>
        <v> </v>
      </c>
      <c r="AK734" s="292">
        <f t="shared" si="1854"/>
        <v>44195.15067415</v>
      </c>
      <c r="AL734" s="296"/>
      <c r="AM734" s="217"/>
      <c r="AN734" s="218"/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218"/>
      <c r="BD734" s="218"/>
      <c r="BE734" s="218"/>
      <c r="BF734" s="218"/>
      <c r="BG734" s="218"/>
      <c r="BH734" s="218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217"/>
      <c r="BS734" s="217"/>
      <c r="BT734" s="217"/>
      <c r="BU734" s="217"/>
      <c r="BV734" s="217"/>
      <c r="BW734" s="217"/>
      <c r="BX734" s="217"/>
      <c r="BY734" s="217"/>
      <c r="BZ734" s="217"/>
      <c r="CA734" s="217"/>
      <c r="CB734" s="217"/>
      <c r="CC734" s="217"/>
      <c r="CD734" s="217"/>
      <c r="CE734" s="217"/>
      <c r="CF734" s="217"/>
      <c r="CG734" s="217"/>
      <c r="CH734" s="217"/>
      <c r="CI734" s="217"/>
      <c r="CJ734" s="217"/>
      <c r="CK734" s="217"/>
      <c r="CL734" s="217"/>
      <c r="CM734" s="217"/>
      <c r="CN734" s="217"/>
      <c r="CO734" s="217"/>
      <c r="CP734" s="217"/>
      <c r="CQ734" s="217"/>
      <c r="CR734" s="217"/>
      <c r="CS734" s="217"/>
      <c r="CT734" s="217"/>
      <c r="CU734" s="217"/>
      <c r="CV734" s="217"/>
      <c r="CW734" s="217"/>
      <c r="CX734" s="217"/>
      <c r="CY734" s="217"/>
    </row>
    <row r="735" s="193" customFormat="1" customHeight="1" spans="1:103">
      <c r="A735" s="341">
        <v>362</v>
      </c>
      <c r="B735" s="235"/>
      <c r="C735" s="234">
        <v>1</v>
      </c>
      <c r="D735" s="233">
        <f t="shared" si="1846"/>
        <v>550</v>
      </c>
      <c r="E735" s="234" t="str">
        <f t="shared" si="1847"/>
        <v>YT-4476</v>
      </c>
      <c r="F735" s="232">
        <f t="shared" si="1848"/>
        <v>5020</v>
      </c>
      <c r="G735" s="242"/>
      <c r="H735" s="234" t="s">
        <v>43</v>
      </c>
      <c r="I735" s="234">
        <v>200</v>
      </c>
      <c r="J735" s="252" t="s">
        <v>82</v>
      </c>
      <c r="K735" s="234">
        <v>115</v>
      </c>
      <c r="L735" s="234">
        <f t="shared" si="1849"/>
        <v>6</v>
      </c>
      <c r="M735" s="234">
        <f t="shared" si="1834"/>
        <v>52900</v>
      </c>
      <c r="N735" s="253">
        <f t="shared" si="1835"/>
        <v>0.0603833027041218</v>
      </c>
      <c r="O735" s="234">
        <v>2.3</v>
      </c>
      <c r="P735" s="234"/>
      <c r="Q735" s="234"/>
      <c r="R735" s="234"/>
      <c r="S735" s="260">
        <f t="shared" si="1836"/>
        <v>0</v>
      </c>
      <c r="T735" s="260">
        <f t="shared" si="1837"/>
        <v>19768.9682331321</v>
      </c>
      <c r="U735" s="260">
        <f t="shared" si="1838"/>
        <v>303.124179574692</v>
      </c>
      <c r="V735" s="260"/>
      <c r="W735" s="270"/>
      <c r="X735" s="266"/>
      <c r="Y735" s="260">
        <f t="shared" si="1839"/>
        <v>19768.9682331321</v>
      </c>
      <c r="Z735" s="234">
        <f t="shared" si="1840"/>
        <v>303.124179574692</v>
      </c>
      <c r="AA735" s="260">
        <f t="shared" si="1841"/>
        <v>25434.7826086957</v>
      </c>
      <c r="AB735" s="278">
        <f t="shared" si="1842"/>
        <v>0</v>
      </c>
      <c r="AC735" s="260">
        <f t="shared" si="1843"/>
        <v>910.8</v>
      </c>
      <c r="AD735" s="254">
        <f t="shared" si="1844"/>
        <v>26.1506741500019</v>
      </c>
      <c r="AE735" s="279">
        <v>1</v>
      </c>
      <c r="AF735" s="280">
        <f t="shared" si="1845"/>
        <v>13.9656</v>
      </c>
      <c r="AG735" s="292">
        <f t="shared" si="1850"/>
        <v>44166</v>
      </c>
      <c r="AH735" s="292">
        <f t="shared" si="1851"/>
        <v>0</v>
      </c>
      <c r="AI735" s="292">
        <f t="shared" si="1852"/>
        <v>44192.15067415</v>
      </c>
      <c r="AJ735" s="292" t="str">
        <f ca="1" t="shared" si="1853"/>
        <v> </v>
      </c>
      <c r="AK735" s="292">
        <f t="shared" si="1854"/>
        <v>44195.15067415</v>
      </c>
      <c r="AL735" s="296"/>
      <c r="AM735" s="217"/>
      <c r="AN735" s="218"/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218"/>
      <c r="BD735" s="218"/>
      <c r="BE735" s="218"/>
      <c r="BF735" s="218"/>
      <c r="BG735" s="218"/>
      <c r="BH735" s="218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217"/>
      <c r="BS735" s="217"/>
      <c r="BT735" s="217"/>
      <c r="BU735" s="217"/>
      <c r="BV735" s="217"/>
      <c r="BW735" s="217"/>
      <c r="BX735" s="217"/>
      <c r="BY735" s="217"/>
      <c r="BZ735" s="217"/>
      <c r="CA735" s="217"/>
      <c r="CB735" s="217"/>
      <c r="CC735" s="217"/>
      <c r="CD735" s="217"/>
      <c r="CE735" s="217"/>
      <c r="CF735" s="217"/>
      <c r="CG735" s="217"/>
      <c r="CH735" s="217"/>
      <c r="CI735" s="217"/>
      <c r="CJ735" s="217"/>
      <c r="CK735" s="217"/>
      <c r="CL735" s="217"/>
      <c r="CM735" s="217"/>
      <c r="CN735" s="217"/>
      <c r="CO735" s="217"/>
      <c r="CP735" s="217"/>
      <c r="CQ735" s="217"/>
      <c r="CR735" s="217"/>
      <c r="CS735" s="217"/>
      <c r="CT735" s="217"/>
      <c r="CU735" s="217"/>
      <c r="CV735" s="217"/>
      <c r="CW735" s="217"/>
      <c r="CX735" s="217"/>
      <c r="CY735" s="217"/>
    </row>
    <row r="736" s="193" customFormat="1" customHeight="1" spans="1:103">
      <c r="A736" s="341">
        <v>362</v>
      </c>
      <c r="B736" s="235"/>
      <c r="C736" s="234">
        <v>1</v>
      </c>
      <c r="D736" s="233">
        <f t="shared" si="1846"/>
        <v>550</v>
      </c>
      <c r="E736" s="234" t="str">
        <f t="shared" si="1847"/>
        <v>YT-4476</v>
      </c>
      <c r="F736" s="232">
        <f t="shared" si="1848"/>
        <v>5020</v>
      </c>
      <c r="G736" s="234" t="e">
        <f>[1]问量!$F$290</f>
        <v>#REF!</v>
      </c>
      <c r="H736" s="234" t="s">
        <v>44</v>
      </c>
      <c r="I736" s="234">
        <v>30</v>
      </c>
      <c r="J736" s="252" t="s">
        <v>57</v>
      </c>
      <c r="K736" s="234">
        <v>460</v>
      </c>
      <c r="L736" s="234">
        <f t="shared" si="1849"/>
        <v>6</v>
      </c>
      <c r="M736" s="234">
        <f t="shared" si="1834"/>
        <v>212520</v>
      </c>
      <c r="N736" s="253">
        <f t="shared" si="1835"/>
        <v>0.242583355211342</v>
      </c>
      <c r="O736" s="234">
        <v>15.4</v>
      </c>
      <c r="P736" s="234"/>
      <c r="Q736" s="234"/>
      <c r="R736" s="234"/>
      <c r="S736" s="260">
        <f t="shared" si="1836"/>
        <v>0</v>
      </c>
      <c r="T736" s="260">
        <f t="shared" si="1837"/>
        <v>132366.135126189</v>
      </c>
      <c r="U736" s="260">
        <f t="shared" si="1838"/>
        <v>1217.76844316093</v>
      </c>
      <c r="V736" s="260"/>
      <c r="W736" s="270"/>
      <c r="X736" s="266"/>
      <c r="Y736" s="260">
        <f t="shared" si="1839"/>
        <v>132366.135126189</v>
      </c>
      <c r="Z736" s="234">
        <f t="shared" si="1840"/>
        <v>1217.76844316093</v>
      </c>
      <c r="AA736" s="260">
        <f t="shared" si="1841"/>
        <v>42391.3043478261</v>
      </c>
      <c r="AB736" s="278">
        <f t="shared" si="1842"/>
        <v>0</v>
      </c>
      <c r="AC736" s="260">
        <f t="shared" si="1843"/>
        <v>6098.4</v>
      </c>
      <c r="AD736" s="254">
        <f t="shared" si="1844"/>
        <v>26.1506741500019</v>
      </c>
      <c r="AE736" s="279">
        <v>1</v>
      </c>
      <c r="AF736" s="280">
        <f t="shared" si="1845"/>
        <v>56.10528</v>
      </c>
      <c r="AG736" s="292">
        <f t="shared" si="1850"/>
        <v>44166</v>
      </c>
      <c r="AH736" s="292">
        <f t="shared" si="1851"/>
        <v>0</v>
      </c>
      <c r="AI736" s="292">
        <f t="shared" si="1852"/>
        <v>44192.15067415</v>
      </c>
      <c r="AJ736" s="292" t="str">
        <f ca="1" t="shared" si="1853"/>
        <v> </v>
      </c>
      <c r="AK736" s="292">
        <f t="shared" si="1854"/>
        <v>44195.15067415</v>
      </c>
      <c r="AL736" s="296"/>
      <c r="AM736" s="217"/>
      <c r="AN736" s="218"/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218"/>
      <c r="BD736" s="218"/>
      <c r="BE736" s="218"/>
      <c r="BF736" s="218"/>
      <c r="BG736" s="218"/>
      <c r="BH736" s="218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217"/>
      <c r="BS736" s="217"/>
      <c r="BT736" s="217"/>
      <c r="BU736" s="217"/>
      <c r="BV736" s="217"/>
      <c r="BW736" s="217"/>
      <c r="BX736" s="217"/>
      <c r="BY736" s="217"/>
      <c r="BZ736" s="217"/>
      <c r="CA736" s="217"/>
      <c r="CB736" s="217"/>
      <c r="CC736" s="217"/>
      <c r="CD736" s="217"/>
      <c r="CE736" s="217"/>
      <c r="CF736" s="217"/>
      <c r="CG736" s="217"/>
      <c r="CH736" s="217"/>
      <c r="CI736" s="217"/>
      <c r="CJ736" s="217"/>
      <c r="CK736" s="217"/>
      <c r="CL736" s="217"/>
      <c r="CM736" s="217"/>
      <c r="CN736" s="217"/>
      <c r="CO736" s="217"/>
      <c r="CP736" s="217"/>
      <c r="CQ736" s="217"/>
      <c r="CR736" s="217"/>
      <c r="CS736" s="217"/>
      <c r="CT736" s="217"/>
      <c r="CU736" s="217"/>
      <c r="CV736" s="217"/>
      <c r="CW736" s="217"/>
      <c r="CX736" s="217"/>
      <c r="CY736" s="217"/>
    </row>
    <row r="737" s="193" customFormat="1" customHeight="1" spans="1:103">
      <c r="A737" s="341">
        <v>362</v>
      </c>
      <c r="B737" s="235"/>
      <c r="C737" s="234">
        <v>1</v>
      </c>
      <c r="D737" s="233">
        <f t="shared" si="1846"/>
        <v>550</v>
      </c>
      <c r="E737" s="234" t="str">
        <f t="shared" si="1847"/>
        <v>YT-4476</v>
      </c>
      <c r="F737" s="232">
        <f t="shared" si="1848"/>
        <v>5020</v>
      </c>
      <c r="G737" s="234"/>
      <c r="H737" s="234" t="s">
        <v>45</v>
      </c>
      <c r="I737" s="234">
        <v>75</v>
      </c>
      <c r="J737" s="252" t="s">
        <v>56</v>
      </c>
      <c r="K737" s="234">
        <v>460</v>
      </c>
      <c r="L737" s="234">
        <f t="shared" si="1849"/>
        <v>6</v>
      </c>
      <c r="M737" s="234">
        <f t="shared" si="1834"/>
        <v>106950</v>
      </c>
      <c r="N737" s="253">
        <f t="shared" si="1835"/>
        <v>0.122079285901811</v>
      </c>
      <c r="O737" s="234">
        <v>3.1</v>
      </c>
      <c r="P737" s="234"/>
      <c r="Q737" s="234"/>
      <c r="R737" s="234"/>
      <c r="S737" s="260">
        <f t="shared" si="1836"/>
        <v>0</v>
      </c>
      <c r="T737" s="260">
        <f t="shared" si="1837"/>
        <v>26645.1310968302</v>
      </c>
      <c r="U737" s="260">
        <f t="shared" si="1838"/>
        <v>612.838015227094</v>
      </c>
      <c r="V737" s="260"/>
      <c r="W737" s="270"/>
      <c r="X737" s="266"/>
      <c r="Y737" s="260">
        <f t="shared" si="1839"/>
        <v>26645.1310968302</v>
      </c>
      <c r="Z737" s="234">
        <f t="shared" si="1840"/>
        <v>612.838015227094</v>
      </c>
      <c r="AA737" s="260">
        <f t="shared" si="1841"/>
        <v>16956.5217391304</v>
      </c>
      <c r="AB737" s="278">
        <f t="shared" si="1842"/>
        <v>0</v>
      </c>
      <c r="AC737" s="260">
        <f t="shared" si="1843"/>
        <v>1227.6</v>
      </c>
      <c r="AD737" s="254">
        <f t="shared" si="1844"/>
        <v>26.1506741500019</v>
      </c>
      <c r="AE737" s="279">
        <v>1</v>
      </c>
      <c r="AF737" s="280">
        <f t="shared" si="1845"/>
        <v>28.2348</v>
      </c>
      <c r="AG737" s="292">
        <f t="shared" si="1850"/>
        <v>44166</v>
      </c>
      <c r="AH737" s="292">
        <f t="shared" si="1851"/>
        <v>0</v>
      </c>
      <c r="AI737" s="292">
        <f t="shared" si="1852"/>
        <v>44192.15067415</v>
      </c>
      <c r="AJ737" s="292" t="str">
        <f ca="1" t="shared" si="1853"/>
        <v> </v>
      </c>
      <c r="AK737" s="292">
        <f t="shared" si="1854"/>
        <v>44195.15067415</v>
      </c>
      <c r="AL737" s="296"/>
      <c r="AM737" s="217"/>
      <c r="AN737" s="218"/>
      <c r="AO737" s="218"/>
      <c r="AP737" s="218"/>
      <c r="AQ737" s="218"/>
      <c r="AR737" s="218"/>
      <c r="AS737" s="218"/>
      <c r="AT737" s="218"/>
      <c r="AU737" s="218"/>
      <c r="AV737" s="218"/>
      <c r="AW737" s="218"/>
      <c r="AX737" s="218"/>
      <c r="AY737" s="218"/>
      <c r="AZ737" s="218"/>
      <c r="BA737" s="218"/>
      <c r="BB737" s="218"/>
      <c r="BC737" s="218"/>
      <c r="BD737" s="218"/>
      <c r="BE737" s="218"/>
      <c r="BF737" s="218"/>
      <c r="BG737" s="218"/>
      <c r="BH737" s="218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217"/>
      <c r="BS737" s="217"/>
      <c r="BT737" s="217"/>
      <c r="BU737" s="217"/>
      <c r="BV737" s="217"/>
      <c r="BW737" s="217"/>
      <c r="BX737" s="217"/>
      <c r="BY737" s="217"/>
      <c r="BZ737" s="217"/>
      <c r="CA737" s="217"/>
      <c r="CB737" s="217"/>
      <c r="CC737" s="217"/>
      <c r="CD737" s="217"/>
      <c r="CE737" s="217"/>
      <c r="CF737" s="217"/>
      <c r="CG737" s="217"/>
      <c r="CH737" s="217"/>
      <c r="CI737" s="217"/>
      <c r="CJ737" s="217"/>
      <c r="CK737" s="217"/>
      <c r="CL737" s="217"/>
      <c r="CM737" s="217"/>
      <c r="CN737" s="217"/>
      <c r="CO737" s="217"/>
      <c r="CP737" s="217"/>
      <c r="CQ737" s="217"/>
      <c r="CR737" s="217"/>
      <c r="CS737" s="217"/>
      <c r="CT737" s="217"/>
      <c r="CU737" s="217"/>
      <c r="CV737" s="217"/>
      <c r="CW737" s="217"/>
      <c r="CX737" s="217"/>
      <c r="CY737" s="217"/>
    </row>
    <row r="738" s="193" customFormat="1" customHeight="1" spans="1:103">
      <c r="A738" s="341">
        <v>362</v>
      </c>
      <c r="B738" s="235"/>
      <c r="C738" s="234">
        <v>1</v>
      </c>
      <c r="D738" s="233">
        <f t="shared" si="1846"/>
        <v>550</v>
      </c>
      <c r="E738" s="234" t="str">
        <f t="shared" si="1847"/>
        <v>YT-4476</v>
      </c>
      <c r="F738" s="232">
        <f t="shared" si="1848"/>
        <v>5020</v>
      </c>
      <c r="G738" s="234"/>
      <c r="H738" s="234" t="s">
        <v>46</v>
      </c>
      <c r="I738" s="234"/>
      <c r="J738" s="252"/>
      <c r="K738" s="234"/>
      <c r="L738" s="234">
        <f t="shared" si="1849"/>
        <v>6</v>
      </c>
      <c r="M738" s="234">
        <f t="shared" si="1834"/>
        <v>0</v>
      </c>
      <c r="N738" s="253">
        <f t="shared" si="1835"/>
        <v>0</v>
      </c>
      <c r="O738" s="234"/>
      <c r="P738" s="234"/>
      <c r="Q738" s="234"/>
      <c r="R738" s="234"/>
      <c r="S738" s="260">
        <f t="shared" si="1836"/>
        <v>0</v>
      </c>
      <c r="T738" s="260" t="e">
        <f t="shared" si="1837"/>
        <v>#DIV/0!</v>
      </c>
      <c r="U738" s="260">
        <f t="shared" si="1838"/>
        <v>0</v>
      </c>
      <c r="V738" s="260"/>
      <c r="W738" s="270"/>
      <c r="X738" s="266"/>
      <c r="Y738" s="260" t="e">
        <f t="shared" si="1839"/>
        <v>#DIV/0!</v>
      </c>
      <c r="Z738" s="234" t="e">
        <f t="shared" si="1840"/>
        <v>#DIV/0!</v>
      </c>
      <c r="AA738" s="260" t="e">
        <f t="shared" si="1841"/>
        <v>#DIV/0!</v>
      </c>
      <c r="AB738" s="278" t="e">
        <f t="shared" si="1842"/>
        <v>#DIV/0!</v>
      </c>
      <c r="AC738" s="260">
        <f t="shared" si="1843"/>
        <v>0</v>
      </c>
      <c r="AD738" s="254" t="e">
        <f t="shared" si="1844"/>
        <v>#DIV/0!</v>
      </c>
      <c r="AE738" s="279">
        <v>1</v>
      </c>
      <c r="AF738" s="280">
        <f t="shared" si="1845"/>
        <v>0</v>
      </c>
      <c r="AG738" s="292">
        <f t="shared" si="1850"/>
        <v>44166</v>
      </c>
      <c r="AH738" s="292">
        <f t="shared" si="1851"/>
        <v>0</v>
      </c>
      <c r="AI738" s="292">
        <f t="shared" si="1852"/>
        <v>44192.15067415</v>
      </c>
      <c r="AJ738" s="292" t="str">
        <f ca="1" t="shared" si="1853"/>
        <v> </v>
      </c>
      <c r="AK738" s="292">
        <f t="shared" si="1854"/>
        <v>44195.15067415</v>
      </c>
      <c r="AL738" s="296"/>
      <c r="AM738" s="217"/>
      <c r="AN738" s="218"/>
      <c r="AO738" s="218"/>
      <c r="AP738" s="218"/>
      <c r="AQ738" s="218"/>
      <c r="AR738" s="218"/>
      <c r="AS738" s="218"/>
      <c r="AT738" s="218"/>
      <c r="AU738" s="218"/>
      <c r="AV738" s="218"/>
      <c r="AW738" s="218"/>
      <c r="AX738" s="218"/>
      <c r="AY738" s="218"/>
      <c r="AZ738" s="218"/>
      <c r="BA738" s="218"/>
      <c r="BB738" s="218"/>
      <c r="BC738" s="218"/>
      <c r="BD738" s="218"/>
      <c r="BE738" s="218"/>
      <c r="BF738" s="218"/>
      <c r="BG738" s="218"/>
      <c r="BH738" s="218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217"/>
      <c r="BS738" s="217"/>
      <c r="BT738" s="217"/>
      <c r="BU738" s="217"/>
      <c r="BV738" s="217"/>
      <c r="BW738" s="217"/>
      <c r="BX738" s="217"/>
      <c r="BY738" s="217"/>
      <c r="BZ738" s="217"/>
      <c r="CA738" s="217"/>
      <c r="CB738" s="217"/>
      <c r="CC738" s="217"/>
      <c r="CD738" s="217"/>
      <c r="CE738" s="217"/>
      <c r="CF738" s="217"/>
      <c r="CG738" s="217"/>
      <c r="CH738" s="217"/>
      <c r="CI738" s="217"/>
      <c r="CJ738" s="217"/>
      <c r="CK738" s="217"/>
      <c r="CL738" s="217"/>
      <c r="CM738" s="217"/>
      <c r="CN738" s="217"/>
      <c r="CO738" s="217"/>
      <c r="CP738" s="217"/>
      <c r="CQ738" s="217"/>
      <c r="CR738" s="217"/>
      <c r="CS738" s="217"/>
      <c r="CT738" s="217"/>
      <c r="CU738" s="217"/>
      <c r="CV738" s="217"/>
      <c r="CW738" s="217"/>
      <c r="CX738" s="217"/>
      <c r="CY738" s="217"/>
    </row>
    <row r="739" s="193" customFormat="1" customHeight="1" spans="1:103">
      <c r="A739" s="341"/>
      <c r="B739" s="237"/>
      <c r="C739" s="240"/>
      <c r="D739" s="239"/>
      <c r="E739" s="240"/>
      <c r="F739" s="238"/>
      <c r="G739" s="240"/>
      <c r="H739" s="240"/>
      <c r="I739" s="240"/>
      <c r="J739" s="256"/>
      <c r="K739" s="240"/>
      <c r="L739" s="240"/>
      <c r="M739" s="240"/>
      <c r="N739" s="257"/>
      <c r="O739" s="240"/>
      <c r="P739" s="240"/>
      <c r="Q739" s="240"/>
      <c r="R739" s="240"/>
      <c r="S739" s="267"/>
      <c r="T739" s="267"/>
      <c r="U739" s="267"/>
      <c r="V739" s="267"/>
      <c r="W739" s="272"/>
      <c r="X739" s="269"/>
      <c r="Y739" s="267"/>
      <c r="Z739" s="240"/>
      <c r="AA739" s="267"/>
      <c r="AB739" s="281"/>
      <c r="AC739" s="267"/>
      <c r="AD739" s="258"/>
      <c r="AE739" s="282"/>
      <c r="AF739" s="283"/>
      <c r="AG739" s="297"/>
      <c r="AH739" s="297"/>
      <c r="AI739" s="297"/>
      <c r="AJ739" s="297"/>
      <c r="AK739" s="297"/>
      <c r="AL739" s="298"/>
      <c r="AM739" s="217"/>
      <c r="AN739" s="218"/>
      <c r="AO739" s="218"/>
      <c r="AP739" s="218"/>
      <c r="AQ739" s="218"/>
      <c r="AR739" s="218"/>
      <c r="AS739" s="218"/>
      <c r="AT739" s="218"/>
      <c r="AU739" s="218"/>
      <c r="AV739" s="218"/>
      <c r="AW739" s="218"/>
      <c r="AX739" s="218"/>
      <c r="AY739" s="218"/>
      <c r="AZ739" s="218"/>
      <c r="BA739" s="218"/>
      <c r="BB739" s="218"/>
      <c r="BC739" s="218"/>
      <c r="BD739" s="218"/>
      <c r="BE739" s="218"/>
      <c r="BF739" s="218"/>
      <c r="BG739" s="218"/>
      <c r="BH739" s="218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217"/>
      <c r="BS739" s="217"/>
      <c r="BT739" s="217"/>
      <c r="BU739" s="217"/>
      <c r="BV739" s="217"/>
      <c r="BW739" s="217"/>
      <c r="BX739" s="217"/>
      <c r="BY739" s="217"/>
      <c r="BZ739" s="217"/>
      <c r="CA739" s="217"/>
      <c r="CB739" s="217"/>
      <c r="CC739" s="217"/>
      <c r="CD739" s="217"/>
      <c r="CE739" s="217"/>
      <c r="CF739" s="217"/>
      <c r="CG739" s="217"/>
      <c r="CH739" s="217"/>
      <c r="CI739" s="217"/>
      <c r="CJ739" s="217"/>
      <c r="CK739" s="217"/>
      <c r="CL739" s="217"/>
      <c r="CM739" s="217"/>
      <c r="CN739" s="217"/>
      <c r="CO739" s="217"/>
      <c r="CP739" s="217"/>
      <c r="CQ739" s="217"/>
      <c r="CR739" s="217"/>
      <c r="CS739" s="217"/>
      <c r="CT739" s="217"/>
      <c r="CU739" s="217"/>
      <c r="CV739" s="217"/>
      <c r="CW739" s="217"/>
      <c r="CX739" s="217"/>
      <c r="CY739" s="217"/>
    </row>
    <row r="740" s="190" customFormat="1" customHeight="1" spans="1:103">
      <c r="A740" s="243">
        <v>360</v>
      </c>
      <c r="B740" s="235">
        <v>1092</v>
      </c>
      <c r="C740" s="234">
        <v>1</v>
      </c>
      <c r="D740" s="233">
        <v>520</v>
      </c>
      <c r="E740" s="234" t="s">
        <v>199</v>
      </c>
      <c r="F740" s="232">
        <v>1020</v>
      </c>
      <c r="G740" s="234"/>
      <c r="H740" s="234" t="s">
        <v>15</v>
      </c>
      <c r="I740" s="234">
        <v>200</v>
      </c>
      <c r="J740" s="252" t="s">
        <v>86</v>
      </c>
      <c r="K740" s="234">
        <v>238</v>
      </c>
      <c r="L740" s="234">
        <v>6</v>
      </c>
      <c r="M740" s="234">
        <f t="shared" ref="M740:M746" si="1855">O740*K740*I740</f>
        <v>228480</v>
      </c>
      <c r="N740" s="253">
        <f>M740/SUM(M740:M746)</f>
        <v>0.231884057971014</v>
      </c>
      <c r="O740" s="234">
        <v>4.8</v>
      </c>
      <c r="P740" s="234"/>
      <c r="Q740" s="234"/>
      <c r="R740" s="234"/>
      <c r="S740" s="260">
        <f t="shared" ref="S740:S746" si="1856">R740*Q740*P740/1000</f>
        <v>0</v>
      </c>
      <c r="T740" s="260">
        <f t="shared" ref="T740:T746" si="1857">F740*N740*1000/L740/K740*9000/I740</f>
        <v>7453.41614906832</v>
      </c>
      <c r="U740" s="260">
        <f t="shared" ref="U740:U746" si="1858">F740*N740</f>
        <v>236.521739130435</v>
      </c>
      <c r="V740" s="260"/>
      <c r="W740" s="270"/>
      <c r="X740" s="266">
        <v>7600</v>
      </c>
      <c r="Y740" s="260">
        <f t="shared" ref="Y740:Y746" si="1859">T740-X740</f>
        <v>-146.583850931678</v>
      </c>
      <c r="Z740" s="234">
        <f t="shared" ref="Z740:Z746" si="1860">Y740*I740/9000*L740*K740/1000</f>
        <v>-4.65159420289859</v>
      </c>
      <c r="AA740" s="260">
        <f t="shared" ref="AA740:AA746" si="1861">65*1000/K740*9000/I740</f>
        <v>12289.9159663866</v>
      </c>
      <c r="AB740" s="278">
        <f t="shared" ref="AB740:AB746" si="1862">Q740*R740*P740*N740/K740/L740*9000/I740</f>
        <v>0</v>
      </c>
      <c r="AC740" s="260">
        <f t="shared" ref="AC740:AC746" si="1863">D740/2*O740*60*24/1000</f>
        <v>1797.12</v>
      </c>
      <c r="AD740" s="254">
        <f t="shared" ref="AD740:AD746" si="1864">T740/AC740/0.83/AE740</f>
        <v>4.99689472973915</v>
      </c>
      <c r="AE740" s="279">
        <v>1</v>
      </c>
      <c r="AF740" s="280">
        <f t="shared" ref="AF740:AF746" si="1865">IF(LEN(C740)&gt;0,AC740*I740/9000/1000*K740*L740,"")</f>
        <v>57.028608</v>
      </c>
      <c r="AG740" s="292">
        <v>44156</v>
      </c>
      <c r="AH740" s="294"/>
      <c r="AI740" s="294">
        <f>AD740+AG740</f>
        <v>44160.9968947297</v>
      </c>
      <c r="AJ740" s="295" t="str">
        <f ca="1">IF(NOW()-AG740-AD740&gt;=-2,"跟踪"," ")</f>
        <v>跟踪</v>
      </c>
      <c r="AK740" s="295">
        <f>AI740+3</f>
        <v>44163.9968947297</v>
      </c>
      <c r="AL740" s="296">
        <f>SUM(AF740:AF746)</f>
        <v>245.935872</v>
      </c>
      <c r="AM740" s="300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218"/>
      <c r="BD740" s="218"/>
      <c r="BE740" s="218"/>
      <c r="BF740" s="218"/>
      <c r="BG740" s="218"/>
      <c r="BH740" s="218"/>
      <c r="BI740" s="300"/>
      <c r="BJ740" s="300"/>
      <c r="BK740" s="300"/>
      <c r="BL740" s="300"/>
      <c r="BM740" s="300"/>
      <c r="BN740" s="300"/>
      <c r="BO740" s="300"/>
      <c r="BP740" s="300"/>
      <c r="BQ740" s="300"/>
      <c r="BR740" s="300"/>
      <c r="BS740" s="300"/>
      <c r="BT740" s="300"/>
      <c r="BU740" s="300"/>
      <c r="BV740" s="300"/>
      <c r="BW740" s="300"/>
      <c r="BX740" s="300"/>
      <c r="BY740" s="300"/>
      <c r="BZ740" s="300"/>
      <c r="CA740" s="300"/>
      <c r="CB740" s="300"/>
      <c r="CC740" s="300"/>
      <c r="CD740" s="300"/>
      <c r="CE740" s="300"/>
      <c r="CF740" s="300"/>
      <c r="CG740" s="300"/>
      <c r="CH740" s="300"/>
      <c r="CI740" s="300"/>
      <c r="CJ740" s="300"/>
      <c r="CK740" s="300"/>
      <c r="CL740" s="300"/>
      <c r="CM740" s="300"/>
      <c r="CN740" s="300"/>
      <c r="CO740" s="300"/>
      <c r="CP740" s="300"/>
      <c r="CQ740" s="300"/>
      <c r="CR740" s="300"/>
      <c r="CS740" s="300"/>
      <c r="CT740" s="300"/>
      <c r="CU740" s="300"/>
      <c r="CV740" s="300"/>
      <c r="CW740" s="300"/>
      <c r="CX740" s="300"/>
      <c r="CY740" s="300"/>
    </row>
    <row r="741" s="190" customFormat="1" customHeight="1" spans="1:103">
      <c r="A741" s="243">
        <v>360</v>
      </c>
      <c r="B741" s="235"/>
      <c r="C741" s="234">
        <v>1</v>
      </c>
      <c r="D741" s="233">
        <f t="shared" ref="D741:D746" si="1866">D740</f>
        <v>520</v>
      </c>
      <c r="E741" s="234" t="str">
        <f t="shared" ref="E741:E746" si="1867">E740</f>
        <v>YT-C493-22E-F</v>
      </c>
      <c r="F741" s="232">
        <f t="shared" ref="F741:F746" si="1868">F740</f>
        <v>1020</v>
      </c>
      <c r="G741" s="234"/>
      <c r="H741" s="234" t="s">
        <v>41</v>
      </c>
      <c r="I741" s="234">
        <v>200</v>
      </c>
      <c r="J741" s="252" t="s">
        <v>86</v>
      </c>
      <c r="K741" s="234">
        <v>238</v>
      </c>
      <c r="L741" s="234">
        <f t="shared" ref="L741:L746" si="1869">L740</f>
        <v>6</v>
      </c>
      <c r="M741" s="234">
        <f t="shared" si="1855"/>
        <v>228480</v>
      </c>
      <c r="N741" s="253">
        <f>M741/SUM(M740:M746)</f>
        <v>0.231884057971014</v>
      </c>
      <c r="O741" s="234">
        <v>4.8</v>
      </c>
      <c r="P741" s="234"/>
      <c r="Q741" s="234"/>
      <c r="R741" s="234"/>
      <c r="S741" s="260">
        <f t="shared" si="1856"/>
        <v>0</v>
      </c>
      <c r="T741" s="260">
        <f t="shared" si="1857"/>
        <v>7453.41614906832</v>
      </c>
      <c r="U741" s="260">
        <f t="shared" si="1858"/>
        <v>236.521739130435</v>
      </c>
      <c r="V741" s="260"/>
      <c r="W741" s="270"/>
      <c r="X741" s="266">
        <v>7600</v>
      </c>
      <c r="Y741" s="260">
        <f t="shared" si="1859"/>
        <v>-146.583850931678</v>
      </c>
      <c r="Z741" s="234">
        <f t="shared" si="1860"/>
        <v>-4.65159420289859</v>
      </c>
      <c r="AA741" s="260">
        <f t="shared" si="1861"/>
        <v>12289.9159663866</v>
      </c>
      <c r="AB741" s="278">
        <f t="shared" si="1862"/>
        <v>0</v>
      </c>
      <c r="AC741" s="260">
        <f t="shared" si="1863"/>
        <v>1797.12</v>
      </c>
      <c r="AD741" s="254">
        <f t="shared" si="1864"/>
        <v>4.99689472973915</v>
      </c>
      <c r="AE741" s="279">
        <v>1</v>
      </c>
      <c r="AF741" s="280">
        <f t="shared" si="1865"/>
        <v>57.028608</v>
      </c>
      <c r="AG741" s="292">
        <f t="shared" ref="AG741:AG746" si="1870">AG740</f>
        <v>44156</v>
      </c>
      <c r="AH741" s="292">
        <f t="shared" ref="AH741:AH746" si="1871">AH740</f>
        <v>0</v>
      </c>
      <c r="AI741" s="292">
        <f t="shared" ref="AI741:AI746" si="1872">AI740</f>
        <v>44160.9968947297</v>
      </c>
      <c r="AJ741" s="292" t="str">
        <f ca="1" t="shared" ref="AJ741:AJ746" si="1873">AJ740</f>
        <v>跟踪</v>
      </c>
      <c r="AK741" s="292">
        <f t="shared" ref="AK741:AK746" si="1874">AK740</f>
        <v>44163.9968947297</v>
      </c>
      <c r="AL741" s="296"/>
      <c r="AM741" s="300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218"/>
      <c r="BD741" s="218"/>
      <c r="BE741" s="218"/>
      <c r="BF741" s="218"/>
      <c r="BG741" s="218"/>
      <c r="BH741" s="218"/>
      <c r="BI741" s="300"/>
      <c r="BJ741" s="300"/>
      <c r="BK741" s="300"/>
      <c r="BL741" s="300"/>
      <c r="BM741" s="300"/>
      <c r="BN741" s="300"/>
      <c r="BO741" s="300"/>
      <c r="BP741" s="300"/>
      <c r="BQ741" s="300"/>
      <c r="BR741" s="300"/>
      <c r="BS741" s="300"/>
      <c r="BT741" s="300"/>
      <c r="BU741" s="300"/>
      <c r="BV741" s="300"/>
      <c r="BW741" s="300"/>
      <c r="BX741" s="300"/>
      <c r="BY741" s="300"/>
      <c r="BZ741" s="300"/>
      <c r="CA741" s="300"/>
      <c r="CB741" s="300"/>
      <c r="CC741" s="300"/>
      <c r="CD741" s="300"/>
      <c r="CE741" s="300"/>
      <c r="CF741" s="300"/>
      <c r="CG741" s="300"/>
      <c r="CH741" s="300"/>
      <c r="CI741" s="300"/>
      <c r="CJ741" s="300"/>
      <c r="CK741" s="300"/>
      <c r="CL741" s="300"/>
      <c r="CM741" s="300"/>
      <c r="CN741" s="300"/>
      <c r="CO741" s="300"/>
      <c r="CP741" s="300"/>
      <c r="CQ741" s="300"/>
      <c r="CR741" s="300"/>
      <c r="CS741" s="300"/>
      <c r="CT741" s="300"/>
      <c r="CU741" s="300"/>
      <c r="CV741" s="300"/>
      <c r="CW741" s="300"/>
      <c r="CX741" s="300"/>
      <c r="CY741" s="300"/>
    </row>
    <row r="742" s="190" customFormat="1" customHeight="1" spans="1:103">
      <c r="A742" s="243">
        <v>360</v>
      </c>
      <c r="B742" s="235"/>
      <c r="C742" s="234">
        <v>1</v>
      </c>
      <c r="D742" s="233">
        <f t="shared" si="1866"/>
        <v>520</v>
      </c>
      <c r="E742" s="234" t="str">
        <f t="shared" si="1867"/>
        <v>YT-C493-22E-F</v>
      </c>
      <c r="F742" s="232">
        <f t="shared" si="1868"/>
        <v>1020</v>
      </c>
      <c r="G742" s="241" t="s">
        <v>49</v>
      </c>
      <c r="H742" s="234" t="s">
        <v>42</v>
      </c>
      <c r="I742" s="234">
        <v>30</v>
      </c>
      <c r="J742" s="252" t="s">
        <v>62</v>
      </c>
      <c r="K742" s="234">
        <v>238</v>
      </c>
      <c r="L742" s="234">
        <f t="shared" si="1869"/>
        <v>6</v>
      </c>
      <c r="M742" s="234">
        <f t="shared" si="1855"/>
        <v>71400</v>
      </c>
      <c r="N742" s="253">
        <f>M742/SUM(M740:M746)</f>
        <v>0.072463768115942</v>
      </c>
      <c r="O742" s="234">
        <v>10</v>
      </c>
      <c r="P742" s="234"/>
      <c r="Q742" s="234"/>
      <c r="R742" s="234"/>
      <c r="S742" s="260">
        <f t="shared" si="1856"/>
        <v>0</v>
      </c>
      <c r="T742" s="260">
        <f t="shared" si="1857"/>
        <v>15527.950310559</v>
      </c>
      <c r="U742" s="260">
        <f t="shared" si="1858"/>
        <v>73.9130434782609</v>
      </c>
      <c r="V742" s="260"/>
      <c r="W742" s="270"/>
      <c r="X742" s="266"/>
      <c r="Y742" s="260">
        <f t="shared" si="1859"/>
        <v>15527.950310559</v>
      </c>
      <c r="Z742" s="234">
        <f t="shared" si="1860"/>
        <v>73.9130434782609</v>
      </c>
      <c r="AA742" s="260">
        <f t="shared" si="1861"/>
        <v>81932.7731092437</v>
      </c>
      <c r="AB742" s="278">
        <f t="shared" si="1862"/>
        <v>0</v>
      </c>
      <c r="AC742" s="260">
        <f t="shared" si="1863"/>
        <v>3744</v>
      </c>
      <c r="AD742" s="254">
        <f t="shared" si="1864"/>
        <v>4.99689472973915</v>
      </c>
      <c r="AE742" s="279">
        <v>1</v>
      </c>
      <c r="AF742" s="280">
        <f t="shared" si="1865"/>
        <v>17.82144</v>
      </c>
      <c r="AG742" s="292">
        <f t="shared" si="1870"/>
        <v>44156</v>
      </c>
      <c r="AH742" s="292">
        <f t="shared" si="1871"/>
        <v>0</v>
      </c>
      <c r="AI742" s="292">
        <f t="shared" si="1872"/>
        <v>44160.9968947297</v>
      </c>
      <c r="AJ742" s="292" t="str">
        <f ca="1" t="shared" si="1873"/>
        <v>跟踪</v>
      </c>
      <c r="AK742" s="292">
        <f t="shared" si="1874"/>
        <v>44163.9968947297</v>
      </c>
      <c r="AL742" s="296"/>
      <c r="AM742" s="300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218"/>
      <c r="BD742" s="218"/>
      <c r="BE742" s="218"/>
      <c r="BF742" s="218"/>
      <c r="BG742" s="218"/>
      <c r="BH742" s="218"/>
      <c r="BI742" s="300"/>
      <c r="BJ742" s="300"/>
      <c r="BK742" s="300"/>
      <c r="BL742" s="300"/>
      <c r="BM742" s="300"/>
      <c r="BN742" s="300"/>
      <c r="BO742" s="300"/>
      <c r="BP742" s="300"/>
      <c r="BQ742" s="300"/>
      <c r="BR742" s="300"/>
      <c r="BS742" s="300"/>
      <c r="BT742" s="300"/>
      <c r="BU742" s="300"/>
      <c r="BV742" s="300"/>
      <c r="BW742" s="300"/>
      <c r="BX742" s="300"/>
      <c r="BY742" s="300"/>
      <c r="BZ742" s="300"/>
      <c r="CA742" s="300"/>
      <c r="CB742" s="300"/>
      <c r="CC742" s="300"/>
      <c r="CD742" s="300"/>
      <c r="CE742" s="300"/>
      <c r="CF742" s="300"/>
      <c r="CG742" s="300"/>
      <c r="CH742" s="300"/>
      <c r="CI742" s="300"/>
      <c r="CJ742" s="300"/>
      <c r="CK742" s="300"/>
      <c r="CL742" s="300"/>
      <c r="CM742" s="300"/>
      <c r="CN742" s="300"/>
      <c r="CO742" s="300"/>
      <c r="CP742" s="300"/>
      <c r="CQ742" s="300"/>
      <c r="CR742" s="300"/>
      <c r="CS742" s="300"/>
      <c r="CT742" s="300"/>
      <c r="CU742" s="300"/>
      <c r="CV742" s="300"/>
      <c r="CW742" s="300"/>
      <c r="CX742" s="300"/>
      <c r="CY742" s="300"/>
    </row>
    <row r="743" s="190" customFormat="1" customHeight="1" spans="1:103">
      <c r="A743" s="243">
        <v>360</v>
      </c>
      <c r="B743" s="235"/>
      <c r="C743" s="234">
        <v>1</v>
      </c>
      <c r="D743" s="233">
        <f t="shared" si="1866"/>
        <v>520</v>
      </c>
      <c r="E743" s="234" t="str">
        <f t="shared" si="1867"/>
        <v>YT-C493-22E-F</v>
      </c>
      <c r="F743" s="232">
        <f t="shared" si="1868"/>
        <v>1020</v>
      </c>
      <c r="G743" s="242"/>
      <c r="H743" s="234" t="s">
        <v>43</v>
      </c>
      <c r="I743" s="234">
        <v>200</v>
      </c>
      <c r="J743" s="252" t="s">
        <v>86</v>
      </c>
      <c r="K743" s="234">
        <v>238</v>
      </c>
      <c r="L743" s="234">
        <f t="shared" si="1869"/>
        <v>6</v>
      </c>
      <c r="M743" s="234">
        <f t="shared" si="1855"/>
        <v>228480</v>
      </c>
      <c r="N743" s="253">
        <f>M743/SUM(M740:M746)</f>
        <v>0.231884057971014</v>
      </c>
      <c r="O743" s="234">
        <v>4.8</v>
      </c>
      <c r="P743" s="234"/>
      <c r="Q743" s="234"/>
      <c r="R743" s="234"/>
      <c r="S743" s="260">
        <f t="shared" si="1856"/>
        <v>0</v>
      </c>
      <c r="T743" s="260">
        <f t="shared" si="1857"/>
        <v>7453.41614906832</v>
      </c>
      <c r="U743" s="260">
        <f t="shared" si="1858"/>
        <v>236.521739130435</v>
      </c>
      <c r="V743" s="260"/>
      <c r="W743" s="270"/>
      <c r="X743" s="266">
        <v>7600</v>
      </c>
      <c r="Y743" s="260">
        <f t="shared" si="1859"/>
        <v>-146.583850931678</v>
      </c>
      <c r="Z743" s="234">
        <f t="shared" si="1860"/>
        <v>-4.65159420289859</v>
      </c>
      <c r="AA743" s="260">
        <f t="shared" si="1861"/>
        <v>12289.9159663866</v>
      </c>
      <c r="AB743" s="278">
        <f t="shared" si="1862"/>
        <v>0</v>
      </c>
      <c r="AC743" s="260">
        <f t="shared" si="1863"/>
        <v>1797.12</v>
      </c>
      <c r="AD743" s="254">
        <f t="shared" si="1864"/>
        <v>4.99689472973915</v>
      </c>
      <c r="AE743" s="279">
        <v>1</v>
      </c>
      <c r="AF743" s="280">
        <f t="shared" si="1865"/>
        <v>57.028608</v>
      </c>
      <c r="AG743" s="292">
        <f t="shared" si="1870"/>
        <v>44156</v>
      </c>
      <c r="AH743" s="292">
        <f t="shared" si="1871"/>
        <v>0</v>
      </c>
      <c r="AI743" s="292">
        <f t="shared" si="1872"/>
        <v>44160.9968947297</v>
      </c>
      <c r="AJ743" s="292" t="str">
        <f ca="1" t="shared" si="1873"/>
        <v>跟踪</v>
      </c>
      <c r="AK743" s="292">
        <f t="shared" si="1874"/>
        <v>44163.9968947297</v>
      </c>
      <c r="AL743" s="296"/>
      <c r="AM743" s="300"/>
      <c r="AN743" s="218"/>
      <c r="AO743" s="218"/>
      <c r="AP743" s="218"/>
      <c r="AQ743" s="218"/>
      <c r="AR743" s="218"/>
      <c r="AS743" s="218"/>
      <c r="AT743" s="218"/>
      <c r="AU743" s="218"/>
      <c r="AV743" s="218"/>
      <c r="AW743" s="218"/>
      <c r="AX743" s="218"/>
      <c r="AY743" s="218"/>
      <c r="AZ743" s="218"/>
      <c r="BA743" s="218"/>
      <c r="BB743" s="218"/>
      <c r="BC743" s="218"/>
      <c r="BD743" s="218"/>
      <c r="BE743" s="218"/>
      <c r="BF743" s="218"/>
      <c r="BG743" s="218"/>
      <c r="BH743" s="218"/>
      <c r="BI743" s="300"/>
      <c r="BJ743" s="300"/>
      <c r="BK743" s="300"/>
      <c r="BL743" s="300"/>
      <c r="BM743" s="300"/>
      <c r="BN743" s="300"/>
      <c r="BO743" s="300"/>
      <c r="BP743" s="300"/>
      <c r="BQ743" s="300"/>
      <c r="BR743" s="300"/>
      <c r="BS743" s="300"/>
      <c r="BT743" s="300"/>
      <c r="BU743" s="300"/>
      <c r="BV743" s="300"/>
      <c r="BW743" s="300"/>
      <c r="BX743" s="300"/>
      <c r="BY743" s="300"/>
      <c r="BZ743" s="300"/>
      <c r="CA743" s="300"/>
      <c r="CB743" s="300"/>
      <c r="CC743" s="300"/>
      <c r="CD743" s="300"/>
      <c r="CE743" s="300"/>
      <c r="CF743" s="300"/>
      <c r="CG743" s="300"/>
      <c r="CH743" s="300"/>
      <c r="CI743" s="300"/>
      <c r="CJ743" s="300"/>
      <c r="CK743" s="300"/>
      <c r="CL743" s="300"/>
      <c r="CM743" s="300"/>
      <c r="CN743" s="300"/>
      <c r="CO743" s="300"/>
      <c r="CP743" s="300"/>
      <c r="CQ743" s="300"/>
      <c r="CR743" s="300"/>
      <c r="CS743" s="300"/>
      <c r="CT743" s="300"/>
      <c r="CU743" s="300"/>
      <c r="CV743" s="300"/>
      <c r="CW743" s="300"/>
      <c r="CX743" s="300"/>
      <c r="CY743" s="300"/>
    </row>
    <row r="744" s="190" customFormat="1" customHeight="1" spans="1:103">
      <c r="A744" s="243">
        <v>360</v>
      </c>
      <c r="B744" s="235"/>
      <c r="C744" s="234">
        <v>1</v>
      </c>
      <c r="D744" s="233">
        <f t="shared" si="1866"/>
        <v>520</v>
      </c>
      <c r="E744" s="234" t="str">
        <f t="shared" si="1867"/>
        <v>YT-C493-22E-F</v>
      </c>
      <c r="F744" s="232">
        <f t="shared" si="1868"/>
        <v>1020</v>
      </c>
      <c r="G744" s="234" t="e">
        <f>[1]问量!$F$288</f>
        <v>#REF!</v>
      </c>
      <c r="H744" s="234" t="s">
        <v>44</v>
      </c>
      <c r="I744" s="234">
        <v>200</v>
      </c>
      <c r="J744" s="252" t="s">
        <v>86</v>
      </c>
      <c r="K744" s="234">
        <v>238</v>
      </c>
      <c r="L744" s="234">
        <f t="shared" si="1869"/>
        <v>6</v>
      </c>
      <c r="M744" s="234">
        <f t="shared" si="1855"/>
        <v>228480</v>
      </c>
      <c r="N744" s="253">
        <f>M744/SUM(M740:M746)</f>
        <v>0.231884057971014</v>
      </c>
      <c r="O744" s="234">
        <v>4.8</v>
      </c>
      <c r="P744" s="234"/>
      <c r="Q744" s="234"/>
      <c r="R744" s="234"/>
      <c r="S744" s="260">
        <f t="shared" si="1856"/>
        <v>0</v>
      </c>
      <c r="T744" s="260">
        <f t="shared" si="1857"/>
        <v>7453.41614906832</v>
      </c>
      <c r="U744" s="260">
        <f t="shared" si="1858"/>
        <v>236.521739130435</v>
      </c>
      <c r="V744" s="260"/>
      <c r="W744" s="270"/>
      <c r="X744" s="266">
        <v>7600</v>
      </c>
      <c r="Y744" s="260">
        <f t="shared" si="1859"/>
        <v>-146.583850931678</v>
      </c>
      <c r="Z744" s="234">
        <f t="shared" si="1860"/>
        <v>-4.65159420289859</v>
      </c>
      <c r="AA744" s="260">
        <f t="shared" si="1861"/>
        <v>12289.9159663866</v>
      </c>
      <c r="AB744" s="278">
        <f t="shared" si="1862"/>
        <v>0</v>
      </c>
      <c r="AC744" s="260">
        <f t="shared" si="1863"/>
        <v>1797.12</v>
      </c>
      <c r="AD744" s="254">
        <f t="shared" si="1864"/>
        <v>4.99689472973915</v>
      </c>
      <c r="AE744" s="279">
        <v>1</v>
      </c>
      <c r="AF744" s="280">
        <f t="shared" si="1865"/>
        <v>57.028608</v>
      </c>
      <c r="AG744" s="292">
        <f t="shared" si="1870"/>
        <v>44156</v>
      </c>
      <c r="AH744" s="292">
        <f t="shared" si="1871"/>
        <v>0</v>
      </c>
      <c r="AI744" s="292">
        <f t="shared" si="1872"/>
        <v>44160.9968947297</v>
      </c>
      <c r="AJ744" s="292" t="str">
        <f ca="1" t="shared" si="1873"/>
        <v>跟踪</v>
      </c>
      <c r="AK744" s="292">
        <f t="shared" si="1874"/>
        <v>44163.9968947297</v>
      </c>
      <c r="AL744" s="296"/>
      <c r="AM744" s="300"/>
      <c r="AN744" s="218"/>
      <c r="AO744" s="218"/>
      <c r="AP744" s="218"/>
      <c r="AQ744" s="218"/>
      <c r="AR744" s="218"/>
      <c r="AS744" s="218"/>
      <c r="AT744" s="218"/>
      <c r="AU744" s="218"/>
      <c r="AV744" s="218"/>
      <c r="AW744" s="218"/>
      <c r="AX744" s="218"/>
      <c r="AY744" s="218"/>
      <c r="AZ744" s="218"/>
      <c r="BA744" s="218"/>
      <c r="BB744" s="218"/>
      <c r="BC744" s="218"/>
      <c r="BD744" s="218"/>
      <c r="BE744" s="218"/>
      <c r="BF744" s="218"/>
      <c r="BG744" s="218"/>
      <c r="BH744" s="218"/>
      <c r="BI744" s="300"/>
      <c r="BJ744" s="300"/>
      <c r="BK744" s="300"/>
      <c r="BL744" s="300"/>
      <c r="BM744" s="300"/>
      <c r="BN744" s="300"/>
      <c r="BO744" s="300"/>
      <c r="BP744" s="300"/>
      <c r="BQ744" s="300"/>
      <c r="BR744" s="300"/>
      <c r="BS744" s="300"/>
      <c r="BT744" s="300"/>
      <c r="BU744" s="300"/>
      <c r="BV744" s="300"/>
      <c r="BW744" s="300"/>
      <c r="BX744" s="300"/>
      <c r="BY744" s="300"/>
      <c r="BZ744" s="300"/>
      <c r="CA744" s="300"/>
      <c r="CB744" s="300"/>
      <c r="CC744" s="300"/>
      <c r="CD744" s="300"/>
      <c r="CE744" s="300"/>
      <c r="CF744" s="300"/>
      <c r="CG744" s="300"/>
      <c r="CH744" s="300"/>
      <c r="CI744" s="300"/>
      <c r="CJ744" s="300"/>
      <c r="CK744" s="300"/>
      <c r="CL744" s="300"/>
      <c r="CM744" s="300"/>
      <c r="CN744" s="300"/>
      <c r="CO744" s="300"/>
      <c r="CP744" s="300"/>
      <c r="CQ744" s="300"/>
      <c r="CR744" s="300"/>
      <c r="CS744" s="300"/>
      <c r="CT744" s="300"/>
      <c r="CU744" s="300"/>
      <c r="CV744" s="300"/>
      <c r="CW744" s="300"/>
      <c r="CX744" s="300"/>
      <c r="CY744" s="300"/>
    </row>
    <row r="745" s="190" customFormat="1" customHeight="1" spans="1:103">
      <c r="A745" s="243">
        <v>360</v>
      </c>
      <c r="B745" s="235"/>
      <c r="C745" s="234">
        <v>1</v>
      </c>
      <c r="D745" s="233">
        <f t="shared" si="1866"/>
        <v>520</v>
      </c>
      <c r="E745" s="234" t="str">
        <f t="shared" si="1867"/>
        <v>YT-C493-22E-F</v>
      </c>
      <c r="F745" s="232">
        <f t="shared" si="1868"/>
        <v>1020</v>
      </c>
      <c r="G745" s="234"/>
      <c r="H745" s="234" t="s">
        <v>45</v>
      </c>
      <c r="I745" s="234"/>
      <c r="J745" s="252"/>
      <c r="K745" s="234"/>
      <c r="L745" s="234">
        <f t="shared" si="1869"/>
        <v>6</v>
      </c>
      <c r="M745" s="234">
        <f t="shared" si="1855"/>
        <v>0</v>
      </c>
      <c r="N745" s="253">
        <f>M745/SUM(M740:M746)</f>
        <v>0</v>
      </c>
      <c r="O745" s="234"/>
      <c r="P745" s="234"/>
      <c r="Q745" s="234"/>
      <c r="R745" s="234"/>
      <c r="S745" s="260">
        <f t="shared" si="1856"/>
        <v>0</v>
      </c>
      <c r="T745" s="260" t="e">
        <f t="shared" si="1857"/>
        <v>#DIV/0!</v>
      </c>
      <c r="U745" s="260">
        <f t="shared" si="1858"/>
        <v>0</v>
      </c>
      <c r="V745" s="260"/>
      <c r="W745" s="270"/>
      <c r="X745" s="266"/>
      <c r="Y745" s="260" t="e">
        <f t="shared" si="1859"/>
        <v>#DIV/0!</v>
      </c>
      <c r="Z745" s="234" t="e">
        <f t="shared" si="1860"/>
        <v>#DIV/0!</v>
      </c>
      <c r="AA745" s="260" t="e">
        <f t="shared" si="1861"/>
        <v>#DIV/0!</v>
      </c>
      <c r="AB745" s="278" t="e">
        <f t="shared" si="1862"/>
        <v>#DIV/0!</v>
      </c>
      <c r="AC745" s="260">
        <f t="shared" si="1863"/>
        <v>0</v>
      </c>
      <c r="AD745" s="254" t="e">
        <f t="shared" si="1864"/>
        <v>#DIV/0!</v>
      </c>
      <c r="AE745" s="279">
        <v>1</v>
      </c>
      <c r="AF745" s="280">
        <f t="shared" si="1865"/>
        <v>0</v>
      </c>
      <c r="AG745" s="292">
        <f t="shared" si="1870"/>
        <v>44156</v>
      </c>
      <c r="AH745" s="292">
        <f t="shared" si="1871"/>
        <v>0</v>
      </c>
      <c r="AI745" s="292">
        <f t="shared" si="1872"/>
        <v>44160.9968947297</v>
      </c>
      <c r="AJ745" s="292" t="str">
        <f ca="1" t="shared" si="1873"/>
        <v>跟踪</v>
      </c>
      <c r="AK745" s="292">
        <f t="shared" si="1874"/>
        <v>44163.9968947297</v>
      </c>
      <c r="AL745" s="296"/>
      <c r="AM745" s="300"/>
      <c r="AN745" s="218"/>
      <c r="AO745" s="218"/>
      <c r="AP745" s="218"/>
      <c r="AQ745" s="218"/>
      <c r="AR745" s="218"/>
      <c r="AS745" s="218"/>
      <c r="AT745" s="218"/>
      <c r="AU745" s="218"/>
      <c r="AV745" s="218"/>
      <c r="AW745" s="218"/>
      <c r="AX745" s="218"/>
      <c r="AY745" s="218"/>
      <c r="AZ745" s="218"/>
      <c r="BA745" s="218"/>
      <c r="BB745" s="218"/>
      <c r="BC745" s="218"/>
      <c r="BD745" s="218"/>
      <c r="BE745" s="218"/>
      <c r="BF745" s="218"/>
      <c r="BG745" s="218"/>
      <c r="BH745" s="218"/>
      <c r="BI745" s="300"/>
      <c r="BJ745" s="300"/>
      <c r="BK745" s="300"/>
      <c r="BL745" s="300"/>
      <c r="BM745" s="300"/>
      <c r="BN745" s="300"/>
      <c r="BO745" s="300"/>
      <c r="BP745" s="300"/>
      <c r="BQ745" s="300"/>
      <c r="BR745" s="300"/>
      <c r="BS745" s="300"/>
      <c r="BT745" s="300"/>
      <c r="BU745" s="300"/>
      <c r="BV745" s="300"/>
      <c r="BW745" s="300"/>
      <c r="BX745" s="300"/>
      <c r="BY745" s="300"/>
      <c r="BZ745" s="300"/>
      <c r="CA745" s="300"/>
      <c r="CB745" s="300"/>
      <c r="CC745" s="300"/>
      <c r="CD745" s="300"/>
      <c r="CE745" s="300"/>
      <c r="CF745" s="300"/>
      <c r="CG745" s="300"/>
      <c r="CH745" s="300"/>
      <c r="CI745" s="300"/>
      <c r="CJ745" s="300"/>
      <c r="CK745" s="300"/>
      <c r="CL745" s="300"/>
      <c r="CM745" s="300"/>
      <c r="CN745" s="300"/>
      <c r="CO745" s="300"/>
      <c r="CP745" s="300"/>
      <c r="CQ745" s="300"/>
      <c r="CR745" s="300"/>
      <c r="CS745" s="300"/>
      <c r="CT745" s="300"/>
      <c r="CU745" s="300"/>
      <c r="CV745" s="300"/>
      <c r="CW745" s="300"/>
      <c r="CX745" s="300"/>
      <c r="CY745" s="300"/>
    </row>
    <row r="746" s="190" customFormat="1" customHeight="1" spans="1:103">
      <c r="A746" s="243">
        <v>360</v>
      </c>
      <c r="B746" s="235"/>
      <c r="C746" s="234">
        <v>1</v>
      </c>
      <c r="D746" s="233">
        <f t="shared" si="1866"/>
        <v>520</v>
      </c>
      <c r="E746" s="234" t="str">
        <f t="shared" si="1867"/>
        <v>YT-C493-22E-F</v>
      </c>
      <c r="F746" s="232">
        <f t="shared" si="1868"/>
        <v>1020</v>
      </c>
      <c r="G746" s="234"/>
      <c r="H746" s="234" t="s">
        <v>46</v>
      </c>
      <c r="I746" s="234"/>
      <c r="J746" s="252"/>
      <c r="K746" s="234"/>
      <c r="L746" s="234">
        <f t="shared" si="1869"/>
        <v>6</v>
      </c>
      <c r="M746" s="234">
        <f t="shared" si="1855"/>
        <v>0</v>
      </c>
      <c r="N746" s="253">
        <f>M746/SUM(M740:M746)</f>
        <v>0</v>
      </c>
      <c r="O746" s="234"/>
      <c r="P746" s="234"/>
      <c r="Q746" s="234"/>
      <c r="R746" s="234"/>
      <c r="S746" s="260">
        <f t="shared" si="1856"/>
        <v>0</v>
      </c>
      <c r="T746" s="260" t="e">
        <f t="shared" si="1857"/>
        <v>#DIV/0!</v>
      </c>
      <c r="U746" s="260">
        <f t="shared" si="1858"/>
        <v>0</v>
      </c>
      <c r="V746" s="260"/>
      <c r="W746" s="270"/>
      <c r="X746" s="266"/>
      <c r="Y746" s="260" t="e">
        <f t="shared" si="1859"/>
        <v>#DIV/0!</v>
      </c>
      <c r="Z746" s="234" t="e">
        <f t="shared" si="1860"/>
        <v>#DIV/0!</v>
      </c>
      <c r="AA746" s="260" t="e">
        <f t="shared" si="1861"/>
        <v>#DIV/0!</v>
      </c>
      <c r="AB746" s="278" t="e">
        <f t="shared" si="1862"/>
        <v>#DIV/0!</v>
      </c>
      <c r="AC746" s="260">
        <f t="shared" si="1863"/>
        <v>0</v>
      </c>
      <c r="AD746" s="254" t="e">
        <f t="shared" si="1864"/>
        <v>#DIV/0!</v>
      </c>
      <c r="AE746" s="279">
        <v>1</v>
      </c>
      <c r="AF746" s="280">
        <f t="shared" si="1865"/>
        <v>0</v>
      </c>
      <c r="AG746" s="292">
        <f t="shared" si="1870"/>
        <v>44156</v>
      </c>
      <c r="AH746" s="292">
        <f t="shared" si="1871"/>
        <v>0</v>
      </c>
      <c r="AI746" s="292">
        <f t="shared" si="1872"/>
        <v>44160.9968947297</v>
      </c>
      <c r="AJ746" s="292" t="str">
        <f ca="1" t="shared" si="1873"/>
        <v>跟踪</v>
      </c>
      <c r="AK746" s="292">
        <f t="shared" si="1874"/>
        <v>44163.9968947297</v>
      </c>
      <c r="AL746" s="296"/>
      <c r="AM746" s="300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218"/>
      <c r="BD746" s="218"/>
      <c r="BE746" s="218"/>
      <c r="BF746" s="218"/>
      <c r="BG746" s="218"/>
      <c r="BH746" s="218"/>
      <c r="BI746" s="300"/>
      <c r="BJ746" s="300"/>
      <c r="BK746" s="300"/>
      <c r="BL746" s="300"/>
      <c r="BM746" s="300"/>
      <c r="BN746" s="300"/>
      <c r="BO746" s="300"/>
      <c r="BP746" s="300"/>
      <c r="BQ746" s="300"/>
      <c r="BR746" s="300"/>
      <c r="BS746" s="300"/>
      <c r="BT746" s="300"/>
      <c r="BU746" s="300"/>
      <c r="BV746" s="300"/>
      <c r="BW746" s="300"/>
      <c r="BX746" s="300"/>
      <c r="BY746" s="300"/>
      <c r="BZ746" s="300"/>
      <c r="CA746" s="300"/>
      <c r="CB746" s="300"/>
      <c r="CC746" s="300"/>
      <c r="CD746" s="300"/>
      <c r="CE746" s="300"/>
      <c r="CF746" s="300"/>
      <c r="CG746" s="300"/>
      <c r="CH746" s="300"/>
      <c r="CI746" s="300"/>
      <c r="CJ746" s="300"/>
      <c r="CK746" s="300"/>
      <c r="CL746" s="300"/>
      <c r="CM746" s="300"/>
      <c r="CN746" s="300"/>
      <c r="CO746" s="300"/>
      <c r="CP746" s="300"/>
      <c r="CQ746" s="300"/>
      <c r="CR746" s="300"/>
      <c r="CS746" s="300"/>
      <c r="CT746" s="300"/>
      <c r="CU746" s="300"/>
      <c r="CV746" s="300"/>
      <c r="CW746" s="300"/>
      <c r="CX746" s="300"/>
      <c r="CY746" s="300"/>
    </row>
    <row r="747" s="190" customFormat="1" customHeight="1" spans="1:103">
      <c r="A747" s="243"/>
      <c r="B747" s="237"/>
      <c r="C747" s="240"/>
      <c r="D747" s="239"/>
      <c r="E747" s="240"/>
      <c r="F747" s="238"/>
      <c r="G747" s="240"/>
      <c r="H747" s="240"/>
      <c r="I747" s="240"/>
      <c r="J747" s="256"/>
      <c r="K747" s="240"/>
      <c r="L747" s="240"/>
      <c r="M747" s="240"/>
      <c r="N747" s="257"/>
      <c r="O747" s="240"/>
      <c r="P747" s="240"/>
      <c r="Q747" s="240"/>
      <c r="R747" s="240"/>
      <c r="S747" s="267"/>
      <c r="T747" s="267"/>
      <c r="U747" s="267"/>
      <c r="V747" s="267"/>
      <c r="W747" s="272"/>
      <c r="X747" s="269"/>
      <c r="Y747" s="267"/>
      <c r="Z747" s="240"/>
      <c r="AA747" s="267"/>
      <c r="AB747" s="281"/>
      <c r="AC747" s="267"/>
      <c r="AD747" s="258"/>
      <c r="AE747" s="282"/>
      <c r="AF747" s="283"/>
      <c r="AG747" s="297"/>
      <c r="AH747" s="297"/>
      <c r="AI747" s="297"/>
      <c r="AJ747" s="297"/>
      <c r="AK747" s="297"/>
      <c r="AL747" s="298"/>
      <c r="AM747" s="300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218"/>
      <c r="BD747" s="218"/>
      <c r="BE747" s="218"/>
      <c r="BF747" s="218"/>
      <c r="BG747" s="218"/>
      <c r="BH747" s="218"/>
      <c r="BI747" s="300"/>
      <c r="BJ747" s="300"/>
      <c r="BK747" s="300"/>
      <c r="BL747" s="300"/>
      <c r="BM747" s="300"/>
      <c r="BN747" s="300"/>
      <c r="BO747" s="300"/>
      <c r="BP747" s="300"/>
      <c r="BQ747" s="300"/>
      <c r="BR747" s="300"/>
      <c r="BS747" s="300"/>
      <c r="BT747" s="300"/>
      <c r="BU747" s="300"/>
      <c r="BV747" s="300"/>
      <c r="BW747" s="300"/>
      <c r="BX747" s="300"/>
      <c r="BY747" s="300"/>
      <c r="BZ747" s="300"/>
      <c r="CA747" s="300"/>
      <c r="CB747" s="300"/>
      <c r="CC747" s="300"/>
      <c r="CD747" s="300"/>
      <c r="CE747" s="300"/>
      <c r="CF747" s="300"/>
      <c r="CG747" s="300"/>
      <c r="CH747" s="300"/>
      <c r="CI747" s="300"/>
      <c r="CJ747" s="300"/>
      <c r="CK747" s="300"/>
      <c r="CL747" s="300"/>
      <c r="CM747" s="300"/>
      <c r="CN747" s="300"/>
      <c r="CO747" s="300"/>
      <c r="CP747" s="300"/>
      <c r="CQ747" s="300"/>
      <c r="CR747" s="300"/>
      <c r="CS747" s="300"/>
      <c r="CT747" s="300"/>
      <c r="CU747" s="300"/>
      <c r="CV747" s="300"/>
      <c r="CW747" s="300"/>
      <c r="CX747" s="300"/>
      <c r="CY747" s="300"/>
    </row>
    <row r="748" s="193" customFormat="1" customHeight="1" spans="1:103">
      <c r="A748" s="341">
        <v>342</v>
      </c>
      <c r="B748" s="235">
        <v>1093</v>
      </c>
      <c r="C748" s="234">
        <v>1</v>
      </c>
      <c r="D748" s="233">
        <v>550</v>
      </c>
      <c r="E748" s="234" t="s">
        <v>47</v>
      </c>
      <c r="F748" s="232">
        <v>5020</v>
      </c>
      <c r="G748" s="234"/>
      <c r="H748" s="234" t="s">
        <v>15</v>
      </c>
      <c r="I748" s="234">
        <v>75</v>
      </c>
      <c r="J748" s="259" t="s">
        <v>48</v>
      </c>
      <c r="K748" s="234">
        <v>357</v>
      </c>
      <c r="L748" s="234">
        <v>6</v>
      </c>
      <c r="M748" s="234">
        <f t="shared" ref="M748:M755" si="1875">O748*K748*I748</f>
        <v>93712.5</v>
      </c>
      <c r="N748" s="253">
        <f t="shared" ref="N748:N754" si="1876">M748/SUM($M$748:$M$754)</f>
        <v>0.173267326732673</v>
      </c>
      <c r="O748" s="234">
        <v>3.5</v>
      </c>
      <c r="P748" s="234"/>
      <c r="Q748" s="234"/>
      <c r="R748" s="234"/>
      <c r="S748" s="260">
        <f t="shared" ref="S748:S754" si="1877">R748*Q748*P748/1000</f>
        <v>0</v>
      </c>
      <c r="T748" s="260">
        <f t="shared" ref="T748:T761" si="1878">F748*N748*1000/L748/K748*9000/I748</f>
        <v>48728.4022519899</v>
      </c>
      <c r="U748" s="260">
        <f t="shared" ref="U748:U761" si="1879">F748*N748</f>
        <v>869.80198019802</v>
      </c>
      <c r="V748" s="260"/>
      <c r="W748" s="270"/>
      <c r="X748" s="266"/>
      <c r="Y748" s="260">
        <f t="shared" ref="Y748:Y754" si="1880">T748-X748</f>
        <v>48728.4022519899</v>
      </c>
      <c r="Z748" s="234">
        <f t="shared" ref="Z748:Z754" si="1881">Y748*I748/9000*L748*K748/1000</f>
        <v>869.80198019802</v>
      </c>
      <c r="AA748" s="260">
        <f t="shared" ref="AA748:AA754" si="1882">65*1000/K748*9000/I748</f>
        <v>21848.7394957983</v>
      </c>
      <c r="AB748" s="278">
        <f t="shared" ref="AB748:AB754" si="1883">Q748*R748*P748*N748/K748/L748*9000/I748</f>
        <v>0</v>
      </c>
      <c r="AC748" s="260">
        <f t="shared" ref="AC748:AC754" si="1884">D748/2*O748*60*24/1000</f>
        <v>1386</v>
      </c>
      <c r="AD748" s="254">
        <f t="shared" ref="AD748:AD754" si="1885">T748/AC748/0.83/AE748</f>
        <v>42.3585269667326</v>
      </c>
      <c r="AE748" s="279">
        <v>1</v>
      </c>
      <c r="AF748" s="280">
        <f t="shared" ref="AF748:AF754" si="1886">IF(LEN(C748)&gt;0,AC748*I748/9000/1000*K748*L748,"")</f>
        <v>24.7401</v>
      </c>
      <c r="AG748" s="292">
        <v>44142</v>
      </c>
      <c r="AH748" s="294"/>
      <c r="AI748" s="294">
        <f>AD748+AG748</f>
        <v>44184.3585269667</v>
      </c>
      <c r="AJ748" s="295" t="str">
        <f ca="1">IF(NOW()-AG748-AD748&gt;=-2,"跟踪"," ")</f>
        <v> </v>
      </c>
      <c r="AK748" s="295">
        <f>AI748+3</f>
        <v>44187.3585269667</v>
      </c>
      <c r="AL748" s="296">
        <f>SUM(AF748:AF754)</f>
        <v>142.78572</v>
      </c>
      <c r="AM748" s="217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218"/>
      <c r="BD748" s="218"/>
      <c r="BE748" s="218"/>
      <c r="BF748" s="218"/>
      <c r="BG748" s="218"/>
      <c r="BH748" s="218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217"/>
      <c r="BV748" s="217"/>
      <c r="BW748" s="217"/>
      <c r="BX748" s="217"/>
      <c r="BY748" s="217"/>
      <c r="BZ748" s="217"/>
      <c r="CA748" s="217"/>
      <c r="CB748" s="217"/>
      <c r="CC748" s="217"/>
      <c r="CD748" s="217"/>
      <c r="CE748" s="217"/>
      <c r="CF748" s="217"/>
      <c r="CG748" s="217"/>
      <c r="CH748" s="217"/>
      <c r="CI748" s="217"/>
      <c r="CJ748" s="217"/>
      <c r="CK748" s="217"/>
      <c r="CL748" s="217"/>
      <c r="CM748" s="217"/>
      <c r="CN748" s="217"/>
      <c r="CO748" s="217"/>
      <c r="CP748" s="217"/>
      <c r="CQ748" s="217"/>
      <c r="CR748" s="217"/>
      <c r="CS748" s="217"/>
      <c r="CT748" s="217"/>
      <c r="CU748" s="217"/>
      <c r="CV748" s="217"/>
      <c r="CW748" s="217"/>
      <c r="CX748" s="217"/>
      <c r="CY748" s="217"/>
    </row>
    <row r="749" s="193" customFormat="1" customHeight="1" spans="1:103">
      <c r="A749" s="341">
        <v>342</v>
      </c>
      <c r="B749" s="235"/>
      <c r="C749" s="234">
        <v>1</v>
      </c>
      <c r="D749" s="233">
        <f t="shared" ref="D749:D754" si="1887">D748</f>
        <v>550</v>
      </c>
      <c r="E749" s="234" t="str">
        <f>E748</f>
        <v>YH-11991</v>
      </c>
      <c r="F749" s="232">
        <f t="shared" ref="F749:F754" si="1888">F748</f>
        <v>5020</v>
      </c>
      <c r="G749" s="234"/>
      <c r="H749" s="234" t="s">
        <v>41</v>
      </c>
      <c r="I749" s="234">
        <v>75</v>
      </c>
      <c r="J749" s="259" t="s">
        <v>48</v>
      </c>
      <c r="K749" s="234">
        <v>357</v>
      </c>
      <c r="L749" s="234">
        <v>6</v>
      </c>
      <c r="M749" s="234">
        <f t="shared" si="1875"/>
        <v>93712.5</v>
      </c>
      <c r="N749" s="253">
        <f t="shared" si="1876"/>
        <v>0.173267326732673</v>
      </c>
      <c r="O749" s="234">
        <v>3.5</v>
      </c>
      <c r="P749" s="234"/>
      <c r="Q749" s="234"/>
      <c r="R749" s="234"/>
      <c r="S749" s="260">
        <f t="shared" si="1877"/>
        <v>0</v>
      </c>
      <c r="T749" s="260">
        <f t="shared" si="1878"/>
        <v>48728.4022519899</v>
      </c>
      <c r="U749" s="260">
        <f t="shared" si="1879"/>
        <v>869.80198019802</v>
      </c>
      <c r="V749" s="260"/>
      <c r="W749" s="270"/>
      <c r="X749" s="266"/>
      <c r="Y749" s="260">
        <f t="shared" si="1880"/>
        <v>48728.4022519899</v>
      </c>
      <c r="Z749" s="234">
        <f t="shared" si="1881"/>
        <v>869.80198019802</v>
      </c>
      <c r="AA749" s="260">
        <f t="shared" si="1882"/>
        <v>21848.7394957983</v>
      </c>
      <c r="AB749" s="278">
        <f t="shared" si="1883"/>
        <v>0</v>
      </c>
      <c r="AC749" s="260">
        <f t="shared" si="1884"/>
        <v>1386</v>
      </c>
      <c r="AD749" s="254">
        <f t="shared" si="1885"/>
        <v>42.3585269667326</v>
      </c>
      <c r="AE749" s="279">
        <v>1</v>
      </c>
      <c r="AF749" s="280">
        <f t="shared" si="1886"/>
        <v>24.7401</v>
      </c>
      <c r="AG749" s="292">
        <f t="shared" ref="AG749:AG754" si="1889">AG748</f>
        <v>44142</v>
      </c>
      <c r="AH749" s="292">
        <f t="shared" ref="AH749:AH754" si="1890">AH748</f>
        <v>0</v>
      </c>
      <c r="AI749" s="292">
        <f t="shared" ref="AI749:AI754" si="1891">AI748</f>
        <v>44184.3585269667</v>
      </c>
      <c r="AJ749" s="292" t="str">
        <f ca="1" t="shared" ref="AJ749:AJ754" si="1892">AJ748</f>
        <v> </v>
      </c>
      <c r="AK749" s="292">
        <f t="shared" ref="AK749:AK754" si="1893">AK748</f>
        <v>44187.3585269667</v>
      </c>
      <c r="AL749" s="296"/>
      <c r="AM749" s="217"/>
      <c r="AN749" s="218"/>
      <c r="AO749" s="218"/>
      <c r="AP749" s="218"/>
      <c r="AQ749" s="218"/>
      <c r="AR749" s="218"/>
      <c r="AS749" s="218"/>
      <c r="AT749" s="218"/>
      <c r="AU749" s="218"/>
      <c r="AV749" s="218"/>
      <c r="AW749" s="218"/>
      <c r="AX749" s="218"/>
      <c r="AY749" s="218"/>
      <c r="AZ749" s="218"/>
      <c r="BA749" s="218"/>
      <c r="BB749" s="218"/>
      <c r="BC749" s="218"/>
      <c r="BD749" s="218"/>
      <c r="BE749" s="218"/>
      <c r="BF749" s="218"/>
      <c r="BG749" s="218"/>
      <c r="BH749" s="218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217"/>
      <c r="BS749" s="217"/>
      <c r="BT749" s="217"/>
      <c r="BU749" s="217"/>
      <c r="BV749" s="217"/>
      <c r="BW749" s="217"/>
      <c r="BX749" s="217"/>
      <c r="BY749" s="217"/>
      <c r="BZ749" s="217"/>
      <c r="CA749" s="217"/>
      <c r="CB749" s="217"/>
      <c r="CC749" s="217"/>
      <c r="CD749" s="217"/>
      <c r="CE749" s="217"/>
      <c r="CF749" s="217"/>
      <c r="CG749" s="217"/>
      <c r="CH749" s="217"/>
      <c r="CI749" s="217"/>
      <c r="CJ749" s="217"/>
      <c r="CK749" s="217"/>
      <c r="CL749" s="217"/>
      <c r="CM749" s="217"/>
      <c r="CN749" s="217"/>
      <c r="CO749" s="217"/>
      <c r="CP749" s="217"/>
      <c r="CQ749" s="217"/>
      <c r="CR749" s="217"/>
      <c r="CS749" s="217"/>
      <c r="CT749" s="217"/>
      <c r="CU749" s="217"/>
      <c r="CV749" s="217"/>
      <c r="CW749" s="217"/>
      <c r="CX749" s="217"/>
      <c r="CY749" s="217"/>
    </row>
    <row r="750" s="193" customFormat="1" customHeight="1" spans="1:103">
      <c r="A750" s="341">
        <v>342</v>
      </c>
      <c r="B750" s="235"/>
      <c r="C750" s="234">
        <v>1</v>
      </c>
      <c r="D750" s="233">
        <f t="shared" si="1887"/>
        <v>550</v>
      </c>
      <c r="E750" s="234" t="str">
        <f>E749</f>
        <v>YH-11991</v>
      </c>
      <c r="F750" s="232">
        <f t="shared" si="1888"/>
        <v>5020</v>
      </c>
      <c r="G750" s="241" t="s">
        <v>49</v>
      </c>
      <c r="H750" s="234" t="s">
        <v>42</v>
      </c>
      <c r="I750" s="234">
        <v>30</v>
      </c>
      <c r="J750" s="259" t="s">
        <v>58</v>
      </c>
      <c r="K750" s="234">
        <v>476</v>
      </c>
      <c r="L750" s="234">
        <v>6</v>
      </c>
      <c r="M750" s="234">
        <f t="shared" si="1875"/>
        <v>242760</v>
      </c>
      <c r="N750" s="253">
        <f t="shared" si="1876"/>
        <v>0.448844884488449</v>
      </c>
      <c r="O750" s="234">
        <v>17</v>
      </c>
      <c r="P750" s="234"/>
      <c r="Q750" s="234"/>
      <c r="R750" s="234"/>
      <c r="S750" s="260">
        <f t="shared" si="1877"/>
        <v>0</v>
      </c>
      <c r="T750" s="260">
        <f t="shared" si="1878"/>
        <v>236680.810938237</v>
      </c>
      <c r="U750" s="260">
        <f t="shared" si="1879"/>
        <v>2253.20132013201</v>
      </c>
      <c r="V750" s="260"/>
      <c r="W750" s="270"/>
      <c r="X750" s="266"/>
      <c r="Y750" s="260">
        <f t="shared" si="1880"/>
        <v>236680.810938237</v>
      </c>
      <c r="Z750" s="234">
        <f t="shared" si="1881"/>
        <v>2253.20132013201</v>
      </c>
      <c r="AA750" s="260">
        <f t="shared" si="1882"/>
        <v>40966.3865546218</v>
      </c>
      <c r="AB750" s="278">
        <f t="shared" si="1883"/>
        <v>0</v>
      </c>
      <c r="AC750" s="260">
        <f t="shared" si="1884"/>
        <v>6732</v>
      </c>
      <c r="AD750" s="254">
        <f t="shared" si="1885"/>
        <v>42.3585269667326</v>
      </c>
      <c r="AE750" s="279">
        <v>1</v>
      </c>
      <c r="AF750" s="280">
        <f t="shared" si="1886"/>
        <v>64.08864</v>
      </c>
      <c r="AG750" s="292">
        <f t="shared" si="1889"/>
        <v>44142</v>
      </c>
      <c r="AH750" s="292">
        <f t="shared" si="1890"/>
        <v>0</v>
      </c>
      <c r="AI750" s="292">
        <f t="shared" si="1891"/>
        <v>44184.3585269667</v>
      </c>
      <c r="AJ750" s="292" t="str">
        <f ca="1" t="shared" si="1892"/>
        <v> </v>
      </c>
      <c r="AK750" s="292">
        <f t="shared" si="1893"/>
        <v>44187.3585269667</v>
      </c>
      <c r="AL750" s="296"/>
      <c r="AM750" s="217"/>
      <c r="AN750" s="218"/>
      <c r="AO750" s="218"/>
      <c r="AP750" s="218"/>
      <c r="AQ750" s="218"/>
      <c r="AR750" s="218"/>
      <c r="AS750" s="218"/>
      <c r="AT750" s="218"/>
      <c r="AU750" s="218"/>
      <c r="AV750" s="218"/>
      <c r="AW750" s="218"/>
      <c r="AX750" s="218"/>
      <c r="AY750" s="218"/>
      <c r="AZ750" s="218"/>
      <c r="BA750" s="218"/>
      <c r="BB750" s="218"/>
      <c r="BC750" s="218"/>
      <c r="BD750" s="218"/>
      <c r="BE750" s="218"/>
      <c r="BF750" s="218"/>
      <c r="BG750" s="218"/>
      <c r="BH750" s="218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217"/>
      <c r="BS750" s="217"/>
      <c r="BT750" s="217"/>
      <c r="BU750" s="217"/>
      <c r="BV750" s="217"/>
      <c r="BW750" s="217"/>
      <c r="BX750" s="217"/>
      <c r="BY750" s="217"/>
      <c r="BZ750" s="217"/>
      <c r="CA750" s="217"/>
      <c r="CB750" s="217"/>
      <c r="CC750" s="217"/>
      <c r="CD750" s="217"/>
      <c r="CE750" s="217"/>
      <c r="CF750" s="217"/>
      <c r="CG750" s="217"/>
      <c r="CH750" s="217"/>
      <c r="CI750" s="217"/>
      <c r="CJ750" s="217"/>
      <c r="CK750" s="217"/>
      <c r="CL750" s="217"/>
      <c r="CM750" s="217"/>
      <c r="CN750" s="217"/>
      <c r="CO750" s="217"/>
      <c r="CP750" s="217"/>
      <c r="CQ750" s="217"/>
      <c r="CR750" s="217"/>
      <c r="CS750" s="217"/>
      <c r="CT750" s="217"/>
      <c r="CU750" s="217"/>
      <c r="CV750" s="217"/>
      <c r="CW750" s="217"/>
      <c r="CX750" s="217"/>
      <c r="CY750" s="217"/>
    </row>
    <row r="751" s="193" customFormat="1" customHeight="1" spans="1:103">
      <c r="A751" s="341">
        <v>342</v>
      </c>
      <c r="B751" s="235"/>
      <c r="C751" s="234">
        <v>1</v>
      </c>
      <c r="D751" s="233">
        <f t="shared" si="1887"/>
        <v>550</v>
      </c>
      <c r="E751" s="234" t="str">
        <f>E750</f>
        <v>YH-11991</v>
      </c>
      <c r="F751" s="232">
        <f t="shared" si="1888"/>
        <v>5020</v>
      </c>
      <c r="G751" s="242"/>
      <c r="H751" s="234" t="s">
        <v>43</v>
      </c>
      <c r="I751" s="234">
        <v>75</v>
      </c>
      <c r="J751" s="259" t="s">
        <v>48</v>
      </c>
      <c r="K751" s="234">
        <v>476</v>
      </c>
      <c r="L751" s="234">
        <v>6</v>
      </c>
      <c r="M751" s="234">
        <f t="shared" si="1875"/>
        <v>110670</v>
      </c>
      <c r="N751" s="253">
        <f t="shared" si="1876"/>
        <v>0.204620462046205</v>
      </c>
      <c r="O751" s="234">
        <v>3.1</v>
      </c>
      <c r="P751" s="234"/>
      <c r="Q751" s="234"/>
      <c r="R751" s="234"/>
      <c r="S751" s="260">
        <f t="shared" si="1877"/>
        <v>0</v>
      </c>
      <c r="T751" s="260">
        <f t="shared" si="1878"/>
        <v>43159.4419946196</v>
      </c>
      <c r="U751" s="260">
        <f t="shared" si="1879"/>
        <v>1027.19471947195</v>
      </c>
      <c r="V751" s="343" t="s">
        <v>89</v>
      </c>
      <c r="W751" s="270"/>
      <c r="X751" s="266"/>
      <c r="Y751" s="260">
        <f t="shared" si="1880"/>
        <v>43159.4419946196</v>
      </c>
      <c r="Z751" s="234">
        <f t="shared" si="1881"/>
        <v>1027.19471947195</v>
      </c>
      <c r="AA751" s="260">
        <f t="shared" si="1882"/>
        <v>16386.5546218487</v>
      </c>
      <c r="AB751" s="278">
        <f t="shared" si="1883"/>
        <v>0</v>
      </c>
      <c r="AC751" s="260">
        <f t="shared" si="1884"/>
        <v>1227.6</v>
      </c>
      <c r="AD751" s="254">
        <f t="shared" si="1885"/>
        <v>42.3585269667326</v>
      </c>
      <c r="AE751" s="279">
        <v>1</v>
      </c>
      <c r="AF751" s="280">
        <f t="shared" si="1886"/>
        <v>29.21688</v>
      </c>
      <c r="AG751" s="292">
        <f t="shared" si="1889"/>
        <v>44142</v>
      </c>
      <c r="AH751" s="292">
        <f t="shared" si="1890"/>
        <v>0</v>
      </c>
      <c r="AI751" s="292">
        <f t="shared" si="1891"/>
        <v>44184.3585269667</v>
      </c>
      <c r="AJ751" s="292" t="str">
        <f ca="1" t="shared" si="1892"/>
        <v> </v>
      </c>
      <c r="AK751" s="292">
        <f t="shared" si="1893"/>
        <v>44187.3585269667</v>
      </c>
      <c r="AL751" s="296"/>
      <c r="AM751" s="217"/>
      <c r="AN751" s="218"/>
      <c r="AO751" s="218"/>
      <c r="AP751" s="218"/>
      <c r="AQ751" s="218"/>
      <c r="AR751" s="218"/>
      <c r="AS751" s="218"/>
      <c r="AT751" s="218"/>
      <c r="AU751" s="218"/>
      <c r="AV751" s="218"/>
      <c r="AW751" s="218"/>
      <c r="AX751" s="218"/>
      <c r="AY751" s="218"/>
      <c r="AZ751" s="218"/>
      <c r="BA751" s="218"/>
      <c r="BB751" s="218"/>
      <c r="BC751" s="218"/>
      <c r="BD751" s="218"/>
      <c r="BE751" s="218"/>
      <c r="BF751" s="218"/>
      <c r="BG751" s="218"/>
      <c r="BH751" s="218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217"/>
      <c r="BS751" s="217"/>
      <c r="BT751" s="217"/>
      <c r="BU751" s="217"/>
      <c r="BV751" s="217"/>
      <c r="BW751" s="217"/>
      <c r="BX751" s="217"/>
      <c r="BY751" s="217"/>
      <c r="BZ751" s="217"/>
      <c r="CA751" s="217"/>
      <c r="CB751" s="217"/>
      <c r="CC751" s="217"/>
      <c r="CD751" s="217"/>
      <c r="CE751" s="217"/>
      <c r="CF751" s="217"/>
      <c r="CG751" s="217"/>
      <c r="CH751" s="217"/>
      <c r="CI751" s="217"/>
      <c r="CJ751" s="217"/>
      <c r="CK751" s="217"/>
      <c r="CL751" s="217"/>
      <c r="CM751" s="217"/>
      <c r="CN751" s="217"/>
      <c r="CO751" s="217"/>
      <c r="CP751" s="217"/>
      <c r="CQ751" s="217"/>
      <c r="CR751" s="217"/>
      <c r="CS751" s="217"/>
      <c r="CT751" s="217"/>
      <c r="CU751" s="217"/>
      <c r="CV751" s="217"/>
      <c r="CW751" s="217"/>
      <c r="CX751" s="217"/>
      <c r="CY751" s="217"/>
    </row>
    <row r="752" s="193" customFormat="1" customHeight="1" spans="1:103">
      <c r="A752" s="341">
        <v>342</v>
      </c>
      <c r="B752" s="235"/>
      <c r="C752" s="234">
        <v>1</v>
      </c>
      <c r="D752" s="233">
        <f t="shared" si="1887"/>
        <v>550</v>
      </c>
      <c r="E752" s="234" t="str">
        <f>E751</f>
        <v>YH-11991</v>
      </c>
      <c r="F752" s="232">
        <f t="shared" si="1888"/>
        <v>5020</v>
      </c>
      <c r="G752" s="234" t="e">
        <f>[1]问量!$F$270</f>
        <v>#REF!</v>
      </c>
      <c r="H752" s="234" t="s">
        <v>44</v>
      </c>
      <c r="I752" s="234"/>
      <c r="J752" s="252"/>
      <c r="K752" s="234"/>
      <c r="L752" s="234">
        <v>6</v>
      </c>
      <c r="M752" s="234">
        <f t="shared" si="1875"/>
        <v>0</v>
      </c>
      <c r="N752" s="253">
        <f t="shared" si="1876"/>
        <v>0</v>
      </c>
      <c r="O752" s="234"/>
      <c r="P752" s="234"/>
      <c r="Q752" s="234"/>
      <c r="R752" s="234"/>
      <c r="S752" s="260">
        <f t="shared" si="1877"/>
        <v>0</v>
      </c>
      <c r="T752" s="260" t="e">
        <f t="shared" si="1878"/>
        <v>#DIV/0!</v>
      </c>
      <c r="U752" s="260">
        <f t="shared" si="1879"/>
        <v>0</v>
      </c>
      <c r="V752" s="260"/>
      <c r="W752" s="270"/>
      <c r="X752" s="266"/>
      <c r="Y752" s="260" t="e">
        <f t="shared" si="1880"/>
        <v>#DIV/0!</v>
      </c>
      <c r="Z752" s="234" t="e">
        <f t="shared" si="1881"/>
        <v>#DIV/0!</v>
      </c>
      <c r="AA752" s="260" t="e">
        <f t="shared" si="1882"/>
        <v>#DIV/0!</v>
      </c>
      <c r="AB752" s="278" t="e">
        <f t="shared" si="1883"/>
        <v>#DIV/0!</v>
      </c>
      <c r="AC752" s="260">
        <f t="shared" si="1884"/>
        <v>0</v>
      </c>
      <c r="AD752" s="254" t="e">
        <f t="shared" si="1885"/>
        <v>#DIV/0!</v>
      </c>
      <c r="AE752" s="279">
        <v>1</v>
      </c>
      <c r="AF752" s="280">
        <f t="shared" si="1886"/>
        <v>0</v>
      </c>
      <c r="AG752" s="292">
        <f t="shared" si="1889"/>
        <v>44142</v>
      </c>
      <c r="AH752" s="292">
        <f t="shared" si="1890"/>
        <v>0</v>
      </c>
      <c r="AI752" s="292">
        <f t="shared" si="1891"/>
        <v>44184.3585269667</v>
      </c>
      <c r="AJ752" s="292" t="str">
        <f ca="1" t="shared" si="1892"/>
        <v> </v>
      </c>
      <c r="AK752" s="292">
        <f t="shared" si="1893"/>
        <v>44187.3585269667</v>
      </c>
      <c r="AL752" s="296"/>
      <c r="AM752" s="217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218"/>
      <c r="BD752" s="218"/>
      <c r="BE752" s="218"/>
      <c r="BF752" s="218"/>
      <c r="BG752" s="218"/>
      <c r="BH752" s="218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217"/>
      <c r="BV752" s="217"/>
      <c r="BW752" s="217"/>
      <c r="BX752" s="217"/>
      <c r="BY752" s="217"/>
      <c r="BZ752" s="217"/>
      <c r="CA752" s="217"/>
      <c r="CB752" s="217"/>
      <c r="CC752" s="217"/>
      <c r="CD752" s="217"/>
      <c r="CE752" s="217"/>
      <c r="CF752" s="217"/>
      <c r="CG752" s="217"/>
      <c r="CH752" s="217"/>
      <c r="CI752" s="217"/>
      <c r="CJ752" s="217"/>
      <c r="CK752" s="217"/>
      <c r="CL752" s="217"/>
      <c r="CM752" s="217"/>
      <c r="CN752" s="217"/>
      <c r="CO752" s="217"/>
      <c r="CP752" s="217"/>
      <c r="CQ752" s="217"/>
      <c r="CR752" s="217"/>
      <c r="CS752" s="217"/>
      <c r="CT752" s="217"/>
      <c r="CU752" s="217"/>
      <c r="CV752" s="217"/>
      <c r="CW752" s="217"/>
      <c r="CX752" s="217"/>
      <c r="CY752" s="217"/>
    </row>
    <row r="753" s="193" customFormat="1" customHeight="1" spans="1:103">
      <c r="A753" s="341">
        <v>342</v>
      </c>
      <c r="B753" s="235"/>
      <c r="C753" s="234">
        <v>1</v>
      </c>
      <c r="D753" s="233">
        <f t="shared" si="1887"/>
        <v>550</v>
      </c>
      <c r="E753" s="234" t="str">
        <f>E752</f>
        <v>YH-11991</v>
      </c>
      <c r="F753" s="232">
        <f t="shared" si="1888"/>
        <v>5020</v>
      </c>
      <c r="G753" s="234"/>
      <c r="H753" s="234" t="s">
        <v>45</v>
      </c>
      <c r="I753" s="234"/>
      <c r="J753" s="252"/>
      <c r="K753" s="234"/>
      <c r="L753" s="234">
        <v>6</v>
      </c>
      <c r="M753" s="234">
        <f t="shared" si="1875"/>
        <v>0</v>
      </c>
      <c r="N753" s="253">
        <f t="shared" si="1876"/>
        <v>0</v>
      </c>
      <c r="O753" s="234"/>
      <c r="P753" s="234"/>
      <c r="Q753" s="234"/>
      <c r="R753" s="234"/>
      <c r="S753" s="260">
        <f t="shared" si="1877"/>
        <v>0</v>
      </c>
      <c r="T753" s="260" t="e">
        <f t="shared" si="1878"/>
        <v>#DIV/0!</v>
      </c>
      <c r="U753" s="260">
        <f t="shared" si="1879"/>
        <v>0</v>
      </c>
      <c r="V753" s="260"/>
      <c r="W753" s="270"/>
      <c r="X753" s="266"/>
      <c r="Y753" s="260" t="e">
        <f t="shared" si="1880"/>
        <v>#DIV/0!</v>
      </c>
      <c r="Z753" s="234" t="e">
        <f t="shared" si="1881"/>
        <v>#DIV/0!</v>
      </c>
      <c r="AA753" s="260" t="e">
        <f t="shared" si="1882"/>
        <v>#DIV/0!</v>
      </c>
      <c r="AB753" s="278" t="e">
        <f t="shared" si="1883"/>
        <v>#DIV/0!</v>
      </c>
      <c r="AC753" s="260">
        <f t="shared" si="1884"/>
        <v>0</v>
      </c>
      <c r="AD753" s="254" t="e">
        <f t="shared" si="1885"/>
        <v>#DIV/0!</v>
      </c>
      <c r="AE753" s="279">
        <v>1</v>
      </c>
      <c r="AF753" s="280">
        <f t="shared" si="1886"/>
        <v>0</v>
      </c>
      <c r="AG753" s="292">
        <f t="shared" si="1889"/>
        <v>44142</v>
      </c>
      <c r="AH753" s="292">
        <f t="shared" si="1890"/>
        <v>0</v>
      </c>
      <c r="AI753" s="292">
        <f t="shared" si="1891"/>
        <v>44184.3585269667</v>
      </c>
      <c r="AJ753" s="292" t="str">
        <f ca="1" t="shared" si="1892"/>
        <v> </v>
      </c>
      <c r="AK753" s="292">
        <f t="shared" si="1893"/>
        <v>44187.3585269667</v>
      </c>
      <c r="AL753" s="296"/>
      <c r="AM753" s="217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218"/>
      <c r="BD753" s="218"/>
      <c r="BE753" s="218"/>
      <c r="BF753" s="218"/>
      <c r="BG753" s="218"/>
      <c r="BH753" s="218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217"/>
      <c r="BV753" s="217"/>
      <c r="BW753" s="217"/>
      <c r="BX753" s="217"/>
      <c r="BY753" s="217"/>
      <c r="BZ753" s="217"/>
      <c r="CA753" s="217"/>
      <c r="CB753" s="217"/>
      <c r="CC753" s="217"/>
      <c r="CD753" s="217"/>
      <c r="CE753" s="217"/>
      <c r="CF753" s="217"/>
      <c r="CG753" s="217"/>
      <c r="CH753" s="217"/>
      <c r="CI753" s="217"/>
      <c r="CJ753" s="217"/>
      <c r="CK753" s="217"/>
      <c r="CL753" s="217"/>
      <c r="CM753" s="217"/>
      <c r="CN753" s="217"/>
      <c r="CO753" s="217"/>
      <c r="CP753" s="217"/>
      <c r="CQ753" s="217"/>
      <c r="CR753" s="217"/>
      <c r="CS753" s="217"/>
      <c r="CT753" s="217"/>
      <c r="CU753" s="217"/>
      <c r="CV753" s="217"/>
      <c r="CW753" s="217"/>
      <c r="CX753" s="217"/>
      <c r="CY753" s="217"/>
    </row>
    <row r="754" s="193" customFormat="1" customHeight="1" spans="1:103">
      <c r="A754" s="341">
        <v>342</v>
      </c>
      <c r="B754" s="235"/>
      <c r="C754" s="234">
        <v>1</v>
      </c>
      <c r="D754" s="233">
        <f t="shared" si="1887"/>
        <v>550</v>
      </c>
      <c r="E754" s="234" t="s">
        <v>200</v>
      </c>
      <c r="F754" s="232">
        <f t="shared" si="1888"/>
        <v>5020</v>
      </c>
      <c r="G754" s="234"/>
      <c r="H754" s="234" t="s">
        <v>46</v>
      </c>
      <c r="I754" s="234"/>
      <c r="J754" s="252"/>
      <c r="K754" s="234"/>
      <c r="L754" s="234">
        <v>6</v>
      </c>
      <c r="M754" s="234">
        <f t="shared" si="1875"/>
        <v>0</v>
      </c>
      <c r="N754" s="253">
        <f t="shared" si="1876"/>
        <v>0</v>
      </c>
      <c r="O754" s="234"/>
      <c r="P754" s="234"/>
      <c r="Q754" s="234"/>
      <c r="R754" s="234"/>
      <c r="S754" s="260">
        <f t="shared" si="1877"/>
        <v>0</v>
      </c>
      <c r="T754" s="260" t="e">
        <f t="shared" si="1878"/>
        <v>#DIV/0!</v>
      </c>
      <c r="U754" s="260">
        <f t="shared" si="1879"/>
        <v>0</v>
      </c>
      <c r="V754" s="260"/>
      <c r="W754" s="270"/>
      <c r="X754" s="266"/>
      <c r="Y754" s="260" t="e">
        <f t="shared" si="1880"/>
        <v>#DIV/0!</v>
      </c>
      <c r="Z754" s="234" t="e">
        <f t="shared" si="1881"/>
        <v>#DIV/0!</v>
      </c>
      <c r="AA754" s="260" t="e">
        <f t="shared" si="1882"/>
        <v>#DIV/0!</v>
      </c>
      <c r="AB754" s="278" t="e">
        <f t="shared" si="1883"/>
        <v>#DIV/0!</v>
      </c>
      <c r="AC754" s="260">
        <f t="shared" si="1884"/>
        <v>0</v>
      </c>
      <c r="AD754" s="254" t="e">
        <f t="shared" si="1885"/>
        <v>#DIV/0!</v>
      </c>
      <c r="AE754" s="279">
        <v>1</v>
      </c>
      <c r="AF754" s="280">
        <f t="shared" si="1886"/>
        <v>0</v>
      </c>
      <c r="AG754" s="292">
        <f t="shared" si="1889"/>
        <v>44142</v>
      </c>
      <c r="AH754" s="292">
        <f t="shared" si="1890"/>
        <v>0</v>
      </c>
      <c r="AI754" s="292">
        <f t="shared" si="1891"/>
        <v>44184.3585269667</v>
      </c>
      <c r="AJ754" s="292" t="str">
        <f ca="1" t="shared" si="1892"/>
        <v> </v>
      </c>
      <c r="AK754" s="292">
        <f t="shared" si="1893"/>
        <v>44187.3585269667</v>
      </c>
      <c r="AL754" s="296"/>
      <c r="AM754" s="217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218"/>
      <c r="BD754" s="218"/>
      <c r="BE754" s="218"/>
      <c r="BF754" s="218"/>
      <c r="BG754" s="218"/>
      <c r="BH754" s="218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217"/>
      <c r="BV754" s="217"/>
      <c r="BW754" s="217"/>
      <c r="BX754" s="217"/>
      <c r="BY754" s="217"/>
      <c r="BZ754" s="217"/>
      <c r="CA754" s="217"/>
      <c r="CB754" s="217"/>
      <c r="CC754" s="217"/>
      <c r="CD754" s="217"/>
      <c r="CE754" s="217"/>
      <c r="CF754" s="217"/>
      <c r="CG754" s="217"/>
      <c r="CH754" s="217"/>
      <c r="CI754" s="217"/>
      <c r="CJ754" s="217"/>
      <c r="CK754" s="217"/>
      <c r="CL754" s="217"/>
      <c r="CM754" s="217"/>
      <c r="CN754" s="217"/>
      <c r="CO754" s="217"/>
      <c r="CP754" s="217"/>
      <c r="CQ754" s="217"/>
      <c r="CR754" s="217"/>
      <c r="CS754" s="217"/>
      <c r="CT754" s="217"/>
      <c r="CU754" s="217"/>
      <c r="CV754" s="217"/>
      <c r="CW754" s="217"/>
      <c r="CX754" s="217"/>
      <c r="CY754" s="217"/>
    </row>
    <row r="755" s="193" customFormat="1" customHeight="1" spans="1:103">
      <c r="A755" s="341"/>
      <c r="B755" s="237"/>
      <c r="C755" s="240"/>
      <c r="D755" s="239"/>
      <c r="E755" s="240"/>
      <c r="F755" s="238"/>
      <c r="G755" s="240"/>
      <c r="H755" s="240"/>
      <c r="I755" s="240"/>
      <c r="J755" s="256"/>
      <c r="K755" s="240"/>
      <c r="L755" s="240"/>
      <c r="M755" s="240"/>
      <c r="N755" s="257"/>
      <c r="O755" s="240"/>
      <c r="P755" s="240"/>
      <c r="Q755" s="240"/>
      <c r="R755" s="240"/>
      <c r="S755" s="267"/>
      <c r="T755" s="267"/>
      <c r="U755" s="267"/>
      <c r="V755" s="267"/>
      <c r="W755" s="272"/>
      <c r="X755" s="269"/>
      <c r="Y755" s="267"/>
      <c r="Z755" s="240"/>
      <c r="AA755" s="267"/>
      <c r="AB755" s="281"/>
      <c r="AC755" s="267"/>
      <c r="AD755" s="258"/>
      <c r="AE755" s="282"/>
      <c r="AF755" s="283"/>
      <c r="AG755" s="297"/>
      <c r="AH755" s="297"/>
      <c r="AI755" s="297"/>
      <c r="AJ755" s="297"/>
      <c r="AK755" s="297"/>
      <c r="AL755" s="298"/>
      <c r="AM755" s="217"/>
      <c r="AN755" s="218"/>
      <c r="AO755" s="218"/>
      <c r="AP755" s="218"/>
      <c r="AQ755" s="218"/>
      <c r="AR755" s="218"/>
      <c r="AS755" s="218"/>
      <c r="AT755" s="218"/>
      <c r="AU755" s="218"/>
      <c r="AV755" s="218"/>
      <c r="AW755" s="218"/>
      <c r="AX755" s="218"/>
      <c r="AY755" s="218"/>
      <c r="AZ755" s="218"/>
      <c r="BA755" s="218"/>
      <c r="BB755" s="218"/>
      <c r="BC755" s="218"/>
      <c r="BD755" s="218"/>
      <c r="BE755" s="218"/>
      <c r="BF755" s="218"/>
      <c r="BG755" s="218"/>
      <c r="BH755" s="218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217"/>
      <c r="BS755" s="217"/>
      <c r="BT755" s="217"/>
      <c r="BU755" s="217"/>
      <c r="BV755" s="217"/>
      <c r="BW755" s="217"/>
      <c r="BX755" s="217"/>
      <c r="BY755" s="217"/>
      <c r="BZ755" s="217"/>
      <c r="CA755" s="217"/>
      <c r="CB755" s="217"/>
      <c r="CC755" s="217"/>
      <c r="CD755" s="217"/>
      <c r="CE755" s="217"/>
      <c r="CF755" s="217"/>
      <c r="CG755" s="217"/>
      <c r="CH755" s="217"/>
      <c r="CI755" s="217"/>
      <c r="CJ755" s="217"/>
      <c r="CK755" s="217"/>
      <c r="CL755" s="217"/>
      <c r="CM755" s="217"/>
      <c r="CN755" s="217"/>
      <c r="CO755" s="217"/>
      <c r="CP755" s="217"/>
      <c r="CQ755" s="217"/>
      <c r="CR755" s="217"/>
      <c r="CS755" s="217"/>
      <c r="CT755" s="217"/>
      <c r="CU755" s="217"/>
      <c r="CV755" s="217"/>
      <c r="CW755" s="217"/>
      <c r="CX755" s="217"/>
      <c r="CY755" s="217"/>
    </row>
    <row r="756" s="190" customFormat="1" customHeight="1" spans="1:103">
      <c r="A756" s="243">
        <v>353</v>
      </c>
      <c r="B756" s="235">
        <v>1094</v>
      </c>
      <c r="C756" s="234">
        <v>1</v>
      </c>
      <c r="D756" s="233">
        <v>500</v>
      </c>
      <c r="E756" s="234" t="s">
        <v>201</v>
      </c>
      <c r="F756" s="232">
        <v>5020</v>
      </c>
      <c r="G756" s="234"/>
      <c r="H756" s="234" t="s">
        <v>15</v>
      </c>
      <c r="I756" s="234">
        <v>75</v>
      </c>
      <c r="J756" s="252" t="s">
        <v>172</v>
      </c>
      <c r="K756" s="234">
        <v>238</v>
      </c>
      <c r="L756" s="234">
        <v>6</v>
      </c>
      <c r="M756" s="234">
        <f t="shared" ref="M756:M762" si="1894">O756*K756*I756</f>
        <v>80325</v>
      </c>
      <c r="N756" s="253">
        <f>M756/SUM($M$756:$M$762)</f>
        <v>0.117309697601668</v>
      </c>
      <c r="O756" s="234">
        <v>4.5</v>
      </c>
      <c r="P756" s="234"/>
      <c r="Q756" s="234"/>
      <c r="R756" s="234"/>
      <c r="S756" s="260">
        <f t="shared" ref="S756:S762" si="1895">R756*Q756*P756/1000</f>
        <v>0</v>
      </c>
      <c r="T756" s="260">
        <f t="shared" ref="T756:T762" si="1896">F756*N756*1000/L756/K756*9000/I756</f>
        <v>49486.9480638971</v>
      </c>
      <c r="U756" s="260">
        <f t="shared" ref="U756:U762" si="1897">F756*N756</f>
        <v>588.894681960375</v>
      </c>
      <c r="V756" s="260"/>
      <c r="W756" s="270"/>
      <c r="X756" s="266">
        <v>5150</v>
      </c>
      <c r="Y756" s="260">
        <f t="shared" ref="Y756:Y762" si="1898">T756-X756</f>
        <v>44336.9480638971</v>
      </c>
      <c r="Z756" s="234">
        <f t="shared" ref="Z756:Z762" si="1899">Y756*I756/9000*L756*K756/1000</f>
        <v>527.609681960375</v>
      </c>
      <c r="AA756" s="260">
        <f t="shared" ref="AA756:AA762" si="1900">65*1000/K756*9000/I756</f>
        <v>32773.1092436975</v>
      </c>
      <c r="AB756" s="278">
        <f t="shared" ref="AB756:AB762" si="1901">Q756*R756*P756*N756/K756/L756*9000/I756</f>
        <v>0</v>
      </c>
      <c r="AC756" s="260">
        <f t="shared" ref="AC756:AC762" si="1902">D756/2*O756*60*24/1000</f>
        <v>1620</v>
      </c>
      <c r="AD756" s="254">
        <f t="shared" ref="AD756:AD762" si="1903">T756/AC756/0.83/AE756</f>
        <v>36.8042154275599</v>
      </c>
      <c r="AE756" s="279">
        <v>1</v>
      </c>
      <c r="AF756" s="280">
        <f t="shared" ref="AF756:AF762" si="1904">IF(LEN(C756)&gt;0,AC756*I756/9000/1000*K756*L756,"")</f>
        <v>19.278</v>
      </c>
      <c r="AG756" s="292">
        <v>44124</v>
      </c>
      <c r="AH756" s="294"/>
      <c r="AI756" s="294">
        <f>AD756+AG756</f>
        <v>44160.8042154276</v>
      </c>
      <c r="AJ756" s="295" t="str">
        <f ca="1">IF(NOW()-AG756-AD756&gt;=-2,"跟踪"," ")</f>
        <v>跟踪</v>
      </c>
      <c r="AK756" s="295">
        <f>AI756+2</f>
        <v>44162.8042154276</v>
      </c>
      <c r="AL756" s="296">
        <f>SUM(AF756:AF762)</f>
        <v>164.33424</v>
      </c>
      <c r="AM756" s="300"/>
      <c r="AN756" s="218"/>
      <c r="AO756" s="218"/>
      <c r="AP756" s="218"/>
      <c r="AQ756" s="218"/>
      <c r="AR756" s="218"/>
      <c r="AS756" s="218"/>
      <c r="AT756" s="218"/>
      <c r="AU756" s="218"/>
      <c r="AV756" s="218"/>
      <c r="AW756" s="218"/>
      <c r="AX756" s="218"/>
      <c r="AY756" s="218"/>
      <c r="AZ756" s="218"/>
      <c r="BA756" s="218"/>
      <c r="BB756" s="218"/>
      <c r="BC756" s="218"/>
      <c r="BD756" s="218"/>
      <c r="BE756" s="218"/>
      <c r="BF756" s="218"/>
      <c r="BG756" s="218"/>
      <c r="BH756" s="218"/>
      <c r="BI756" s="300"/>
      <c r="BJ756" s="300"/>
      <c r="BK756" s="300"/>
      <c r="BL756" s="300"/>
      <c r="BM756" s="300"/>
      <c r="BN756" s="300"/>
      <c r="BO756" s="300"/>
      <c r="BP756" s="300"/>
      <c r="BQ756" s="300"/>
      <c r="BR756" s="300"/>
      <c r="BS756" s="300"/>
      <c r="BT756" s="300"/>
      <c r="BU756" s="300"/>
      <c r="BV756" s="300"/>
      <c r="BW756" s="300"/>
      <c r="BX756" s="300"/>
      <c r="BY756" s="300"/>
      <c r="BZ756" s="300"/>
      <c r="CA756" s="300"/>
      <c r="CB756" s="300"/>
      <c r="CC756" s="300"/>
      <c r="CD756" s="300"/>
      <c r="CE756" s="300"/>
      <c r="CF756" s="300"/>
      <c r="CG756" s="300"/>
      <c r="CH756" s="300"/>
      <c r="CI756" s="300"/>
      <c r="CJ756" s="300"/>
      <c r="CK756" s="300"/>
      <c r="CL756" s="300"/>
      <c r="CM756" s="300"/>
      <c r="CN756" s="300"/>
      <c r="CO756" s="300"/>
      <c r="CP756" s="300"/>
      <c r="CQ756" s="300"/>
      <c r="CR756" s="300"/>
      <c r="CS756" s="300"/>
      <c r="CT756" s="300"/>
      <c r="CU756" s="300"/>
      <c r="CV756" s="300"/>
      <c r="CW756" s="300"/>
      <c r="CX756" s="300"/>
      <c r="CY756" s="300"/>
    </row>
    <row r="757" s="190" customFormat="1" customHeight="1" spans="1:103">
      <c r="A757" s="243">
        <v>353</v>
      </c>
      <c r="B757" s="235"/>
      <c r="C757" s="234">
        <v>1</v>
      </c>
      <c r="D757" s="233">
        <f t="shared" ref="D757:D762" si="1905">D756</f>
        <v>500</v>
      </c>
      <c r="E757" s="234" t="str">
        <f t="shared" ref="E757:E762" si="1906">E756</f>
        <v>YT-10964-22E-F</v>
      </c>
      <c r="F757" s="232">
        <f t="shared" ref="F757:F762" si="1907">F756</f>
        <v>5020</v>
      </c>
      <c r="G757" s="234"/>
      <c r="H757" s="234" t="s">
        <v>41</v>
      </c>
      <c r="I757" s="234">
        <v>75</v>
      </c>
      <c r="J757" s="252" t="s">
        <v>172</v>
      </c>
      <c r="K757" s="234">
        <v>238</v>
      </c>
      <c r="L757" s="234">
        <f>L756</f>
        <v>6</v>
      </c>
      <c r="M757" s="234">
        <f t="shared" si="1894"/>
        <v>80325</v>
      </c>
      <c r="N757" s="253">
        <f t="shared" ref="N757:N762" si="1908">M757/SUM($M$756:$M$762)</f>
        <v>0.117309697601668</v>
      </c>
      <c r="O757" s="234">
        <v>4.5</v>
      </c>
      <c r="P757" s="260"/>
      <c r="Q757" s="260"/>
      <c r="R757" s="260"/>
      <c r="S757" s="260">
        <f t="shared" si="1895"/>
        <v>0</v>
      </c>
      <c r="T757" s="260">
        <f t="shared" si="1896"/>
        <v>49486.9480638971</v>
      </c>
      <c r="U757" s="260">
        <f t="shared" si="1897"/>
        <v>588.894681960375</v>
      </c>
      <c r="V757" s="260"/>
      <c r="W757" s="270"/>
      <c r="X757" s="266">
        <v>5150</v>
      </c>
      <c r="Y757" s="260">
        <f t="shared" si="1898"/>
        <v>44336.9480638971</v>
      </c>
      <c r="Z757" s="234">
        <f t="shared" si="1899"/>
        <v>527.609681960375</v>
      </c>
      <c r="AA757" s="260">
        <f t="shared" si="1900"/>
        <v>32773.1092436975</v>
      </c>
      <c r="AB757" s="278">
        <f t="shared" si="1901"/>
        <v>0</v>
      </c>
      <c r="AC757" s="260">
        <f t="shared" si="1902"/>
        <v>1620</v>
      </c>
      <c r="AD757" s="254">
        <f t="shared" si="1903"/>
        <v>36.8042154275599</v>
      </c>
      <c r="AE757" s="279">
        <v>1</v>
      </c>
      <c r="AF757" s="280">
        <f t="shared" si="1904"/>
        <v>19.278</v>
      </c>
      <c r="AG757" s="292">
        <f t="shared" ref="AG757:AG762" si="1909">AG756</f>
        <v>44124</v>
      </c>
      <c r="AH757" s="292">
        <f t="shared" ref="AH757:AH762" si="1910">AH756</f>
        <v>0</v>
      </c>
      <c r="AI757" s="292">
        <f t="shared" ref="AI757:AI762" si="1911">AI756</f>
        <v>44160.8042154276</v>
      </c>
      <c r="AJ757" s="292" t="str">
        <f ca="1" t="shared" ref="AJ757:AJ762" si="1912">AJ756</f>
        <v>跟踪</v>
      </c>
      <c r="AK757" s="292">
        <f t="shared" ref="AK757:AK762" si="1913">AK756</f>
        <v>44162.8042154276</v>
      </c>
      <c r="AL757" s="296"/>
      <c r="AM757" s="300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218"/>
      <c r="BD757" s="218"/>
      <c r="BE757" s="218"/>
      <c r="BF757" s="218"/>
      <c r="BG757" s="218"/>
      <c r="BH757" s="218"/>
      <c r="BI757" s="300"/>
      <c r="BJ757" s="300"/>
      <c r="BK757" s="300"/>
      <c r="BL757" s="300"/>
      <c r="BM757" s="300"/>
      <c r="BN757" s="300"/>
      <c r="BO757" s="300"/>
      <c r="BP757" s="300"/>
      <c r="BQ757" s="300"/>
      <c r="BR757" s="300"/>
      <c r="BS757" s="300"/>
      <c r="BT757" s="300"/>
      <c r="BU757" s="300"/>
      <c r="BV757" s="300"/>
      <c r="BW757" s="300"/>
      <c r="BX757" s="300"/>
      <c r="BY757" s="300"/>
      <c r="BZ757" s="300"/>
      <c r="CA757" s="300"/>
      <c r="CB757" s="300"/>
      <c r="CC757" s="300"/>
      <c r="CD757" s="300"/>
      <c r="CE757" s="300"/>
      <c r="CF757" s="300"/>
      <c r="CG757" s="300"/>
      <c r="CH757" s="300"/>
      <c r="CI757" s="300"/>
      <c r="CJ757" s="300"/>
      <c r="CK757" s="300"/>
      <c r="CL757" s="300"/>
      <c r="CM757" s="300"/>
      <c r="CN757" s="300"/>
      <c r="CO757" s="300"/>
      <c r="CP757" s="300"/>
      <c r="CQ757" s="300"/>
      <c r="CR757" s="300"/>
      <c r="CS757" s="300"/>
      <c r="CT757" s="300"/>
      <c r="CU757" s="300"/>
      <c r="CV757" s="300"/>
      <c r="CW757" s="300"/>
      <c r="CX757" s="300"/>
      <c r="CY757" s="300"/>
    </row>
    <row r="758" s="190" customFormat="1" customHeight="1" spans="1:103">
      <c r="A758" s="243">
        <v>353</v>
      </c>
      <c r="B758" s="235"/>
      <c r="C758" s="234">
        <v>1</v>
      </c>
      <c r="D758" s="233">
        <f t="shared" si="1905"/>
        <v>500</v>
      </c>
      <c r="E758" s="234" t="str">
        <f t="shared" si="1906"/>
        <v>YT-10964-22E-F</v>
      </c>
      <c r="F758" s="232">
        <f t="shared" si="1907"/>
        <v>5020</v>
      </c>
      <c r="G758" s="241" t="s">
        <v>49</v>
      </c>
      <c r="H758" s="234" t="s">
        <v>42</v>
      </c>
      <c r="I758" s="234">
        <v>30</v>
      </c>
      <c r="J758" s="252" t="s">
        <v>62</v>
      </c>
      <c r="K758" s="234">
        <v>238</v>
      </c>
      <c r="L758" s="234">
        <f>L757</f>
        <v>6</v>
      </c>
      <c r="M758" s="234">
        <f t="shared" si="1894"/>
        <v>119238</v>
      </c>
      <c r="N758" s="253">
        <f t="shared" si="1908"/>
        <v>0.174139728884254</v>
      </c>
      <c r="O758" s="234">
        <v>16.7</v>
      </c>
      <c r="P758" s="234"/>
      <c r="Q758" s="234"/>
      <c r="R758" s="234"/>
      <c r="S758" s="260">
        <f t="shared" si="1895"/>
        <v>0</v>
      </c>
      <c r="T758" s="260">
        <f t="shared" si="1896"/>
        <v>183651.562814907</v>
      </c>
      <c r="U758" s="260">
        <f t="shared" si="1897"/>
        <v>874.181438998957</v>
      </c>
      <c r="V758" s="260"/>
      <c r="W758" s="270"/>
      <c r="X758" s="266">
        <v>9350</v>
      </c>
      <c r="Y758" s="260">
        <f t="shared" si="1898"/>
        <v>174301.562814907</v>
      </c>
      <c r="Z758" s="234">
        <f t="shared" si="1899"/>
        <v>829.675438998957</v>
      </c>
      <c r="AA758" s="260">
        <f t="shared" si="1900"/>
        <v>81932.7731092437</v>
      </c>
      <c r="AB758" s="278">
        <f t="shared" si="1901"/>
        <v>0</v>
      </c>
      <c r="AC758" s="260">
        <f t="shared" si="1902"/>
        <v>6012</v>
      </c>
      <c r="AD758" s="254">
        <f t="shared" si="1903"/>
        <v>36.8042154275599</v>
      </c>
      <c r="AE758" s="279">
        <v>1</v>
      </c>
      <c r="AF758" s="280">
        <f t="shared" si="1904"/>
        <v>28.61712</v>
      </c>
      <c r="AG758" s="292">
        <f t="shared" si="1909"/>
        <v>44124</v>
      </c>
      <c r="AH758" s="292">
        <f t="shared" si="1910"/>
        <v>0</v>
      </c>
      <c r="AI758" s="292">
        <f t="shared" si="1911"/>
        <v>44160.8042154276</v>
      </c>
      <c r="AJ758" s="292" t="str">
        <f ca="1" t="shared" si="1912"/>
        <v>跟踪</v>
      </c>
      <c r="AK758" s="292">
        <f t="shared" si="1913"/>
        <v>44162.8042154276</v>
      </c>
      <c r="AL758" s="296"/>
      <c r="AM758" s="300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218"/>
      <c r="BD758" s="218"/>
      <c r="BE758" s="218"/>
      <c r="BF758" s="218"/>
      <c r="BG758" s="218"/>
      <c r="BH758" s="218"/>
      <c r="BI758" s="300"/>
      <c r="BJ758" s="300"/>
      <c r="BK758" s="300"/>
      <c r="BL758" s="300"/>
      <c r="BM758" s="300"/>
      <c r="BN758" s="300"/>
      <c r="BO758" s="300"/>
      <c r="BP758" s="300"/>
      <c r="BQ758" s="300"/>
      <c r="BR758" s="300"/>
      <c r="BS758" s="300"/>
      <c r="BT758" s="300"/>
      <c r="BU758" s="300"/>
      <c r="BV758" s="300"/>
      <c r="BW758" s="300"/>
      <c r="BX758" s="300"/>
      <c r="BY758" s="300"/>
      <c r="BZ758" s="300"/>
      <c r="CA758" s="300"/>
      <c r="CB758" s="300"/>
      <c r="CC758" s="300"/>
      <c r="CD758" s="300"/>
      <c r="CE758" s="300"/>
      <c r="CF758" s="300"/>
      <c r="CG758" s="300"/>
      <c r="CH758" s="300"/>
      <c r="CI758" s="300"/>
      <c r="CJ758" s="300"/>
      <c r="CK758" s="300"/>
      <c r="CL758" s="300"/>
      <c r="CM758" s="300"/>
      <c r="CN758" s="300"/>
      <c r="CO758" s="300"/>
      <c r="CP758" s="300"/>
      <c r="CQ758" s="300"/>
      <c r="CR758" s="300"/>
      <c r="CS758" s="300"/>
      <c r="CT758" s="300"/>
      <c r="CU758" s="300"/>
      <c r="CV758" s="300"/>
      <c r="CW758" s="300"/>
      <c r="CX758" s="300"/>
      <c r="CY758" s="300"/>
    </row>
    <row r="759" s="190" customFormat="1" customHeight="1" spans="1:103">
      <c r="A759" s="243">
        <v>353</v>
      </c>
      <c r="B759" s="235"/>
      <c r="C759" s="234">
        <v>1</v>
      </c>
      <c r="D759" s="233">
        <f t="shared" si="1905"/>
        <v>500</v>
      </c>
      <c r="E759" s="234" t="str">
        <f t="shared" si="1906"/>
        <v>YT-10964-22E-F</v>
      </c>
      <c r="F759" s="232">
        <f t="shared" si="1907"/>
        <v>5020</v>
      </c>
      <c r="G759" s="242"/>
      <c r="H759" s="234" t="s">
        <v>43</v>
      </c>
      <c r="I759" s="234">
        <v>30</v>
      </c>
      <c r="J759" s="252" t="s">
        <v>62</v>
      </c>
      <c r="K759" s="234">
        <v>238</v>
      </c>
      <c r="L759" s="234">
        <f>L758</f>
        <v>6</v>
      </c>
      <c r="M759" s="234">
        <f t="shared" si="1894"/>
        <v>119238</v>
      </c>
      <c r="N759" s="253">
        <f t="shared" si="1908"/>
        <v>0.174139728884254</v>
      </c>
      <c r="O759" s="234">
        <v>16.7</v>
      </c>
      <c r="P759" s="234"/>
      <c r="Q759" s="234"/>
      <c r="R759" s="234"/>
      <c r="S759" s="260">
        <f t="shared" si="1895"/>
        <v>0</v>
      </c>
      <c r="T759" s="260">
        <f t="shared" si="1896"/>
        <v>183651.562814907</v>
      </c>
      <c r="U759" s="260">
        <f t="shared" si="1897"/>
        <v>874.181438998957</v>
      </c>
      <c r="V759" s="260"/>
      <c r="W759" s="270"/>
      <c r="X759" s="266">
        <v>9350</v>
      </c>
      <c r="Y759" s="260">
        <f t="shared" si="1898"/>
        <v>174301.562814907</v>
      </c>
      <c r="Z759" s="234">
        <f t="shared" si="1899"/>
        <v>829.675438998957</v>
      </c>
      <c r="AA759" s="260">
        <f t="shared" si="1900"/>
        <v>81932.7731092437</v>
      </c>
      <c r="AB759" s="278">
        <f t="shared" si="1901"/>
        <v>0</v>
      </c>
      <c r="AC759" s="260">
        <f t="shared" si="1902"/>
        <v>6012</v>
      </c>
      <c r="AD759" s="254">
        <f t="shared" si="1903"/>
        <v>36.8042154275599</v>
      </c>
      <c r="AE759" s="279">
        <v>1</v>
      </c>
      <c r="AF759" s="280">
        <f t="shared" si="1904"/>
        <v>28.61712</v>
      </c>
      <c r="AG759" s="292">
        <f t="shared" si="1909"/>
        <v>44124</v>
      </c>
      <c r="AH759" s="292">
        <f t="shared" si="1910"/>
        <v>0</v>
      </c>
      <c r="AI759" s="292">
        <f t="shared" si="1911"/>
        <v>44160.8042154276</v>
      </c>
      <c r="AJ759" s="292" t="str">
        <f ca="1" t="shared" si="1912"/>
        <v>跟踪</v>
      </c>
      <c r="AK759" s="292">
        <f t="shared" si="1913"/>
        <v>44162.8042154276</v>
      </c>
      <c r="AL759" s="296"/>
      <c r="AM759" s="300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218"/>
      <c r="BD759" s="218"/>
      <c r="BE759" s="218"/>
      <c r="BF759" s="218"/>
      <c r="BG759" s="218"/>
      <c r="BH759" s="218"/>
      <c r="BI759" s="300"/>
      <c r="BJ759" s="300"/>
      <c r="BK759" s="300"/>
      <c r="BL759" s="300"/>
      <c r="BM759" s="300"/>
      <c r="BN759" s="300"/>
      <c r="BO759" s="300"/>
      <c r="BP759" s="300"/>
      <c r="BQ759" s="300"/>
      <c r="BR759" s="300"/>
      <c r="BS759" s="300"/>
      <c r="BT759" s="300"/>
      <c r="BU759" s="300"/>
      <c r="BV759" s="300"/>
      <c r="BW759" s="300"/>
      <c r="BX759" s="300"/>
      <c r="BY759" s="300"/>
      <c r="BZ759" s="300"/>
      <c r="CA759" s="300"/>
      <c r="CB759" s="300"/>
      <c r="CC759" s="300"/>
      <c r="CD759" s="300"/>
      <c r="CE759" s="300"/>
      <c r="CF759" s="300"/>
      <c r="CG759" s="300"/>
      <c r="CH759" s="300"/>
      <c r="CI759" s="300"/>
      <c r="CJ759" s="300"/>
      <c r="CK759" s="300"/>
      <c r="CL759" s="300"/>
      <c r="CM759" s="300"/>
      <c r="CN759" s="300"/>
      <c r="CO759" s="300"/>
      <c r="CP759" s="300"/>
      <c r="CQ759" s="300"/>
      <c r="CR759" s="300"/>
      <c r="CS759" s="300"/>
      <c r="CT759" s="300"/>
      <c r="CU759" s="300"/>
      <c r="CV759" s="300"/>
      <c r="CW759" s="300"/>
      <c r="CX759" s="300"/>
      <c r="CY759" s="300"/>
    </row>
    <row r="760" s="190" customFormat="1" customHeight="1" spans="1:103">
      <c r="A760" s="243">
        <v>353</v>
      </c>
      <c r="B760" s="235"/>
      <c r="C760" s="234">
        <v>1</v>
      </c>
      <c r="D760" s="233">
        <f t="shared" si="1905"/>
        <v>500</v>
      </c>
      <c r="E760" s="234" t="str">
        <f t="shared" si="1906"/>
        <v>YT-10964-22E-F</v>
      </c>
      <c r="F760" s="232">
        <f t="shared" si="1907"/>
        <v>5020</v>
      </c>
      <c r="G760" s="234" t="e">
        <f>[1]问量!$F$281</f>
        <v>#REF!</v>
      </c>
      <c r="H760" s="234" t="s">
        <v>44</v>
      </c>
      <c r="I760" s="234">
        <v>75</v>
      </c>
      <c r="J760" s="252" t="s">
        <v>63</v>
      </c>
      <c r="K760" s="234">
        <v>476</v>
      </c>
      <c r="L760" s="234">
        <f>L759</f>
        <v>6</v>
      </c>
      <c r="M760" s="234">
        <f t="shared" si="1894"/>
        <v>142800</v>
      </c>
      <c r="N760" s="253">
        <f t="shared" si="1908"/>
        <v>0.208550573514077</v>
      </c>
      <c r="O760" s="234">
        <v>4</v>
      </c>
      <c r="P760" s="234"/>
      <c r="Q760" s="234"/>
      <c r="R760" s="234"/>
      <c r="S760" s="260">
        <f t="shared" si="1895"/>
        <v>0</v>
      </c>
      <c r="T760" s="260">
        <f t="shared" si="1896"/>
        <v>43988.3982790196</v>
      </c>
      <c r="U760" s="260">
        <f t="shared" si="1897"/>
        <v>1046.92387904067</v>
      </c>
      <c r="V760" s="260"/>
      <c r="W760" s="270"/>
      <c r="X760" s="266"/>
      <c r="Y760" s="260">
        <f t="shared" si="1898"/>
        <v>43988.3982790196</v>
      </c>
      <c r="Z760" s="234">
        <f t="shared" si="1899"/>
        <v>1046.92387904067</v>
      </c>
      <c r="AA760" s="260">
        <f t="shared" si="1900"/>
        <v>16386.5546218487</v>
      </c>
      <c r="AB760" s="278">
        <f t="shared" si="1901"/>
        <v>0</v>
      </c>
      <c r="AC760" s="260">
        <f t="shared" si="1902"/>
        <v>1440</v>
      </c>
      <c r="AD760" s="254">
        <f t="shared" si="1903"/>
        <v>36.8042154275599</v>
      </c>
      <c r="AE760" s="279">
        <v>1</v>
      </c>
      <c r="AF760" s="280">
        <f t="shared" si="1904"/>
        <v>34.272</v>
      </c>
      <c r="AG760" s="292">
        <f t="shared" si="1909"/>
        <v>44124</v>
      </c>
      <c r="AH760" s="292">
        <f t="shared" si="1910"/>
        <v>0</v>
      </c>
      <c r="AI760" s="292">
        <f t="shared" si="1911"/>
        <v>44160.8042154276</v>
      </c>
      <c r="AJ760" s="292" t="str">
        <f ca="1" t="shared" si="1912"/>
        <v>跟踪</v>
      </c>
      <c r="AK760" s="292">
        <f t="shared" si="1913"/>
        <v>44162.8042154276</v>
      </c>
      <c r="AL760" s="296"/>
      <c r="AM760" s="300"/>
      <c r="AN760" s="218"/>
      <c r="AO760" s="218"/>
      <c r="AP760" s="218"/>
      <c r="AQ760" s="218"/>
      <c r="AR760" s="218"/>
      <c r="AS760" s="218"/>
      <c r="AT760" s="218"/>
      <c r="AU760" s="218"/>
      <c r="AV760" s="218"/>
      <c r="AW760" s="218"/>
      <c r="AX760" s="218"/>
      <c r="AY760" s="218"/>
      <c r="AZ760" s="218"/>
      <c r="BA760" s="218"/>
      <c r="BB760" s="218"/>
      <c r="BC760" s="218"/>
      <c r="BD760" s="218"/>
      <c r="BE760" s="218"/>
      <c r="BF760" s="218"/>
      <c r="BG760" s="218"/>
      <c r="BH760" s="218"/>
      <c r="BI760" s="300"/>
      <c r="BJ760" s="300"/>
      <c r="BK760" s="300"/>
      <c r="BL760" s="300"/>
      <c r="BM760" s="300"/>
      <c r="BN760" s="300"/>
      <c r="BO760" s="300"/>
      <c r="BP760" s="300"/>
      <c r="BQ760" s="300"/>
      <c r="BR760" s="300"/>
      <c r="BS760" s="300"/>
      <c r="BT760" s="300"/>
      <c r="BU760" s="300"/>
      <c r="BV760" s="300"/>
      <c r="BW760" s="300"/>
      <c r="BX760" s="300"/>
      <c r="BY760" s="300"/>
      <c r="BZ760" s="300"/>
      <c r="CA760" s="300"/>
      <c r="CB760" s="300"/>
      <c r="CC760" s="300"/>
      <c r="CD760" s="300"/>
      <c r="CE760" s="300"/>
      <c r="CF760" s="300"/>
      <c r="CG760" s="300"/>
      <c r="CH760" s="300"/>
      <c r="CI760" s="300"/>
      <c r="CJ760" s="300"/>
      <c r="CK760" s="300"/>
      <c r="CL760" s="300"/>
      <c r="CM760" s="300"/>
      <c r="CN760" s="300"/>
      <c r="CO760" s="300"/>
      <c r="CP760" s="300"/>
      <c r="CQ760" s="300"/>
      <c r="CR760" s="300"/>
      <c r="CS760" s="300"/>
      <c r="CT760" s="300"/>
      <c r="CU760" s="300"/>
      <c r="CV760" s="300"/>
      <c r="CW760" s="300"/>
      <c r="CX760" s="300"/>
      <c r="CY760" s="300"/>
    </row>
    <row r="761" s="190" customFormat="1" customHeight="1" spans="1:103">
      <c r="A761" s="243">
        <v>353</v>
      </c>
      <c r="B761" s="235"/>
      <c r="C761" s="234">
        <v>1</v>
      </c>
      <c r="D761" s="233">
        <f t="shared" si="1905"/>
        <v>500</v>
      </c>
      <c r="E761" s="234" t="str">
        <f t="shared" si="1906"/>
        <v>YT-10964-22E-F</v>
      </c>
      <c r="F761" s="232">
        <f t="shared" si="1907"/>
        <v>5020</v>
      </c>
      <c r="G761" s="234"/>
      <c r="H761" s="234" t="s">
        <v>45</v>
      </c>
      <c r="I761" s="234">
        <v>75</v>
      </c>
      <c r="J761" s="252" t="s">
        <v>63</v>
      </c>
      <c r="K761" s="234">
        <v>476</v>
      </c>
      <c r="L761" s="234">
        <f>L760</f>
        <v>6</v>
      </c>
      <c r="M761" s="234">
        <f t="shared" si="1894"/>
        <v>142800</v>
      </c>
      <c r="N761" s="253">
        <f t="shared" si="1908"/>
        <v>0.208550573514077</v>
      </c>
      <c r="O761" s="234">
        <v>4</v>
      </c>
      <c r="P761" s="234"/>
      <c r="Q761" s="234"/>
      <c r="R761" s="234"/>
      <c r="S761" s="260">
        <f t="shared" si="1895"/>
        <v>0</v>
      </c>
      <c r="T761" s="260">
        <f t="shared" si="1896"/>
        <v>43988.3982790196</v>
      </c>
      <c r="U761" s="260">
        <f t="shared" si="1897"/>
        <v>1046.92387904067</v>
      </c>
      <c r="V761" s="260"/>
      <c r="W761" s="270"/>
      <c r="X761" s="266"/>
      <c r="Y761" s="260">
        <f t="shared" si="1898"/>
        <v>43988.3982790196</v>
      </c>
      <c r="Z761" s="234">
        <f t="shared" si="1899"/>
        <v>1046.92387904067</v>
      </c>
      <c r="AA761" s="260">
        <f t="shared" si="1900"/>
        <v>16386.5546218487</v>
      </c>
      <c r="AB761" s="278">
        <f t="shared" si="1901"/>
        <v>0</v>
      </c>
      <c r="AC761" s="260">
        <f t="shared" si="1902"/>
        <v>1440</v>
      </c>
      <c r="AD761" s="254">
        <f t="shared" si="1903"/>
        <v>36.8042154275599</v>
      </c>
      <c r="AE761" s="279">
        <v>1</v>
      </c>
      <c r="AF761" s="280">
        <f t="shared" si="1904"/>
        <v>34.272</v>
      </c>
      <c r="AG761" s="292">
        <f t="shared" si="1909"/>
        <v>44124</v>
      </c>
      <c r="AH761" s="292">
        <f t="shared" si="1910"/>
        <v>0</v>
      </c>
      <c r="AI761" s="292">
        <f t="shared" si="1911"/>
        <v>44160.8042154276</v>
      </c>
      <c r="AJ761" s="292" t="str">
        <f ca="1" t="shared" si="1912"/>
        <v>跟踪</v>
      </c>
      <c r="AK761" s="292">
        <f t="shared" si="1913"/>
        <v>44162.8042154276</v>
      </c>
      <c r="AL761" s="296"/>
      <c r="AM761" s="300"/>
      <c r="AN761" s="218"/>
      <c r="AO761" s="218"/>
      <c r="AP761" s="218"/>
      <c r="AQ761" s="218"/>
      <c r="AR761" s="218"/>
      <c r="AS761" s="218"/>
      <c r="AT761" s="218"/>
      <c r="AU761" s="218"/>
      <c r="AV761" s="218"/>
      <c r="AW761" s="218"/>
      <c r="AX761" s="218"/>
      <c r="AY761" s="218"/>
      <c r="AZ761" s="218"/>
      <c r="BA761" s="218"/>
      <c r="BB761" s="218"/>
      <c r="BC761" s="218"/>
      <c r="BD761" s="218"/>
      <c r="BE761" s="218"/>
      <c r="BF761" s="218"/>
      <c r="BG761" s="218"/>
      <c r="BH761" s="218"/>
      <c r="BI761" s="300"/>
      <c r="BJ761" s="300"/>
      <c r="BK761" s="300"/>
      <c r="BL761" s="300"/>
      <c r="BM761" s="300"/>
      <c r="BN761" s="300"/>
      <c r="BO761" s="300"/>
      <c r="BP761" s="300"/>
      <c r="BQ761" s="300"/>
      <c r="BR761" s="300"/>
      <c r="BS761" s="300"/>
      <c r="BT761" s="300"/>
      <c r="BU761" s="300"/>
      <c r="BV761" s="300"/>
      <c r="BW761" s="300"/>
      <c r="BX761" s="300"/>
      <c r="BY761" s="300"/>
      <c r="BZ761" s="300"/>
      <c r="CA761" s="300"/>
      <c r="CB761" s="300"/>
      <c r="CC761" s="300"/>
      <c r="CD761" s="300"/>
      <c r="CE761" s="300"/>
      <c r="CF761" s="300"/>
      <c r="CG761" s="300"/>
      <c r="CH761" s="300"/>
      <c r="CI761" s="300"/>
      <c r="CJ761" s="300"/>
      <c r="CK761" s="300"/>
      <c r="CL761" s="300"/>
      <c r="CM761" s="300"/>
      <c r="CN761" s="300"/>
      <c r="CO761" s="300"/>
      <c r="CP761" s="300"/>
      <c r="CQ761" s="300"/>
      <c r="CR761" s="300"/>
      <c r="CS761" s="300"/>
      <c r="CT761" s="300"/>
      <c r="CU761" s="300"/>
      <c r="CV761" s="300"/>
      <c r="CW761" s="300"/>
      <c r="CX761" s="300"/>
      <c r="CY761" s="300"/>
    </row>
    <row r="762" s="190" customFormat="1" customHeight="1" spans="1:103">
      <c r="A762" s="243">
        <v>353</v>
      </c>
      <c r="B762" s="235"/>
      <c r="C762" s="234">
        <v>1</v>
      </c>
      <c r="D762" s="233">
        <f t="shared" si="1905"/>
        <v>500</v>
      </c>
      <c r="E762" s="234" t="str">
        <f t="shared" si="1906"/>
        <v>YT-10964-22E-F</v>
      </c>
      <c r="F762" s="232">
        <f t="shared" si="1907"/>
        <v>5020</v>
      </c>
      <c r="G762" s="234"/>
      <c r="H762" s="234" t="s">
        <v>46</v>
      </c>
      <c r="I762" s="234"/>
      <c r="J762" s="252"/>
      <c r="K762" s="234"/>
      <c r="L762" s="234">
        <v>6</v>
      </c>
      <c r="M762" s="234">
        <f t="shared" si="1894"/>
        <v>0</v>
      </c>
      <c r="N762" s="253">
        <f t="shared" si="1908"/>
        <v>0</v>
      </c>
      <c r="O762" s="234"/>
      <c r="P762" s="234"/>
      <c r="Q762" s="234"/>
      <c r="R762" s="234"/>
      <c r="S762" s="260">
        <f t="shared" si="1895"/>
        <v>0</v>
      </c>
      <c r="T762" s="260" t="e">
        <f t="shared" si="1896"/>
        <v>#DIV/0!</v>
      </c>
      <c r="U762" s="260">
        <f t="shared" si="1897"/>
        <v>0</v>
      </c>
      <c r="V762" s="260"/>
      <c r="W762" s="270"/>
      <c r="X762" s="266"/>
      <c r="Y762" s="260" t="e">
        <f t="shared" si="1898"/>
        <v>#DIV/0!</v>
      </c>
      <c r="Z762" s="234" t="e">
        <f t="shared" si="1899"/>
        <v>#DIV/0!</v>
      </c>
      <c r="AA762" s="260" t="e">
        <f t="shared" si="1900"/>
        <v>#DIV/0!</v>
      </c>
      <c r="AB762" s="278" t="e">
        <f t="shared" si="1901"/>
        <v>#DIV/0!</v>
      </c>
      <c r="AC762" s="260">
        <f t="shared" si="1902"/>
        <v>0</v>
      </c>
      <c r="AD762" s="254" t="e">
        <f t="shared" si="1903"/>
        <v>#DIV/0!</v>
      </c>
      <c r="AE762" s="279">
        <v>1</v>
      </c>
      <c r="AF762" s="280">
        <f t="shared" si="1904"/>
        <v>0</v>
      </c>
      <c r="AG762" s="292">
        <f t="shared" si="1909"/>
        <v>44124</v>
      </c>
      <c r="AH762" s="292">
        <f t="shared" si="1910"/>
        <v>0</v>
      </c>
      <c r="AI762" s="292">
        <f t="shared" si="1911"/>
        <v>44160.8042154276</v>
      </c>
      <c r="AJ762" s="292" t="str">
        <f ca="1" t="shared" si="1912"/>
        <v>跟踪</v>
      </c>
      <c r="AK762" s="292">
        <f t="shared" si="1913"/>
        <v>44162.8042154276</v>
      </c>
      <c r="AL762" s="296"/>
      <c r="AM762" s="300"/>
      <c r="AN762" s="218"/>
      <c r="AO762" s="218"/>
      <c r="AP762" s="218"/>
      <c r="AQ762" s="218"/>
      <c r="AR762" s="218"/>
      <c r="AS762" s="218"/>
      <c r="AT762" s="218"/>
      <c r="AU762" s="218"/>
      <c r="AV762" s="218"/>
      <c r="AW762" s="218"/>
      <c r="AX762" s="218"/>
      <c r="AY762" s="218"/>
      <c r="AZ762" s="218"/>
      <c r="BA762" s="218"/>
      <c r="BB762" s="218"/>
      <c r="BC762" s="218"/>
      <c r="BD762" s="218"/>
      <c r="BE762" s="218"/>
      <c r="BF762" s="218"/>
      <c r="BG762" s="218"/>
      <c r="BH762" s="218"/>
      <c r="BI762" s="300"/>
      <c r="BJ762" s="300"/>
      <c r="BK762" s="300"/>
      <c r="BL762" s="300"/>
      <c r="BM762" s="300"/>
      <c r="BN762" s="300"/>
      <c r="BO762" s="300"/>
      <c r="BP762" s="300"/>
      <c r="BQ762" s="300"/>
      <c r="BR762" s="300"/>
      <c r="BS762" s="300"/>
      <c r="BT762" s="300"/>
      <c r="BU762" s="300"/>
      <c r="BV762" s="300"/>
      <c r="BW762" s="300"/>
      <c r="BX762" s="300"/>
      <c r="BY762" s="300"/>
      <c r="BZ762" s="300"/>
      <c r="CA762" s="300"/>
      <c r="CB762" s="300"/>
      <c r="CC762" s="300"/>
      <c r="CD762" s="300"/>
      <c r="CE762" s="300"/>
      <c r="CF762" s="300"/>
      <c r="CG762" s="300"/>
      <c r="CH762" s="300"/>
      <c r="CI762" s="300"/>
      <c r="CJ762" s="300"/>
      <c r="CK762" s="300"/>
      <c r="CL762" s="300"/>
      <c r="CM762" s="300"/>
      <c r="CN762" s="300"/>
      <c r="CO762" s="300"/>
      <c r="CP762" s="300"/>
      <c r="CQ762" s="300"/>
      <c r="CR762" s="300"/>
      <c r="CS762" s="300"/>
      <c r="CT762" s="300"/>
      <c r="CU762" s="300"/>
      <c r="CV762" s="300"/>
      <c r="CW762" s="300"/>
      <c r="CX762" s="300"/>
      <c r="CY762" s="300"/>
    </row>
    <row r="763" s="190" customFormat="1" customHeight="1" spans="1:103">
      <c r="A763" s="243"/>
      <c r="B763" s="237"/>
      <c r="C763" s="240"/>
      <c r="D763" s="239"/>
      <c r="E763" s="240"/>
      <c r="F763" s="238"/>
      <c r="G763" s="240"/>
      <c r="H763" s="240"/>
      <c r="I763" s="240"/>
      <c r="J763" s="256"/>
      <c r="K763" s="240"/>
      <c r="L763" s="240"/>
      <c r="M763" s="240"/>
      <c r="N763" s="257"/>
      <c r="O763" s="240"/>
      <c r="P763" s="240"/>
      <c r="Q763" s="240"/>
      <c r="R763" s="240"/>
      <c r="S763" s="267"/>
      <c r="T763" s="267"/>
      <c r="U763" s="267"/>
      <c r="V763" s="267"/>
      <c r="W763" s="272"/>
      <c r="X763" s="269"/>
      <c r="Y763" s="267"/>
      <c r="Z763" s="240"/>
      <c r="AA763" s="267"/>
      <c r="AB763" s="281"/>
      <c r="AC763" s="267"/>
      <c r="AD763" s="258"/>
      <c r="AE763" s="282"/>
      <c r="AF763" s="283"/>
      <c r="AG763" s="297"/>
      <c r="AH763" s="297"/>
      <c r="AI763" s="297"/>
      <c r="AJ763" s="297"/>
      <c r="AK763" s="297"/>
      <c r="AL763" s="298"/>
      <c r="AM763" s="300"/>
      <c r="AN763" s="218"/>
      <c r="AO763" s="218"/>
      <c r="AP763" s="218"/>
      <c r="AQ763" s="218"/>
      <c r="AR763" s="218"/>
      <c r="AS763" s="218"/>
      <c r="AT763" s="218"/>
      <c r="AU763" s="218"/>
      <c r="AV763" s="218"/>
      <c r="AW763" s="218"/>
      <c r="AX763" s="218"/>
      <c r="AY763" s="218"/>
      <c r="AZ763" s="218"/>
      <c r="BA763" s="218"/>
      <c r="BB763" s="218"/>
      <c r="BC763" s="218"/>
      <c r="BD763" s="218"/>
      <c r="BE763" s="218"/>
      <c r="BF763" s="218"/>
      <c r="BG763" s="218"/>
      <c r="BH763" s="218"/>
      <c r="BI763" s="300"/>
      <c r="BJ763" s="300"/>
      <c r="BK763" s="300"/>
      <c r="BL763" s="300"/>
      <c r="BM763" s="300"/>
      <c r="BN763" s="300"/>
      <c r="BO763" s="300"/>
      <c r="BP763" s="300"/>
      <c r="BQ763" s="300"/>
      <c r="BR763" s="300"/>
      <c r="BS763" s="300"/>
      <c r="BT763" s="300"/>
      <c r="BU763" s="300"/>
      <c r="BV763" s="300"/>
      <c r="BW763" s="300"/>
      <c r="BX763" s="300"/>
      <c r="BY763" s="300"/>
      <c r="BZ763" s="300"/>
      <c r="CA763" s="300"/>
      <c r="CB763" s="300"/>
      <c r="CC763" s="300"/>
      <c r="CD763" s="300"/>
      <c r="CE763" s="300"/>
      <c r="CF763" s="300"/>
      <c r="CG763" s="300"/>
      <c r="CH763" s="300"/>
      <c r="CI763" s="300"/>
      <c r="CJ763" s="300"/>
      <c r="CK763" s="300"/>
      <c r="CL763" s="300"/>
      <c r="CM763" s="300"/>
      <c r="CN763" s="300"/>
      <c r="CO763" s="300"/>
      <c r="CP763" s="300"/>
      <c r="CQ763" s="300"/>
      <c r="CR763" s="300"/>
      <c r="CS763" s="300"/>
      <c r="CT763" s="300"/>
      <c r="CU763" s="300"/>
      <c r="CV763" s="300"/>
      <c r="CW763" s="300"/>
      <c r="CX763" s="300"/>
      <c r="CY763" s="300"/>
    </row>
    <row r="764" s="193" customFormat="1" customHeight="1" spans="1:103">
      <c r="A764" s="341">
        <v>352</v>
      </c>
      <c r="B764" s="235">
        <v>1095</v>
      </c>
      <c r="C764" s="234">
        <v>1</v>
      </c>
      <c r="D764" s="233">
        <v>550</v>
      </c>
      <c r="E764" s="234" t="s">
        <v>202</v>
      </c>
      <c r="F764" s="232">
        <v>5020</v>
      </c>
      <c r="G764" s="234"/>
      <c r="H764" s="234" t="s">
        <v>15</v>
      </c>
      <c r="I764" s="234">
        <v>150</v>
      </c>
      <c r="J764" s="252" t="s">
        <v>54</v>
      </c>
      <c r="K764" s="234">
        <v>345</v>
      </c>
      <c r="L764" s="234">
        <v>6</v>
      </c>
      <c r="M764" s="234">
        <f t="shared" ref="M764:M770" si="1914">O764*K764*I764</f>
        <v>191992.5</v>
      </c>
      <c r="N764" s="253">
        <f>M764/SUM($M$764:$M$770)</f>
        <v>0.229106628242075</v>
      </c>
      <c r="O764" s="234">
        <v>3.71</v>
      </c>
      <c r="P764" s="234"/>
      <c r="Q764" s="234"/>
      <c r="R764" s="234"/>
      <c r="S764" s="260">
        <f t="shared" ref="S764:S770" si="1915">R764*Q764*P764/1000</f>
        <v>0</v>
      </c>
      <c r="T764" s="260">
        <f t="shared" ref="T764:T770" si="1916">F764*N764*1000/L764/K764*9000/I764</f>
        <v>33336.6746021802</v>
      </c>
      <c r="U764" s="260">
        <f t="shared" ref="U764:U770" si="1917">F764*N764</f>
        <v>1150.11527377522</v>
      </c>
      <c r="V764" s="260"/>
      <c r="W764" s="270"/>
      <c r="X764" s="266"/>
      <c r="Y764" s="260">
        <f t="shared" ref="Y764:Y770" si="1918">T764-X764</f>
        <v>33336.6746021802</v>
      </c>
      <c r="Z764" s="234">
        <f t="shared" ref="Z764:Z770" si="1919">Y764*I764/9000*L764*K764/1000</f>
        <v>1150.11527377522</v>
      </c>
      <c r="AA764" s="260">
        <f t="shared" ref="AA764:AA770" si="1920">65*1000/K764*9000/I764</f>
        <v>11304.347826087</v>
      </c>
      <c r="AB764" s="278">
        <f t="shared" ref="AB764:AB771" si="1921">Q764*R764*P764*N764/K764/L764*9000/I764</f>
        <v>0</v>
      </c>
      <c r="AC764" s="260">
        <f t="shared" ref="AC764:AC771" si="1922">D764/2*O764*60*24/1000</f>
        <v>1469.16</v>
      </c>
      <c r="AD764" s="254">
        <f t="shared" ref="AD764:AD770" si="1923">T764/AC764/0.83/AE764</f>
        <v>27.3385255488836</v>
      </c>
      <c r="AE764" s="279">
        <v>1</v>
      </c>
      <c r="AF764" s="280">
        <f t="shared" ref="AF764:AF771" si="1924">IF(LEN(C764)&gt;0,AC764*I764/9000/1000*K764*L764,"")</f>
        <v>50.68602</v>
      </c>
      <c r="AG764" s="292">
        <v>44163</v>
      </c>
      <c r="AH764" s="294"/>
      <c r="AI764" s="294">
        <f>AD764+AG764</f>
        <v>44190.3385255489</v>
      </c>
      <c r="AJ764" s="295" t="str">
        <f ca="1">IF(NOW()-AG764-AD764&gt;=-2,"跟踪"," ")</f>
        <v> </v>
      </c>
      <c r="AK764" s="295">
        <f>AI764+3</f>
        <v>44193.3385255489</v>
      </c>
      <c r="AL764" s="296">
        <f>SUM(AF764:AF770)</f>
        <v>221.23332</v>
      </c>
      <c r="AM764" s="217"/>
      <c r="AN764" s="218"/>
      <c r="AO764" s="218"/>
      <c r="AP764" s="218"/>
      <c r="AQ764" s="218"/>
      <c r="AR764" s="218"/>
      <c r="AS764" s="218"/>
      <c r="AT764" s="218"/>
      <c r="AU764" s="218"/>
      <c r="AV764" s="218"/>
      <c r="AW764" s="218"/>
      <c r="AX764" s="218"/>
      <c r="AY764" s="218"/>
      <c r="AZ764" s="218"/>
      <c r="BA764" s="218"/>
      <c r="BB764" s="218"/>
      <c r="BC764" s="218"/>
      <c r="BD764" s="218"/>
      <c r="BE764" s="218"/>
      <c r="BF764" s="218"/>
      <c r="BG764" s="218"/>
      <c r="BH764" s="218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217"/>
      <c r="BS764" s="217"/>
      <c r="BT764" s="217"/>
      <c r="BU764" s="217"/>
      <c r="BV764" s="217"/>
      <c r="BW764" s="217"/>
      <c r="BX764" s="217"/>
      <c r="BY764" s="217"/>
      <c r="BZ764" s="217"/>
      <c r="CA764" s="217"/>
      <c r="CB764" s="217"/>
      <c r="CC764" s="217"/>
      <c r="CD764" s="217"/>
      <c r="CE764" s="217"/>
      <c r="CF764" s="217"/>
      <c r="CG764" s="217"/>
      <c r="CH764" s="217"/>
      <c r="CI764" s="217"/>
      <c r="CJ764" s="217"/>
      <c r="CK764" s="217"/>
      <c r="CL764" s="217"/>
      <c r="CM764" s="217"/>
      <c r="CN764" s="217"/>
      <c r="CO764" s="217"/>
      <c r="CP764" s="217"/>
      <c r="CQ764" s="217"/>
      <c r="CR764" s="217"/>
      <c r="CS764" s="217"/>
      <c r="CT764" s="217"/>
      <c r="CU764" s="217"/>
      <c r="CV764" s="217"/>
      <c r="CW764" s="217"/>
      <c r="CX764" s="217"/>
      <c r="CY764" s="217"/>
    </row>
    <row r="765" s="193" customFormat="1" customHeight="1" spans="1:103">
      <c r="A765" s="341">
        <v>352</v>
      </c>
      <c r="B765" s="235"/>
      <c r="C765" s="234">
        <v>1</v>
      </c>
      <c r="D765" s="233">
        <f t="shared" ref="D765:D770" si="1925">D764</f>
        <v>550</v>
      </c>
      <c r="E765" s="234" t="str">
        <f t="shared" ref="E765:E770" si="1926">E764</f>
        <v>耐折YD-19745-22E-F</v>
      </c>
      <c r="F765" s="232">
        <f t="shared" ref="F765:F770" si="1927">F764</f>
        <v>5020</v>
      </c>
      <c r="G765" s="234"/>
      <c r="H765" s="234" t="s">
        <v>41</v>
      </c>
      <c r="I765" s="234">
        <v>150</v>
      </c>
      <c r="J765" s="252" t="s">
        <v>54</v>
      </c>
      <c r="K765" s="234">
        <v>345</v>
      </c>
      <c r="L765" s="234">
        <f>L764</f>
        <v>6</v>
      </c>
      <c r="M765" s="234">
        <f t="shared" si="1914"/>
        <v>191992.5</v>
      </c>
      <c r="N765" s="253">
        <f t="shared" ref="N765:N770" si="1928">M765/SUM($M$764:$M$770)</f>
        <v>0.229106628242075</v>
      </c>
      <c r="O765" s="234">
        <v>3.71</v>
      </c>
      <c r="P765" s="234"/>
      <c r="Q765" s="234"/>
      <c r="R765" s="234"/>
      <c r="S765" s="260">
        <f t="shared" si="1915"/>
        <v>0</v>
      </c>
      <c r="T765" s="260">
        <f t="shared" si="1916"/>
        <v>33336.6746021802</v>
      </c>
      <c r="U765" s="260">
        <f t="shared" si="1917"/>
        <v>1150.11527377522</v>
      </c>
      <c r="V765" s="260"/>
      <c r="W765" s="270"/>
      <c r="X765" s="266"/>
      <c r="Y765" s="260">
        <f t="shared" si="1918"/>
        <v>33336.6746021802</v>
      </c>
      <c r="Z765" s="234">
        <f t="shared" si="1919"/>
        <v>1150.11527377522</v>
      </c>
      <c r="AA765" s="260">
        <f t="shared" si="1920"/>
        <v>11304.347826087</v>
      </c>
      <c r="AB765" s="278">
        <f t="shared" si="1921"/>
        <v>0</v>
      </c>
      <c r="AC765" s="260">
        <f t="shared" si="1922"/>
        <v>1469.16</v>
      </c>
      <c r="AD765" s="254">
        <f t="shared" si="1923"/>
        <v>27.3385255488836</v>
      </c>
      <c r="AE765" s="279">
        <v>1</v>
      </c>
      <c r="AF765" s="280">
        <f t="shared" si="1924"/>
        <v>50.68602</v>
      </c>
      <c r="AG765" s="292">
        <f t="shared" ref="AG765:AG770" si="1929">AG764</f>
        <v>44163</v>
      </c>
      <c r="AH765" s="292">
        <f t="shared" ref="AH765:AH770" si="1930">AH764</f>
        <v>0</v>
      </c>
      <c r="AI765" s="292">
        <f t="shared" ref="AI765:AI770" si="1931">AI764</f>
        <v>44190.3385255489</v>
      </c>
      <c r="AJ765" s="292" t="str">
        <f ca="1" t="shared" ref="AJ765:AJ770" si="1932">AJ764</f>
        <v> </v>
      </c>
      <c r="AK765" s="295">
        <f t="shared" ref="AK765:AK770" si="1933">AK764</f>
        <v>44193.3385255489</v>
      </c>
      <c r="AL765" s="296"/>
      <c r="AM765" s="217"/>
      <c r="AN765" s="218"/>
      <c r="AO765" s="218"/>
      <c r="AP765" s="218"/>
      <c r="AQ765" s="218"/>
      <c r="AR765" s="218"/>
      <c r="AS765" s="218"/>
      <c r="AT765" s="218"/>
      <c r="AU765" s="218"/>
      <c r="AV765" s="218"/>
      <c r="AW765" s="218"/>
      <c r="AX765" s="218"/>
      <c r="AY765" s="218"/>
      <c r="AZ765" s="218"/>
      <c r="BA765" s="218"/>
      <c r="BB765" s="218"/>
      <c r="BC765" s="218"/>
      <c r="BD765" s="218"/>
      <c r="BE765" s="218"/>
      <c r="BF765" s="218"/>
      <c r="BG765" s="218"/>
      <c r="BH765" s="218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217"/>
      <c r="BS765" s="217"/>
      <c r="BT765" s="217"/>
      <c r="BU765" s="217"/>
      <c r="BV765" s="217"/>
      <c r="BW765" s="217"/>
      <c r="BX765" s="217"/>
      <c r="BY765" s="217"/>
      <c r="BZ765" s="217"/>
      <c r="CA765" s="217"/>
      <c r="CB765" s="217"/>
      <c r="CC765" s="217"/>
      <c r="CD765" s="217"/>
      <c r="CE765" s="217"/>
      <c r="CF765" s="217"/>
      <c r="CG765" s="217"/>
      <c r="CH765" s="217"/>
      <c r="CI765" s="217"/>
      <c r="CJ765" s="217"/>
      <c r="CK765" s="217"/>
      <c r="CL765" s="217"/>
      <c r="CM765" s="217"/>
      <c r="CN765" s="217"/>
      <c r="CO765" s="217"/>
      <c r="CP765" s="217"/>
      <c r="CQ765" s="217"/>
      <c r="CR765" s="217"/>
      <c r="CS765" s="217"/>
      <c r="CT765" s="217"/>
      <c r="CU765" s="217"/>
      <c r="CV765" s="217"/>
      <c r="CW765" s="217"/>
      <c r="CX765" s="217"/>
      <c r="CY765" s="217"/>
    </row>
    <row r="766" s="193" customFormat="1" customHeight="1" spans="1:103">
      <c r="A766" s="341">
        <v>352</v>
      </c>
      <c r="B766" s="235"/>
      <c r="C766" s="234">
        <v>1</v>
      </c>
      <c r="D766" s="233">
        <f t="shared" si="1925"/>
        <v>550</v>
      </c>
      <c r="E766" s="234" t="str">
        <f t="shared" si="1926"/>
        <v>耐折YD-19745-22E-F</v>
      </c>
      <c r="F766" s="232">
        <f t="shared" si="1927"/>
        <v>5020</v>
      </c>
      <c r="G766" s="241" t="s">
        <v>49</v>
      </c>
      <c r="H766" s="234" t="s">
        <v>42</v>
      </c>
      <c r="I766" s="234">
        <v>30</v>
      </c>
      <c r="J766" s="252" t="s">
        <v>57</v>
      </c>
      <c r="K766" s="234">
        <v>460</v>
      </c>
      <c r="L766" s="234">
        <f>L765</f>
        <v>6</v>
      </c>
      <c r="M766" s="234">
        <f t="shared" si="1914"/>
        <v>224250</v>
      </c>
      <c r="N766" s="253">
        <f t="shared" si="1928"/>
        <v>0.267599835323178</v>
      </c>
      <c r="O766" s="234">
        <v>16.25</v>
      </c>
      <c r="P766" s="234"/>
      <c r="Q766" s="234"/>
      <c r="R766" s="234"/>
      <c r="S766" s="260">
        <f t="shared" si="1915"/>
        <v>0</v>
      </c>
      <c r="T766" s="260">
        <f t="shared" si="1916"/>
        <v>146016.431882865</v>
      </c>
      <c r="U766" s="260">
        <f t="shared" si="1917"/>
        <v>1343.35117332235</v>
      </c>
      <c r="V766" s="260"/>
      <c r="W766" s="270"/>
      <c r="X766" s="266"/>
      <c r="Y766" s="260">
        <f t="shared" si="1918"/>
        <v>146016.431882865</v>
      </c>
      <c r="Z766" s="234">
        <f t="shared" si="1919"/>
        <v>1343.35117332235</v>
      </c>
      <c r="AA766" s="260">
        <f t="shared" si="1920"/>
        <v>42391.3043478261</v>
      </c>
      <c r="AB766" s="278">
        <f t="shared" si="1921"/>
        <v>0</v>
      </c>
      <c r="AC766" s="260">
        <f t="shared" si="1922"/>
        <v>6435</v>
      </c>
      <c r="AD766" s="254">
        <f t="shared" si="1923"/>
        <v>27.3385255488836</v>
      </c>
      <c r="AE766" s="279">
        <v>1</v>
      </c>
      <c r="AF766" s="280">
        <f t="shared" si="1924"/>
        <v>59.202</v>
      </c>
      <c r="AG766" s="292">
        <f t="shared" si="1929"/>
        <v>44163</v>
      </c>
      <c r="AH766" s="292">
        <f t="shared" si="1930"/>
        <v>0</v>
      </c>
      <c r="AI766" s="292">
        <f t="shared" si="1931"/>
        <v>44190.3385255489</v>
      </c>
      <c r="AJ766" s="292" t="str">
        <f ca="1" t="shared" si="1932"/>
        <v> </v>
      </c>
      <c r="AK766" s="295">
        <f t="shared" si="1933"/>
        <v>44193.3385255489</v>
      </c>
      <c r="AL766" s="296"/>
      <c r="AM766" s="217"/>
      <c r="AN766" s="218"/>
      <c r="AO766" s="218"/>
      <c r="AP766" s="218"/>
      <c r="AQ766" s="218"/>
      <c r="AR766" s="218"/>
      <c r="AS766" s="218"/>
      <c r="AT766" s="218"/>
      <c r="AU766" s="218"/>
      <c r="AV766" s="218"/>
      <c r="AW766" s="218"/>
      <c r="AX766" s="218"/>
      <c r="AY766" s="218"/>
      <c r="AZ766" s="218"/>
      <c r="BA766" s="218"/>
      <c r="BB766" s="218"/>
      <c r="BC766" s="218"/>
      <c r="BD766" s="218"/>
      <c r="BE766" s="218"/>
      <c r="BF766" s="218"/>
      <c r="BG766" s="218"/>
      <c r="BH766" s="218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217"/>
      <c r="BS766" s="217"/>
      <c r="BT766" s="217"/>
      <c r="BU766" s="217"/>
      <c r="BV766" s="217"/>
      <c r="BW766" s="217"/>
      <c r="BX766" s="217"/>
      <c r="BY766" s="217"/>
      <c r="BZ766" s="217"/>
      <c r="CA766" s="217"/>
      <c r="CB766" s="217"/>
      <c r="CC766" s="217"/>
      <c r="CD766" s="217"/>
      <c r="CE766" s="217"/>
      <c r="CF766" s="217"/>
      <c r="CG766" s="217"/>
      <c r="CH766" s="217"/>
      <c r="CI766" s="217"/>
      <c r="CJ766" s="217"/>
      <c r="CK766" s="217"/>
      <c r="CL766" s="217"/>
      <c r="CM766" s="217"/>
      <c r="CN766" s="217"/>
      <c r="CO766" s="217"/>
      <c r="CP766" s="217"/>
      <c r="CQ766" s="217"/>
      <c r="CR766" s="217"/>
      <c r="CS766" s="217"/>
      <c r="CT766" s="217"/>
      <c r="CU766" s="217"/>
      <c r="CV766" s="217"/>
      <c r="CW766" s="217"/>
      <c r="CX766" s="217"/>
      <c r="CY766" s="217"/>
    </row>
    <row r="767" s="193" customFormat="1" customHeight="1" spans="1:103">
      <c r="A767" s="341">
        <v>352</v>
      </c>
      <c r="B767" s="235"/>
      <c r="C767" s="234">
        <v>1</v>
      </c>
      <c r="D767" s="233">
        <f t="shared" si="1925"/>
        <v>550</v>
      </c>
      <c r="E767" s="234" t="str">
        <f t="shared" si="1926"/>
        <v>耐折YD-19745-22E-F</v>
      </c>
      <c r="F767" s="232">
        <f t="shared" si="1927"/>
        <v>5020</v>
      </c>
      <c r="G767" s="242"/>
      <c r="H767" s="234" t="s">
        <v>43</v>
      </c>
      <c r="I767" s="234">
        <v>75</v>
      </c>
      <c r="J767" s="252" t="s">
        <v>56</v>
      </c>
      <c r="K767" s="234">
        <v>460</v>
      </c>
      <c r="L767" s="234">
        <f>L766</f>
        <v>6</v>
      </c>
      <c r="M767" s="234">
        <f t="shared" si="1914"/>
        <v>114885</v>
      </c>
      <c r="N767" s="253">
        <f t="shared" si="1928"/>
        <v>0.137093454096336</v>
      </c>
      <c r="O767" s="234">
        <v>3.33</v>
      </c>
      <c r="P767" s="234"/>
      <c r="Q767" s="234"/>
      <c r="R767" s="234"/>
      <c r="S767" s="260">
        <f t="shared" si="1915"/>
        <v>0</v>
      </c>
      <c r="T767" s="260">
        <f t="shared" si="1916"/>
        <v>29922.1365027655</v>
      </c>
      <c r="U767" s="260">
        <f t="shared" si="1917"/>
        <v>688.209139563606</v>
      </c>
      <c r="V767" s="260"/>
      <c r="W767" s="270"/>
      <c r="X767" s="266"/>
      <c r="Y767" s="260">
        <f t="shared" si="1918"/>
        <v>29922.1365027655</v>
      </c>
      <c r="Z767" s="234">
        <f t="shared" si="1919"/>
        <v>688.209139563606</v>
      </c>
      <c r="AA767" s="260">
        <f t="shared" si="1920"/>
        <v>16956.5217391304</v>
      </c>
      <c r="AB767" s="278">
        <f t="shared" si="1921"/>
        <v>0</v>
      </c>
      <c r="AC767" s="260">
        <f t="shared" si="1922"/>
        <v>1318.68</v>
      </c>
      <c r="AD767" s="254">
        <f t="shared" si="1923"/>
        <v>27.3385255488836</v>
      </c>
      <c r="AE767" s="279">
        <v>1</v>
      </c>
      <c r="AF767" s="280">
        <f t="shared" si="1924"/>
        <v>30.32964</v>
      </c>
      <c r="AG767" s="292">
        <f t="shared" si="1929"/>
        <v>44163</v>
      </c>
      <c r="AH767" s="292">
        <f t="shared" si="1930"/>
        <v>0</v>
      </c>
      <c r="AI767" s="292">
        <f t="shared" si="1931"/>
        <v>44190.3385255489</v>
      </c>
      <c r="AJ767" s="292" t="str">
        <f ca="1" t="shared" si="1932"/>
        <v> </v>
      </c>
      <c r="AK767" s="295">
        <f t="shared" si="1933"/>
        <v>44193.3385255489</v>
      </c>
      <c r="AL767" s="296"/>
      <c r="AM767" s="217"/>
      <c r="AN767" s="218"/>
      <c r="AO767" s="218"/>
      <c r="AP767" s="218"/>
      <c r="AQ767" s="218"/>
      <c r="AR767" s="218"/>
      <c r="AS767" s="218"/>
      <c r="AT767" s="218"/>
      <c r="AU767" s="218"/>
      <c r="AV767" s="218"/>
      <c r="AW767" s="218"/>
      <c r="AX767" s="218"/>
      <c r="AY767" s="218"/>
      <c r="AZ767" s="218"/>
      <c r="BA767" s="218"/>
      <c r="BB767" s="218"/>
      <c r="BC767" s="218"/>
      <c r="BD767" s="218"/>
      <c r="BE767" s="218"/>
      <c r="BF767" s="218"/>
      <c r="BG767" s="218"/>
      <c r="BH767" s="218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217"/>
      <c r="BS767" s="217"/>
      <c r="BT767" s="217"/>
      <c r="BU767" s="217"/>
      <c r="BV767" s="217"/>
      <c r="BW767" s="217"/>
      <c r="BX767" s="217"/>
      <c r="BY767" s="217"/>
      <c r="BZ767" s="217"/>
      <c r="CA767" s="217"/>
      <c r="CB767" s="217"/>
      <c r="CC767" s="217"/>
      <c r="CD767" s="217"/>
      <c r="CE767" s="217"/>
      <c r="CF767" s="217"/>
      <c r="CG767" s="217"/>
      <c r="CH767" s="217"/>
      <c r="CI767" s="217"/>
      <c r="CJ767" s="217"/>
      <c r="CK767" s="217"/>
      <c r="CL767" s="217"/>
      <c r="CM767" s="217"/>
      <c r="CN767" s="217"/>
      <c r="CO767" s="217"/>
      <c r="CP767" s="217"/>
      <c r="CQ767" s="217"/>
      <c r="CR767" s="217"/>
      <c r="CS767" s="217"/>
      <c r="CT767" s="217"/>
      <c r="CU767" s="217"/>
      <c r="CV767" s="217"/>
      <c r="CW767" s="217"/>
      <c r="CX767" s="217"/>
      <c r="CY767" s="217"/>
    </row>
    <row r="768" s="193" customFormat="1" customHeight="1" spans="1:103">
      <c r="A768" s="341">
        <v>352</v>
      </c>
      <c r="B768" s="235"/>
      <c r="C768" s="234">
        <v>1</v>
      </c>
      <c r="D768" s="233">
        <f t="shared" si="1925"/>
        <v>550</v>
      </c>
      <c r="E768" s="234" t="str">
        <f t="shared" si="1926"/>
        <v>耐折YD-19745-22E-F</v>
      </c>
      <c r="F768" s="232">
        <f t="shared" si="1927"/>
        <v>5020</v>
      </c>
      <c r="G768" s="234" t="e">
        <f>[1]问量!$F$280</f>
        <v>#REF!</v>
      </c>
      <c r="H768" s="234" t="s">
        <v>44</v>
      </c>
      <c r="I768" s="234">
        <v>75</v>
      </c>
      <c r="J768" s="252" t="s">
        <v>56</v>
      </c>
      <c r="K768" s="234">
        <v>460</v>
      </c>
      <c r="L768" s="234">
        <f>L767</f>
        <v>6</v>
      </c>
      <c r="M768" s="234">
        <f t="shared" si="1914"/>
        <v>114885</v>
      </c>
      <c r="N768" s="253">
        <f t="shared" si="1928"/>
        <v>0.137093454096336</v>
      </c>
      <c r="O768" s="234">
        <v>3.33</v>
      </c>
      <c r="P768" s="234"/>
      <c r="Q768" s="234"/>
      <c r="R768" s="234"/>
      <c r="S768" s="260">
        <f t="shared" si="1915"/>
        <v>0</v>
      </c>
      <c r="T768" s="260">
        <f t="shared" si="1916"/>
        <v>29922.1365027655</v>
      </c>
      <c r="U768" s="260">
        <f t="shared" si="1917"/>
        <v>688.209139563606</v>
      </c>
      <c r="V768" s="260"/>
      <c r="W768" s="270"/>
      <c r="X768" s="266"/>
      <c r="Y768" s="260">
        <f t="shared" si="1918"/>
        <v>29922.1365027655</v>
      </c>
      <c r="Z768" s="234">
        <f t="shared" si="1919"/>
        <v>688.209139563606</v>
      </c>
      <c r="AA768" s="260">
        <f t="shared" si="1920"/>
        <v>16956.5217391304</v>
      </c>
      <c r="AB768" s="278">
        <f t="shared" si="1921"/>
        <v>0</v>
      </c>
      <c r="AC768" s="260">
        <f t="shared" si="1922"/>
        <v>1318.68</v>
      </c>
      <c r="AD768" s="254">
        <f t="shared" si="1923"/>
        <v>27.3385255488836</v>
      </c>
      <c r="AE768" s="279">
        <v>1</v>
      </c>
      <c r="AF768" s="280">
        <f t="shared" si="1924"/>
        <v>30.32964</v>
      </c>
      <c r="AG768" s="292">
        <f t="shared" si="1929"/>
        <v>44163</v>
      </c>
      <c r="AH768" s="292">
        <f t="shared" si="1930"/>
        <v>0</v>
      </c>
      <c r="AI768" s="292">
        <f t="shared" si="1931"/>
        <v>44190.3385255489</v>
      </c>
      <c r="AJ768" s="292" t="str">
        <f ca="1" t="shared" si="1932"/>
        <v> </v>
      </c>
      <c r="AK768" s="295">
        <f t="shared" si="1933"/>
        <v>44193.3385255489</v>
      </c>
      <c r="AL768" s="296"/>
      <c r="AM768" s="217"/>
      <c r="AN768" s="218"/>
      <c r="AO768" s="218"/>
      <c r="AP768" s="218"/>
      <c r="AQ768" s="218"/>
      <c r="AR768" s="218"/>
      <c r="AS768" s="218"/>
      <c r="AT768" s="218"/>
      <c r="AU768" s="218"/>
      <c r="AV768" s="218"/>
      <c r="AW768" s="218"/>
      <c r="AX768" s="218"/>
      <c r="AY768" s="218"/>
      <c r="AZ768" s="218"/>
      <c r="BA768" s="218"/>
      <c r="BB768" s="218"/>
      <c r="BC768" s="218"/>
      <c r="BD768" s="218"/>
      <c r="BE768" s="218"/>
      <c r="BF768" s="218"/>
      <c r="BG768" s="218"/>
      <c r="BH768" s="218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217"/>
      <c r="BS768" s="217"/>
      <c r="BT768" s="217"/>
      <c r="BU768" s="217"/>
      <c r="BV768" s="217"/>
      <c r="BW768" s="217"/>
      <c r="BX768" s="217"/>
      <c r="BY768" s="217"/>
      <c r="BZ768" s="217"/>
      <c r="CA768" s="217"/>
      <c r="CB768" s="217"/>
      <c r="CC768" s="217"/>
      <c r="CD768" s="217"/>
      <c r="CE768" s="217"/>
      <c r="CF768" s="217"/>
      <c r="CG768" s="217"/>
      <c r="CH768" s="217"/>
      <c r="CI768" s="217"/>
      <c r="CJ768" s="217"/>
      <c r="CK768" s="217"/>
      <c r="CL768" s="217"/>
      <c r="CM768" s="217"/>
      <c r="CN768" s="217"/>
      <c r="CO768" s="217"/>
      <c r="CP768" s="217"/>
      <c r="CQ768" s="217"/>
      <c r="CR768" s="217"/>
      <c r="CS768" s="217"/>
      <c r="CT768" s="217"/>
      <c r="CU768" s="217"/>
      <c r="CV768" s="217"/>
      <c r="CW768" s="217"/>
      <c r="CX768" s="217"/>
      <c r="CY768" s="217"/>
    </row>
    <row r="769" s="193" customFormat="1" customHeight="1" spans="1:103">
      <c r="A769" s="341">
        <v>352</v>
      </c>
      <c r="B769" s="235"/>
      <c r="C769" s="234">
        <v>1</v>
      </c>
      <c r="D769" s="233">
        <f t="shared" si="1925"/>
        <v>550</v>
      </c>
      <c r="E769" s="234" t="str">
        <f t="shared" si="1926"/>
        <v>耐折YD-19745-22E-F</v>
      </c>
      <c r="F769" s="232">
        <f t="shared" si="1927"/>
        <v>5020</v>
      </c>
      <c r="G769" s="234"/>
      <c r="H769" s="234" t="s">
        <v>45</v>
      </c>
      <c r="I769" s="234"/>
      <c r="J769" s="252"/>
      <c r="K769" s="234"/>
      <c r="L769" s="234">
        <v>6</v>
      </c>
      <c r="M769" s="234">
        <f t="shared" si="1914"/>
        <v>0</v>
      </c>
      <c r="N769" s="253">
        <f t="shared" si="1928"/>
        <v>0</v>
      </c>
      <c r="O769" s="234"/>
      <c r="P769" s="234"/>
      <c r="Q769" s="234"/>
      <c r="R769" s="234"/>
      <c r="S769" s="260">
        <f t="shared" si="1915"/>
        <v>0</v>
      </c>
      <c r="T769" s="260" t="e">
        <f t="shared" si="1916"/>
        <v>#DIV/0!</v>
      </c>
      <c r="U769" s="260">
        <f t="shared" si="1917"/>
        <v>0</v>
      </c>
      <c r="V769" s="260"/>
      <c r="W769" s="270"/>
      <c r="X769" s="266"/>
      <c r="Y769" s="260" t="e">
        <f t="shared" si="1918"/>
        <v>#DIV/0!</v>
      </c>
      <c r="Z769" s="234" t="e">
        <f t="shared" si="1919"/>
        <v>#DIV/0!</v>
      </c>
      <c r="AA769" s="260" t="e">
        <f t="shared" si="1920"/>
        <v>#DIV/0!</v>
      </c>
      <c r="AB769" s="278" t="e">
        <f t="shared" si="1921"/>
        <v>#DIV/0!</v>
      </c>
      <c r="AC769" s="260">
        <f t="shared" si="1922"/>
        <v>0</v>
      </c>
      <c r="AD769" s="254" t="e">
        <f t="shared" si="1923"/>
        <v>#DIV/0!</v>
      </c>
      <c r="AE769" s="279">
        <v>1</v>
      </c>
      <c r="AF769" s="280">
        <f t="shared" si="1924"/>
        <v>0</v>
      </c>
      <c r="AG769" s="292">
        <f t="shared" si="1929"/>
        <v>44163</v>
      </c>
      <c r="AH769" s="292">
        <f t="shared" si="1930"/>
        <v>0</v>
      </c>
      <c r="AI769" s="292">
        <f t="shared" si="1931"/>
        <v>44190.3385255489</v>
      </c>
      <c r="AJ769" s="292" t="str">
        <f ca="1" t="shared" si="1932"/>
        <v> </v>
      </c>
      <c r="AK769" s="295">
        <f t="shared" si="1933"/>
        <v>44193.3385255489</v>
      </c>
      <c r="AL769" s="296"/>
      <c r="AM769" s="217"/>
      <c r="AN769" s="218"/>
      <c r="AO769" s="218"/>
      <c r="AP769" s="218"/>
      <c r="AQ769" s="218"/>
      <c r="AR769" s="218"/>
      <c r="AS769" s="218"/>
      <c r="AT769" s="218"/>
      <c r="AU769" s="218"/>
      <c r="AV769" s="218"/>
      <c r="AW769" s="218"/>
      <c r="AX769" s="218"/>
      <c r="AY769" s="218"/>
      <c r="AZ769" s="218"/>
      <c r="BA769" s="218"/>
      <c r="BB769" s="218"/>
      <c r="BC769" s="218"/>
      <c r="BD769" s="218"/>
      <c r="BE769" s="218"/>
      <c r="BF769" s="218"/>
      <c r="BG769" s="218"/>
      <c r="BH769" s="218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217"/>
      <c r="BS769" s="217"/>
      <c r="BT769" s="217"/>
      <c r="BU769" s="217"/>
      <c r="BV769" s="217"/>
      <c r="BW769" s="217"/>
      <c r="BX769" s="217"/>
      <c r="BY769" s="217"/>
      <c r="BZ769" s="217"/>
      <c r="CA769" s="217"/>
      <c r="CB769" s="217"/>
      <c r="CC769" s="217"/>
      <c r="CD769" s="217"/>
      <c r="CE769" s="217"/>
      <c r="CF769" s="217"/>
      <c r="CG769" s="217"/>
      <c r="CH769" s="217"/>
      <c r="CI769" s="217"/>
      <c r="CJ769" s="217"/>
      <c r="CK769" s="217"/>
      <c r="CL769" s="217"/>
      <c r="CM769" s="217"/>
      <c r="CN769" s="217"/>
      <c r="CO769" s="217"/>
      <c r="CP769" s="217"/>
      <c r="CQ769" s="217"/>
      <c r="CR769" s="217"/>
      <c r="CS769" s="217"/>
      <c r="CT769" s="217"/>
      <c r="CU769" s="217"/>
      <c r="CV769" s="217"/>
      <c r="CW769" s="217"/>
      <c r="CX769" s="217"/>
      <c r="CY769" s="217"/>
    </row>
    <row r="770" s="193" customFormat="1" customHeight="1" spans="1:103">
      <c r="A770" s="341">
        <v>352</v>
      </c>
      <c r="B770" s="235"/>
      <c r="C770" s="234">
        <v>1</v>
      </c>
      <c r="D770" s="233">
        <f t="shared" si="1925"/>
        <v>550</v>
      </c>
      <c r="E770" s="234" t="str">
        <f t="shared" si="1926"/>
        <v>耐折YD-19745-22E-F</v>
      </c>
      <c r="F770" s="232">
        <f t="shared" si="1927"/>
        <v>5020</v>
      </c>
      <c r="G770" s="234"/>
      <c r="H770" s="234" t="s">
        <v>46</v>
      </c>
      <c r="I770" s="234"/>
      <c r="J770" s="252"/>
      <c r="K770" s="234"/>
      <c r="L770" s="234">
        <v>6</v>
      </c>
      <c r="M770" s="234">
        <f t="shared" si="1914"/>
        <v>0</v>
      </c>
      <c r="N770" s="253">
        <f t="shared" si="1928"/>
        <v>0</v>
      </c>
      <c r="O770" s="234"/>
      <c r="P770" s="234"/>
      <c r="Q770" s="234"/>
      <c r="R770" s="234"/>
      <c r="S770" s="260">
        <f t="shared" si="1915"/>
        <v>0</v>
      </c>
      <c r="T770" s="260" t="e">
        <f t="shared" si="1916"/>
        <v>#DIV/0!</v>
      </c>
      <c r="U770" s="260">
        <f t="shared" si="1917"/>
        <v>0</v>
      </c>
      <c r="V770" s="260"/>
      <c r="W770" s="270"/>
      <c r="X770" s="266"/>
      <c r="Y770" s="260" t="e">
        <f t="shared" si="1918"/>
        <v>#DIV/0!</v>
      </c>
      <c r="Z770" s="234" t="e">
        <f t="shared" si="1919"/>
        <v>#DIV/0!</v>
      </c>
      <c r="AA770" s="260" t="e">
        <f t="shared" si="1920"/>
        <v>#DIV/0!</v>
      </c>
      <c r="AB770" s="278" t="e">
        <f t="shared" si="1921"/>
        <v>#DIV/0!</v>
      </c>
      <c r="AC770" s="260">
        <f t="shared" si="1922"/>
        <v>0</v>
      </c>
      <c r="AD770" s="254" t="e">
        <f t="shared" si="1923"/>
        <v>#DIV/0!</v>
      </c>
      <c r="AE770" s="279">
        <v>1</v>
      </c>
      <c r="AF770" s="280">
        <f t="shared" si="1924"/>
        <v>0</v>
      </c>
      <c r="AG770" s="292">
        <f t="shared" si="1929"/>
        <v>44163</v>
      </c>
      <c r="AH770" s="292">
        <f t="shared" si="1930"/>
        <v>0</v>
      </c>
      <c r="AI770" s="292">
        <f t="shared" si="1931"/>
        <v>44190.3385255489</v>
      </c>
      <c r="AJ770" s="292" t="str">
        <f ca="1" t="shared" si="1932"/>
        <v> </v>
      </c>
      <c r="AK770" s="295">
        <f t="shared" si="1933"/>
        <v>44193.3385255489</v>
      </c>
      <c r="AL770" s="296"/>
      <c r="AM770" s="217"/>
      <c r="AN770" s="218"/>
      <c r="AO770" s="218"/>
      <c r="AP770" s="218"/>
      <c r="AQ770" s="218"/>
      <c r="AR770" s="218"/>
      <c r="AS770" s="218"/>
      <c r="AT770" s="218"/>
      <c r="AU770" s="218"/>
      <c r="AV770" s="218"/>
      <c r="AW770" s="218"/>
      <c r="AX770" s="218"/>
      <c r="AY770" s="218"/>
      <c r="AZ770" s="218"/>
      <c r="BA770" s="218"/>
      <c r="BB770" s="218"/>
      <c r="BC770" s="218"/>
      <c r="BD770" s="218"/>
      <c r="BE770" s="218"/>
      <c r="BF770" s="218"/>
      <c r="BG770" s="218"/>
      <c r="BH770" s="218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217"/>
      <c r="BS770" s="217"/>
      <c r="BT770" s="217"/>
      <c r="BU770" s="217"/>
      <c r="BV770" s="217"/>
      <c r="BW770" s="217"/>
      <c r="BX770" s="217"/>
      <c r="BY770" s="217"/>
      <c r="BZ770" s="217"/>
      <c r="CA770" s="217"/>
      <c r="CB770" s="217"/>
      <c r="CC770" s="217"/>
      <c r="CD770" s="217"/>
      <c r="CE770" s="217"/>
      <c r="CF770" s="217"/>
      <c r="CG770" s="217"/>
      <c r="CH770" s="217"/>
      <c r="CI770" s="217"/>
      <c r="CJ770" s="217"/>
      <c r="CK770" s="217"/>
      <c r="CL770" s="217"/>
      <c r="CM770" s="217"/>
      <c r="CN770" s="217"/>
      <c r="CO770" s="217"/>
      <c r="CP770" s="217"/>
      <c r="CQ770" s="217"/>
      <c r="CR770" s="217"/>
      <c r="CS770" s="217"/>
      <c r="CT770" s="217"/>
      <c r="CU770" s="217"/>
      <c r="CV770" s="217"/>
      <c r="CW770" s="217"/>
      <c r="CX770" s="217"/>
      <c r="CY770" s="217"/>
    </row>
    <row r="771" s="193" customFormat="1" customHeight="1" spans="1:103">
      <c r="A771" s="341"/>
      <c r="B771" s="237"/>
      <c r="C771" s="240"/>
      <c r="D771" s="239"/>
      <c r="E771" s="240"/>
      <c r="F771" s="238"/>
      <c r="G771" s="240"/>
      <c r="H771" s="240"/>
      <c r="I771" s="240"/>
      <c r="J771" s="256"/>
      <c r="K771" s="240"/>
      <c r="L771" s="240"/>
      <c r="M771" s="240"/>
      <c r="N771" s="257"/>
      <c r="O771" s="240"/>
      <c r="P771" s="240"/>
      <c r="Q771" s="240"/>
      <c r="R771" s="240"/>
      <c r="S771" s="267"/>
      <c r="T771" s="267"/>
      <c r="U771" s="267"/>
      <c r="V771" s="267"/>
      <c r="W771" s="272"/>
      <c r="X771" s="269"/>
      <c r="Y771" s="267"/>
      <c r="Z771" s="240"/>
      <c r="AA771" s="267"/>
      <c r="AB771" s="281"/>
      <c r="AC771" s="267"/>
      <c r="AD771" s="258"/>
      <c r="AE771" s="282"/>
      <c r="AF771" s="283"/>
      <c r="AG771" s="297"/>
      <c r="AH771" s="297"/>
      <c r="AI771" s="297"/>
      <c r="AJ771" s="297"/>
      <c r="AK771" s="345"/>
      <c r="AL771" s="298"/>
      <c r="AM771" s="217"/>
      <c r="AN771" s="218"/>
      <c r="AO771" s="218"/>
      <c r="AP771" s="218"/>
      <c r="AQ771" s="218"/>
      <c r="AR771" s="218"/>
      <c r="AS771" s="218"/>
      <c r="AT771" s="218"/>
      <c r="AU771" s="218"/>
      <c r="AV771" s="218"/>
      <c r="AW771" s="218"/>
      <c r="AX771" s="218"/>
      <c r="AY771" s="218"/>
      <c r="AZ771" s="218"/>
      <c r="BA771" s="218"/>
      <c r="BB771" s="218"/>
      <c r="BC771" s="218"/>
      <c r="BD771" s="218"/>
      <c r="BE771" s="218"/>
      <c r="BF771" s="218"/>
      <c r="BG771" s="218"/>
      <c r="BH771" s="218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217"/>
      <c r="BS771" s="217"/>
      <c r="BT771" s="217"/>
      <c r="BU771" s="217"/>
      <c r="BV771" s="217"/>
      <c r="BW771" s="217"/>
      <c r="BX771" s="217"/>
      <c r="BY771" s="217"/>
      <c r="BZ771" s="217"/>
      <c r="CA771" s="217"/>
      <c r="CB771" s="217"/>
      <c r="CC771" s="217"/>
      <c r="CD771" s="217"/>
      <c r="CE771" s="217"/>
      <c r="CF771" s="217"/>
      <c r="CG771" s="217"/>
      <c r="CH771" s="217"/>
      <c r="CI771" s="217"/>
      <c r="CJ771" s="217"/>
      <c r="CK771" s="217"/>
      <c r="CL771" s="217"/>
      <c r="CM771" s="217"/>
      <c r="CN771" s="217"/>
      <c r="CO771" s="217"/>
      <c r="CP771" s="217"/>
      <c r="CQ771" s="217"/>
      <c r="CR771" s="217"/>
      <c r="CS771" s="217"/>
      <c r="CT771" s="217"/>
      <c r="CU771" s="217"/>
      <c r="CV771" s="217"/>
      <c r="CW771" s="217"/>
      <c r="CX771" s="217"/>
      <c r="CY771" s="217"/>
    </row>
    <row r="772" s="190" customFormat="1" customHeight="1" spans="1:103">
      <c r="A772" s="243">
        <v>376</v>
      </c>
      <c r="B772" s="235">
        <v>1096</v>
      </c>
      <c r="C772" s="234">
        <v>1</v>
      </c>
      <c r="D772" s="233">
        <v>500</v>
      </c>
      <c r="E772" s="234" t="s">
        <v>47</v>
      </c>
      <c r="F772" s="232">
        <v>5020</v>
      </c>
      <c r="G772" s="234"/>
      <c r="H772" s="234" t="s">
        <v>15</v>
      </c>
      <c r="I772" s="234">
        <v>75</v>
      </c>
      <c r="J772" s="259" t="s">
        <v>48</v>
      </c>
      <c r="K772" s="234">
        <v>357</v>
      </c>
      <c r="L772" s="234">
        <v>6</v>
      </c>
      <c r="M772" s="234">
        <f t="shared" ref="M772:M785" si="1934">O772*K772*I772</f>
        <v>93712.5</v>
      </c>
      <c r="N772" s="253">
        <f t="shared" ref="N772:N778" si="1935">M772/SUM($M$772:$M$778)</f>
        <v>0.173267326732673</v>
      </c>
      <c r="O772" s="234">
        <v>3.5</v>
      </c>
      <c r="P772" s="234"/>
      <c r="Q772" s="234"/>
      <c r="R772" s="234"/>
      <c r="S772" s="260">
        <f t="shared" ref="S772:S778" si="1936">R772*Q772*P772/1000</f>
        <v>0</v>
      </c>
      <c r="T772" s="260">
        <f t="shared" ref="T772:T778" si="1937">F772*N772*1000/L772/K772*9000/I772</f>
        <v>48728.4022519899</v>
      </c>
      <c r="U772" s="260">
        <f t="shared" ref="U772:U778" si="1938">F772*N772</f>
        <v>869.80198019802</v>
      </c>
      <c r="V772" s="260"/>
      <c r="W772" s="270"/>
      <c r="X772" s="266"/>
      <c r="Y772" s="260">
        <f t="shared" ref="Y772:Y778" si="1939">T772-X772</f>
        <v>48728.4022519899</v>
      </c>
      <c r="Z772" s="234">
        <f t="shared" ref="Z772:Z778" si="1940">Y772*I772/9000*L772*K772/1000</f>
        <v>869.80198019802</v>
      </c>
      <c r="AA772" s="260">
        <f t="shared" ref="AA772:AA778" si="1941">65*1000/K772*9000/I772</f>
        <v>21848.7394957983</v>
      </c>
      <c r="AB772" s="278">
        <f t="shared" ref="AB772:AB778" si="1942">Q772*R772*P772*N772/K772/L772*9000/I772</f>
        <v>0</v>
      </c>
      <c r="AC772" s="260">
        <f t="shared" ref="AC772:AC778" si="1943">D772/2*O772*60*24/1000</f>
        <v>1260</v>
      </c>
      <c r="AD772" s="254">
        <f t="shared" ref="AD772:AD778" si="1944">T772/AC772/0.83/AE772</f>
        <v>46.5943796634059</v>
      </c>
      <c r="AE772" s="279">
        <v>1</v>
      </c>
      <c r="AF772" s="280">
        <f t="shared" ref="AF772:AF778" si="1945">IF(LEN(C772)&gt;0,AC772*I772/9000/1000*K772*L772,"")</f>
        <v>22.491</v>
      </c>
      <c r="AG772" s="292">
        <v>44147</v>
      </c>
      <c r="AH772" s="294"/>
      <c r="AI772" s="294">
        <f>AD772+AG772</f>
        <v>44193.5943796634</v>
      </c>
      <c r="AJ772" s="295" t="str">
        <f ca="1">IF(NOW()-AG772-AD772&gt;=-2,"跟踪"," ")</f>
        <v> </v>
      </c>
      <c r="AK772" s="295">
        <v>43824</v>
      </c>
      <c r="AL772" s="296">
        <f>SUM(AF772:AF778)</f>
        <v>129.8052</v>
      </c>
      <c r="AM772" s="300"/>
      <c r="AN772" s="218"/>
      <c r="AO772" s="218"/>
      <c r="AP772" s="218"/>
      <c r="AQ772" s="218"/>
      <c r="AR772" s="218"/>
      <c r="AS772" s="218"/>
      <c r="AT772" s="218"/>
      <c r="AU772" s="218"/>
      <c r="AV772" s="218"/>
      <c r="AW772" s="218"/>
      <c r="AX772" s="218"/>
      <c r="AY772" s="218"/>
      <c r="AZ772" s="218"/>
      <c r="BA772" s="218"/>
      <c r="BB772" s="218"/>
      <c r="BC772" s="218"/>
      <c r="BD772" s="218"/>
      <c r="BE772" s="218"/>
      <c r="BF772" s="218"/>
      <c r="BG772" s="218"/>
      <c r="BH772" s="218"/>
      <c r="BI772" s="300"/>
      <c r="BJ772" s="300"/>
      <c r="BK772" s="300"/>
      <c r="BL772" s="300"/>
      <c r="BM772" s="300"/>
      <c r="BN772" s="300"/>
      <c r="BO772" s="300"/>
      <c r="BP772" s="300"/>
      <c r="BQ772" s="300"/>
      <c r="BR772" s="300"/>
      <c r="BS772" s="300"/>
      <c r="BT772" s="300"/>
      <c r="BU772" s="300"/>
      <c r="BV772" s="300"/>
      <c r="BW772" s="300"/>
      <c r="BX772" s="300"/>
      <c r="BY772" s="300"/>
      <c r="BZ772" s="300"/>
      <c r="CA772" s="300"/>
      <c r="CB772" s="300"/>
      <c r="CC772" s="300"/>
      <c r="CD772" s="300"/>
      <c r="CE772" s="300"/>
      <c r="CF772" s="300"/>
      <c r="CG772" s="300"/>
      <c r="CH772" s="300"/>
      <c r="CI772" s="300"/>
      <c r="CJ772" s="300"/>
      <c r="CK772" s="300"/>
      <c r="CL772" s="300"/>
      <c r="CM772" s="300"/>
      <c r="CN772" s="300"/>
      <c r="CO772" s="300"/>
      <c r="CP772" s="300"/>
      <c r="CQ772" s="300"/>
      <c r="CR772" s="300"/>
      <c r="CS772" s="300"/>
      <c r="CT772" s="300"/>
      <c r="CU772" s="300"/>
      <c r="CV772" s="300"/>
      <c r="CW772" s="300"/>
      <c r="CX772" s="300"/>
      <c r="CY772" s="300"/>
    </row>
    <row r="773" s="190" customFormat="1" customHeight="1" spans="1:103">
      <c r="A773" s="243">
        <v>376</v>
      </c>
      <c r="B773" s="235"/>
      <c r="C773" s="234">
        <v>1</v>
      </c>
      <c r="D773" s="233">
        <f t="shared" ref="D773:D778" si="1946">D772</f>
        <v>500</v>
      </c>
      <c r="E773" s="234" t="str">
        <f t="shared" ref="E773:E778" si="1947">E772</f>
        <v>YH-11991</v>
      </c>
      <c r="F773" s="232">
        <f t="shared" ref="F773:F778" si="1948">F772</f>
        <v>5020</v>
      </c>
      <c r="G773" s="234"/>
      <c r="H773" s="234" t="s">
        <v>41</v>
      </c>
      <c r="I773" s="234">
        <v>75</v>
      </c>
      <c r="J773" s="259" t="s">
        <v>48</v>
      </c>
      <c r="K773" s="234">
        <v>357</v>
      </c>
      <c r="L773" s="234">
        <f t="shared" ref="L773:L778" si="1949">L772</f>
        <v>6</v>
      </c>
      <c r="M773" s="234">
        <f t="shared" si="1934"/>
        <v>93712.5</v>
      </c>
      <c r="N773" s="253">
        <f t="shared" si="1935"/>
        <v>0.173267326732673</v>
      </c>
      <c r="O773" s="234">
        <v>3.5</v>
      </c>
      <c r="P773" s="234"/>
      <c r="Q773" s="234"/>
      <c r="R773" s="234"/>
      <c r="S773" s="260">
        <f t="shared" si="1936"/>
        <v>0</v>
      </c>
      <c r="T773" s="260">
        <f t="shared" si="1937"/>
        <v>48728.4022519899</v>
      </c>
      <c r="U773" s="260">
        <f t="shared" si="1938"/>
        <v>869.80198019802</v>
      </c>
      <c r="V773" s="260"/>
      <c r="W773" s="270"/>
      <c r="X773" s="266"/>
      <c r="Y773" s="260">
        <f t="shared" si="1939"/>
        <v>48728.4022519899</v>
      </c>
      <c r="Z773" s="234">
        <f t="shared" si="1940"/>
        <v>869.80198019802</v>
      </c>
      <c r="AA773" s="260">
        <f t="shared" si="1941"/>
        <v>21848.7394957983</v>
      </c>
      <c r="AB773" s="278">
        <f t="shared" si="1942"/>
        <v>0</v>
      </c>
      <c r="AC773" s="260">
        <f t="shared" si="1943"/>
        <v>1260</v>
      </c>
      <c r="AD773" s="254">
        <f t="shared" si="1944"/>
        <v>46.5943796634059</v>
      </c>
      <c r="AE773" s="279">
        <v>1</v>
      </c>
      <c r="AF773" s="280">
        <f t="shared" si="1945"/>
        <v>22.491</v>
      </c>
      <c r="AG773" s="292">
        <f t="shared" ref="AG773:AG778" si="1950">AG772</f>
        <v>44147</v>
      </c>
      <c r="AH773" s="292">
        <f t="shared" ref="AH773:AH778" si="1951">AH772</f>
        <v>0</v>
      </c>
      <c r="AI773" s="292">
        <f t="shared" ref="AI773:AI778" si="1952">AI772</f>
        <v>44193.5943796634</v>
      </c>
      <c r="AJ773" s="292" t="str">
        <f ca="1" t="shared" ref="AJ773:AJ778" si="1953">AJ772</f>
        <v> </v>
      </c>
      <c r="AK773" s="292">
        <f t="shared" ref="AK773:AK778" si="1954">AK772</f>
        <v>43824</v>
      </c>
      <c r="AL773" s="296"/>
      <c r="AM773" s="300"/>
      <c r="AN773" s="218"/>
      <c r="AO773" s="218"/>
      <c r="AP773" s="218"/>
      <c r="AQ773" s="218"/>
      <c r="AR773" s="218"/>
      <c r="AS773" s="218"/>
      <c r="AT773" s="218"/>
      <c r="AU773" s="218"/>
      <c r="AV773" s="218"/>
      <c r="AW773" s="218"/>
      <c r="AX773" s="218"/>
      <c r="AY773" s="218"/>
      <c r="AZ773" s="218"/>
      <c r="BA773" s="218"/>
      <c r="BB773" s="218"/>
      <c r="BC773" s="218"/>
      <c r="BD773" s="218"/>
      <c r="BE773" s="218"/>
      <c r="BF773" s="218"/>
      <c r="BG773" s="218"/>
      <c r="BH773" s="218"/>
      <c r="BI773" s="300"/>
      <c r="BJ773" s="300"/>
      <c r="BK773" s="300"/>
      <c r="BL773" s="300"/>
      <c r="BM773" s="300"/>
      <c r="BN773" s="300"/>
      <c r="BO773" s="300"/>
      <c r="BP773" s="300"/>
      <c r="BQ773" s="300"/>
      <c r="BR773" s="300"/>
      <c r="BS773" s="300"/>
      <c r="BT773" s="300"/>
      <c r="BU773" s="300"/>
      <c r="BV773" s="300"/>
      <c r="BW773" s="300"/>
      <c r="BX773" s="300"/>
      <c r="BY773" s="300"/>
      <c r="BZ773" s="300"/>
      <c r="CA773" s="300"/>
      <c r="CB773" s="300"/>
      <c r="CC773" s="300"/>
      <c r="CD773" s="300"/>
      <c r="CE773" s="300"/>
      <c r="CF773" s="300"/>
      <c r="CG773" s="300"/>
      <c r="CH773" s="300"/>
      <c r="CI773" s="300"/>
      <c r="CJ773" s="300"/>
      <c r="CK773" s="300"/>
      <c r="CL773" s="300"/>
      <c r="CM773" s="300"/>
      <c r="CN773" s="300"/>
      <c r="CO773" s="300"/>
      <c r="CP773" s="300"/>
      <c r="CQ773" s="300"/>
      <c r="CR773" s="300"/>
      <c r="CS773" s="300"/>
      <c r="CT773" s="300"/>
      <c r="CU773" s="300"/>
      <c r="CV773" s="300"/>
      <c r="CW773" s="300"/>
      <c r="CX773" s="300"/>
      <c r="CY773" s="300"/>
    </row>
    <row r="774" s="190" customFormat="1" customHeight="1" spans="1:103">
      <c r="A774" s="243">
        <v>376</v>
      </c>
      <c r="B774" s="235"/>
      <c r="C774" s="234">
        <v>1</v>
      </c>
      <c r="D774" s="233">
        <f t="shared" si="1946"/>
        <v>500</v>
      </c>
      <c r="E774" s="234" t="str">
        <f t="shared" si="1947"/>
        <v>YH-11991</v>
      </c>
      <c r="F774" s="232">
        <f t="shared" si="1948"/>
        <v>5020</v>
      </c>
      <c r="G774" s="241" t="s">
        <v>49</v>
      </c>
      <c r="H774" s="234" t="s">
        <v>42</v>
      </c>
      <c r="I774" s="234">
        <v>30</v>
      </c>
      <c r="J774" s="259" t="s">
        <v>58</v>
      </c>
      <c r="K774" s="234">
        <v>476</v>
      </c>
      <c r="L774" s="234">
        <f t="shared" si="1949"/>
        <v>6</v>
      </c>
      <c r="M774" s="234">
        <f t="shared" si="1934"/>
        <v>242760</v>
      </c>
      <c r="N774" s="253">
        <f t="shared" si="1935"/>
        <v>0.448844884488449</v>
      </c>
      <c r="O774" s="234">
        <v>17</v>
      </c>
      <c r="P774" s="234"/>
      <c r="Q774" s="234"/>
      <c r="R774" s="234"/>
      <c r="S774" s="260">
        <f t="shared" si="1936"/>
        <v>0</v>
      </c>
      <c r="T774" s="260">
        <f t="shared" si="1937"/>
        <v>236680.810938237</v>
      </c>
      <c r="U774" s="260">
        <f t="shared" si="1938"/>
        <v>2253.20132013201</v>
      </c>
      <c r="V774" s="260"/>
      <c r="W774" s="270"/>
      <c r="X774" s="266"/>
      <c r="Y774" s="260">
        <f t="shared" si="1939"/>
        <v>236680.810938237</v>
      </c>
      <c r="Z774" s="234">
        <f t="shared" si="1940"/>
        <v>2253.20132013201</v>
      </c>
      <c r="AA774" s="260">
        <f t="shared" si="1941"/>
        <v>40966.3865546218</v>
      </c>
      <c r="AB774" s="278">
        <f t="shared" si="1942"/>
        <v>0</v>
      </c>
      <c r="AC774" s="260">
        <f t="shared" si="1943"/>
        <v>6120</v>
      </c>
      <c r="AD774" s="254">
        <f t="shared" si="1944"/>
        <v>46.5943796634059</v>
      </c>
      <c r="AE774" s="279">
        <v>1</v>
      </c>
      <c r="AF774" s="280">
        <f t="shared" si="1945"/>
        <v>58.2624</v>
      </c>
      <c r="AG774" s="292">
        <f t="shared" si="1950"/>
        <v>44147</v>
      </c>
      <c r="AH774" s="292">
        <f t="shared" si="1951"/>
        <v>0</v>
      </c>
      <c r="AI774" s="292">
        <f t="shared" si="1952"/>
        <v>44193.5943796634</v>
      </c>
      <c r="AJ774" s="292" t="str">
        <f ca="1" t="shared" si="1953"/>
        <v> </v>
      </c>
      <c r="AK774" s="292">
        <f t="shared" si="1954"/>
        <v>43824</v>
      </c>
      <c r="AL774" s="296"/>
      <c r="AM774" s="300"/>
      <c r="AN774" s="218"/>
      <c r="AO774" s="218"/>
      <c r="AP774" s="218"/>
      <c r="AQ774" s="218"/>
      <c r="AR774" s="218"/>
      <c r="AS774" s="218"/>
      <c r="AT774" s="218"/>
      <c r="AU774" s="218"/>
      <c r="AV774" s="218"/>
      <c r="AW774" s="218"/>
      <c r="AX774" s="218"/>
      <c r="AY774" s="218"/>
      <c r="AZ774" s="218"/>
      <c r="BA774" s="218"/>
      <c r="BB774" s="218"/>
      <c r="BC774" s="218"/>
      <c r="BD774" s="218"/>
      <c r="BE774" s="218"/>
      <c r="BF774" s="218"/>
      <c r="BG774" s="218"/>
      <c r="BH774" s="218"/>
      <c r="BI774" s="300"/>
      <c r="BJ774" s="300"/>
      <c r="BK774" s="300"/>
      <c r="BL774" s="300"/>
      <c r="BM774" s="300"/>
      <c r="BN774" s="300"/>
      <c r="BO774" s="300"/>
      <c r="BP774" s="300"/>
      <c r="BQ774" s="300"/>
      <c r="BR774" s="300"/>
      <c r="BS774" s="300"/>
      <c r="BT774" s="300"/>
      <c r="BU774" s="300"/>
      <c r="BV774" s="300"/>
      <c r="BW774" s="300"/>
      <c r="BX774" s="300"/>
      <c r="BY774" s="300"/>
      <c r="BZ774" s="300"/>
      <c r="CA774" s="300"/>
      <c r="CB774" s="300"/>
      <c r="CC774" s="300"/>
      <c r="CD774" s="300"/>
      <c r="CE774" s="300"/>
      <c r="CF774" s="300"/>
      <c r="CG774" s="300"/>
      <c r="CH774" s="300"/>
      <c r="CI774" s="300"/>
      <c r="CJ774" s="300"/>
      <c r="CK774" s="300"/>
      <c r="CL774" s="300"/>
      <c r="CM774" s="300"/>
      <c r="CN774" s="300"/>
      <c r="CO774" s="300"/>
      <c r="CP774" s="300"/>
      <c r="CQ774" s="300"/>
      <c r="CR774" s="300"/>
      <c r="CS774" s="300"/>
      <c r="CT774" s="300"/>
      <c r="CU774" s="300"/>
      <c r="CV774" s="300"/>
      <c r="CW774" s="300"/>
      <c r="CX774" s="300"/>
      <c r="CY774" s="300"/>
    </row>
    <row r="775" s="190" customFormat="1" customHeight="1" spans="1:103">
      <c r="A775" s="243">
        <v>376</v>
      </c>
      <c r="B775" s="235"/>
      <c r="C775" s="234">
        <v>1</v>
      </c>
      <c r="D775" s="233">
        <f t="shared" si="1946"/>
        <v>500</v>
      </c>
      <c r="E775" s="234" t="str">
        <f t="shared" si="1947"/>
        <v>YH-11991</v>
      </c>
      <c r="F775" s="232">
        <f t="shared" si="1948"/>
        <v>5020</v>
      </c>
      <c r="G775" s="242"/>
      <c r="H775" s="234" t="s">
        <v>43</v>
      </c>
      <c r="I775" s="234">
        <v>75</v>
      </c>
      <c r="J775" s="259" t="s">
        <v>48</v>
      </c>
      <c r="K775" s="234">
        <v>476</v>
      </c>
      <c r="L775" s="234">
        <f t="shared" si="1949"/>
        <v>6</v>
      </c>
      <c r="M775" s="234">
        <f t="shared" si="1934"/>
        <v>110670</v>
      </c>
      <c r="N775" s="253">
        <f t="shared" si="1935"/>
        <v>0.204620462046205</v>
      </c>
      <c r="O775" s="234">
        <v>3.1</v>
      </c>
      <c r="P775" s="234"/>
      <c r="Q775" s="234"/>
      <c r="R775" s="234"/>
      <c r="S775" s="260">
        <f t="shared" si="1936"/>
        <v>0</v>
      </c>
      <c r="T775" s="260">
        <f t="shared" si="1937"/>
        <v>43159.4419946196</v>
      </c>
      <c r="U775" s="260">
        <f t="shared" si="1938"/>
        <v>1027.19471947195</v>
      </c>
      <c r="V775" s="260"/>
      <c r="W775" s="270"/>
      <c r="X775" s="266"/>
      <c r="Y775" s="260">
        <f t="shared" si="1939"/>
        <v>43159.4419946196</v>
      </c>
      <c r="Z775" s="234">
        <f t="shared" si="1940"/>
        <v>1027.19471947195</v>
      </c>
      <c r="AA775" s="260">
        <f t="shared" si="1941"/>
        <v>16386.5546218487</v>
      </c>
      <c r="AB775" s="278">
        <f t="shared" si="1942"/>
        <v>0</v>
      </c>
      <c r="AC775" s="260">
        <f t="shared" si="1943"/>
        <v>1116</v>
      </c>
      <c r="AD775" s="254">
        <f t="shared" si="1944"/>
        <v>46.5943796634059</v>
      </c>
      <c r="AE775" s="279">
        <v>1</v>
      </c>
      <c r="AF775" s="280">
        <f t="shared" si="1945"/>
        <v>26.5608</v>
      </c>
      <c r="AG775" s="292">
        <f t="shared" si="1950"/>
        <v>44147</v>
      </c>
      <c r="AH775" s="292">
        <f t="shared" si="1951"/>
        <v>0</v>
      </c>
      <c r="AI775" s="292">
        <f t="shared" si="1952"/>
        <v>44193.5943796634</v>
      </c>
      <c r="AJ775" s="292" t="str">
        <f ca="1" t="shared" si="1953"/>
        <v> </v>
      </c>
      <c r="AK775" s="292">
        <f t="shared" si="1954"/>
        <v>43824</v>
      </c>
      <c r="AL775" s="296"/>
      <c r="AM775" s="300"/>
      <c r="AN775" s="218"/>
      <c r="AO775" s="218"/>
      <c r="AP775" s="218"/>
      <c r="AQ775" s="218"/>
      <c r="AR775" s="218"/>
      <c r="AS775" s="218"/>
      <c r="AT775" s="218"/>
      <c r="AU775" s="218"/>
      <c r="AV775" s="218"/>
      <c r="AW775" s="218"/>
      <c r="AX775" s="218"/>
      <c r="AY775" s="218"/>
      <c r="AZ775" s="218"/>
      <c r="BA775" s="218"/>
      <c r="BB775" s="218"/>
      <c r="BC775" s="218"/>
      <c r="BD775" s="218"/>
      <c r="BE775" s="218"/>
      <c r="BF775" s="218"/>
      <c r="BG775" s="218"/>
      <c r="BH775" s="218"/>
      <c r="BI775" s="300"/>
      <c r="BJ775" s="300"/>
      <c r="BK775" s="300"/>
      <c r="BL775" s="300"/>
      <c r="BM775" s="300"/>
      <c r="BN775" s="300"/>
      <c r="BO775" s="300"/>
      <c r="BP775" s="300"/>
      <c r="BQ775" s="300"/>
      <c r="BR775" s="300"/>
      <c r="BS775" s="300"/>
      <c r="BT775" s="300"/>
      <c r="BU775" s="300"/>
      <c r="BV775" s="300"/>
      <c r="BW775" s="300"/>
      <c r="BX775" s="300"/>
      <c r="BY775" s="300"/>
      <c r="BZ775" s="300"/>
      <c r="CA775" s="300"/>
      <c r="CB775" s="300"/>
      <c r="CC775" s="300"/>
      <c r="CD775" s="300"/>
      <c r="CE775" s="300"/>
      <c r="CF775" s="300"/>
      <c r="CG775" s="300"/>
      <c r="CH775" s="300"/>
      <c r="CI775" s="300"/>
      <c r="CJ775" s="300"/>
      <c r="CK775" s="300"/>
      <c r="CL775" s="300"/>
      <c r="CM775" s="300"/>
      <c r="CN775" s="300"/>
      <c r="CO775" s="300"/>
      <c r="CP775" s="300"/>
      <c r="CQ775" s="300"/>
      <c r="CR775" s="300"/>
      <c r="CS775" s="300"/>
      <c r="CT775" s="300"/>
      <c r="CU775" s="300"/>
      <c r="CV775" s="300"/>
      <c r="CW775" s="300"/>
      <c r="CX775" s="300"/>
      <c r="CY775" s="300"/>
    </row>
    <row r="776" s="190" customFormat="1" customHeight="1" spans="1:103">
      <c r="A776" s="243">
        <v>376</v>
      </c>
      <c r="B776" s="235"/>
      <c r="C776" s="234">
        <v>1</v>
      </c>
      <c r="D776" s="233">
        <f t="shared" si="1946"/>
        <v>500</v>
      </c>
      <c r="E776" s="234" t="str">
        <f t="shared" si="1947"/>
        <v>YH-11991</v>
      </c>
      <c r="F776" s="232">
        <f t="shared" si="1948"/>
        <v>5020</v>
      </c>
      <c r="G776" s="234" t="e">
        <f>[1]问量!$F$302</f>
        <v>#REF!</v>
      </c>
      <c r="H776" s="234" t="s">
        <v>44</v>
      </c>
      <c r="I776" s="234"/>
      <c r="J776" s="252"/>
      <c r="K776" s="234"/>
      <c r="L776" s="234">
        <f t="shared" si="1949"/>
        <v>6</v>
      </c>
      <c r="M776" s="234">
        <f t="shared" si="1934"/>
        <v>0</v>
      </c>
      <c r="N776" s="253">
        <f t="shared" si="1935"/>
        <v>0</v>
      </c>
      <c r="O776" s="234"/>
      <c r="P776" s="234"/>
      <c r="Q776" s="234"/>
      <c r="R776" s="234"/>
      <c r="S776" s="260">
        <f t="shared" si="1936"/>
        <v>0</v>
      </c>
      <c r="T776" s="260" t="e">
        <f t="shared" si="1937"/>
        <v>#DIV/0!</v>
      </c>
      <c r="U776" s="260">
        <f t="shared" si="1938"/>
        <v>0</v>
      </c>
      <c r="V776" s="260"/>
      <c r="W776" s="270"/>
      <c r="X776" s="266"/>
      <c r="Y776" s="260" t="e">
        <f t="shared" si="1939"/>
        <v>#DIV/0!</v>
      </c>
      <c r="Z776" s="234" t="e">
        <f t="shared" si="1940"/>
        <v>#DIV/0!</v>
      </c>
      <c r="AA776" s="260" t="e">
        <f t="shared" si="1941"/>
        <v>#DIV/0!</v>
      </c>
      <c r="AB776" s="278" t="e">
        <f t="shared" si="1942"/>
        <v>#DIV/0!</v>
      </c>
      <c r="AC776" s="260">
        <f t="shared" si="1943"/>
        <v>0</v>
      </c>
      <c r="AD776" s="254" t="e">
        <f t="shared" si="1944"/>
        <v>#DIV/0!</v>
      </c>
      <c r="AE776" s="279">
        <v>1</v>
      </c>
      <c r="AF776" s="280">
        <f t="shared" si="1945"/>
        <v>0</v>
      </c>
      <c r="AG776" s="292">
        <f t="shared" si="1950"/>
        <v>44147</v>
      </c>
      <c r="AH776" s="292">
        <f t="shared" si="1951"/>
        <v>0</v>
      </c>
      <c r="AI776" s="292">
        <f t="shared" si="1952"/>
        <v>44193.5943796634</v>
      </c>
      <c r="AJ776" s="292" t="str">
        <f ca="1" t="shared" si="1953"/>
        <v> </v>
      </c>
      <c r="AK776" s="292">
        <f t="shared" si="1954"/>
        <v>43824</v>
      </c>
      <c r="AL776" s="296"/>
      <c r="AM776" s="300"/>
      <c r="AN776" s="218"/>
      <c r="AO776" s="218"/>
      <c r="AP776" s="218"/>
      <c r="AQ776" s="218"/>
      <c r="AR776" s="218"/>
      <c r="AS776" s="218"/>
      <c r="AT776" s="218"/>
      <c r="AU776" s="218"/>
      <c r="AV776" s="218"/>
      <c r="AW776" s="218"/>
      <c r="AX776" s="218"/>
      <c r="AY776" s="218"/>
      <c r="AZ776" s="218"/>
      <c r="BA776" s="218"/>
      <c r="BB776" s="218"/>
      <c r="BC776" s="218"/>
      <c r="BD776" s="218"/>
      <c r="BE776" s="218"/>
      <c r="BF776" s="218"/>
      <c r="BG776" s="218"/>
      <c r="BH776" s="218"/>
      <c r="BI776" s="300"/>
      <c r="BJ776" s="300"/>
      <c r="BK776" s="300"/>
      <c r="BL776" s="300"/>
      <c r="BM776" s="300"/>
      <c r="BN776" s="300"/>
      <c r="BO776" s="300"/>
      <c r="BP776" s="300"/>
      <c r="BQ776" s="300"/>
      <c r="BR776" s="300"/>
      <c r="BS776" s="300"/>
      <c r="BT776" s="300"/>
      <c r="BU776" s="300"/>
      <c r="BV776" s="300"/>
      <c r="BW776" s="300"/>
      <c r="BX776" s="300"/>
      <c r="BY776" s="300"/>
      <c r="BZ776" s="300"/>
      <c r="CA776" s="300"/>
      <c r="CB776" s="300"/>
      <c r="CC776" s="300"/>
      <c r="CD776" s="300"/>
      <c r="CE776" s="300"/>
      <c r="CF776" s="300"/>
      <c r="CG776" s="300"/>
      <c r="CH776" s="300"/>
      <c r="CI776" s="300"/>
      <c r="CJ776" s="300"/>
      <c r="CK776" s="300"/>
      <c r="CL776" s="300"/>
      <c r="CM776" s="300"/>
      <c r="CN776" s="300"/>
      <c r="CO776" s="300"/>
      <c r="CP776" s="300"/>
      <c r="CQ776" s="300"/>
      <c r="CR776" s="300"/>
      <c r="CS776" s="300"/>
      <c r="CT776" s="300"/>
      <c r="CU776" s="300"/>
      <c r="CV776" s="300"/>
      <c r="CW776" s="300"/>
      <c r="CX776" s="300"/>
      <c r="CY776" s="300"/>
    </row>
    <row r="777" s="190" customFormat="1" customHeight="1" spans="1:103">
      <c r="A777" s="243">
        <v>376</v>
      </c>
      <c r="B777" s="235"/>
      <c r="C777" s="234">
        <v>1</v>
      </c>
      <c r="D777" s="233">
        <f t="shared" si="1946"/>
        <v>500</v>
      </c>
      <c r="E777" s="234" t="str">
        <f t="shared" si="1947"/>
        <v>YH-11991</v>
      </c>
      <c r="F777" s="232">
        <f t="shared" si="1948"/>
        <v>5020</v>
      </c>
      <c r="G777" s="234"/>
      <c r="H777" s="234" t="s">
        <v>45</v>
      </c>
      <c r="I777" s="234"/>
      <c r="J777" s="252"/>
      <c r="K777" s="234"/>
      <c r="L777" s="234">
        <f t="shared" si="1949"/>
        <v>6</v>
      </c>
      <c r="M777" s="234">
        <f t="shared" si="1934"/>
        <v>0</v>
      </c>
      <c r="N777" s="253">
        <f t="shared" si="1935"/>
        <v>0</v>
      </c>
      <c r="O777" s="234"/>
      <c r="P777" s="234"/>
      <c r="Q777" s="234"/>
      <c r="R777" s="234"/>
      <c r="S777" s="260">
        <f t="shared" si="1936"/>
        <v>0</v>
      </c>
      <c r="T777" s="260" t="e">
        <f t="shared" si="1937"/>
        <v>#DIV/0!</v>
      </c>
      <c r="U777" s="260">
        <f t="shared" si="1938"/>
        <v>0</v>
      </c>
      <c r="V777" s="260"/>
      <c r="W777" s="270"/>
      <c r="X777" s="266"/>
      <c r="Y777" s="260" t="e">
        <f t="shared" si="1939"/>
        <v>#DIV/0!</v>
      </c>
      <c r="Z777" s="234" t="e">
        <f t="shared" si="1940"/>
        <v>#DIV/0!</v>
      </c>
      <c r="AA777" s="260" t="e">
        <f t="shared" si="1941"/>
        <v>#DIV/0!</v>
      </c>
      <c r="AB777" s="278" t="e">
        <f t="shared" si="1942"/>
        <v>#DIV/0!</v>
      </c>
      <c r="AC777" s="260">
        <f t="shared" si="1943"/>
        <v>0</v>
      </c>
      <c r="AD777" s="254" t="e">
        <f t="shared" si="1944"/>
        <v>#DIV/0!</v>
      </c>
      <c r="AE777" s="279">
        <v>1</v>
      </c>
      <c r="AF777" s="280">
        <f t="shared" si="1945"/>
        <v>0</v>
      </c>
      <c r="AG777" s="292">
        <f t="shared" si="1950"/>
        <v>44147</v>
      </c>
      <c r="AH777" s="292">
        <f t="shared" si="1951"/>
        <v>0</v>
      </c>
      <c r="AI777" s="292">
        <f t="shared" si="1952"/>
        <v>44193.5943796634</v>
      </c>
      <c r="AJ777" s="292" t="str">
        <f ca="1" t="shared" si="1953"/>
        <v> </v>
      </c>
      <c r="AK777" s="292">
        <f t="shared" si="1954"/>
        <v>43824</v>
      </c>
      <c r="AL777" s="296"/>
      <c r="AM777" s="300"/>
      <c r="AN777" s="218"/>
      <c r="AO777" s="218"/>
      <c r="AP777" s="218"/>
      <c r="AQ777" s="218"/>
      <c r="AR777" s="218"/>
      <c r="AS777" s="218"/>
      <c r="AT777" s="218"/>
      <c r="AU777" s="218"/>
      <c r="AV777" s="218"/>
      <c r="AW777" s="218"/>
      <c r="AX777" s="218"/>
      <c r="AY777" s="218"/>
      <c r="AZ777" s="218"/>
      <c r="BA777" s="218"/>
      <c r="BB777" s="218"/>
      <c r="BC777" s="218"/>
      <c r="BD777" s="218"/>
      <c r="BE777" s="218"/>
      <c r="BF777" s="218"/>
      <c r="BG777" s="218"/>
      <c r="BH777" s="218"/>
      <c r="BI777" s="300"/>
      <c r="BJ777" s="300"/>
      <c r="BK777" s="300"/>
      <c r="BL777" s="300"/>
      <c r="BM777" s="300"/>
      <c r="BN777" s="300"/>
      <c r="BO777" s="300"/>
      <c r="BP777" s="300"/>
      <c r="BQ777" s="300"/>
      <c r="BR777" s="300"/>
      <c r="BS777" s="300"/>
      <c r="BT777" s="300"/>
      <c r="BU777" s="300"/>
      <c r="BV777" s="300"/>
      <c r="BW777" s="300"/>
      <c r="BX777" s="300"/>
      <c r="BY777" s="300"/>
      <c r="BZ777" s="300"/>
      <c r="CA777" s="300"/>
      <c r="CB777" s="300"/>
      <c r="CC777" s="300"/>
      <c r="CD777" s="300"/>
      <c r="CE777" s="300"/>
      <c r="CF777" s="300"/>
      <c r="CG777" s="300"/>
      <c r="CH777" s="300"/>
      <c r="CI777" s="300"/>
      <c r="CJ777" s="300"/>
      <c r="CK777" s="300"/>
      <c r="CL777" s="300"/>
      <c r="CM777" s="300"/>
      <c r="CN777" s="300"/>
      <c r="CO777" s="300"/>
      <c r="CP777" s="300"/>
      <c r="CQ777" s="300"/>
      <c r="CR777" s="300"/>
      <c r="CS777" s="300"/>
      <c r="CT777" s="300"/>
      <c r="CU777" s="300"/>
      <c r="CV777" s="300"/>
      <c r="CW777" s="300"/>
      <c r="CX777" s="300"/>
      <c r="CY777" s="300"/>
    </row>
    <row r="778" s="190" customFormat="1" customHeight="1" spans="1:103">
      <c r="A778" s="243">
        <v>376</v>
      </c>
      <c r="B778" s="235"/>
      <c r="C778" s="234">
        <v>1</v>
      </c>
      <c r="D778" s="233">
        <f t="shared" si="1946"/>
        <v>500</v>
      </c>
      <c r="E778" s="234" t="str">
        <f t="shared" si="1947"/>
        <v>YH-11991</v>
      </c>
      <c r="F778" s="232">
        <f t="shared" si="1948"/>
        <v>5020</v>
      </c>
      <c r="G778" s="234"/>
      <c r="H778" s="234" t="s">
        <v>46</v>
      </c>
      <c r="I778" s="234"/>
      <c r="J778" s="252"/>
      <c r="K778" s="234"/>
      <c r="L778" s="234">
        <f t="shared" si="1949"/>
        <v>6</v>
      </c>
      <c r="M778" s="234">
        <f t="shared" si="1934"/>
        <v>0</v>
      </c>
      <c r="N778" s="253">
        <f t="shared" si="1935"/>
        <v>0</v>
      </c>
      <c r="O778" s="234"/>
      <c r="P778" s="234"/>
      <c r="Q778" s="234"/>
      <c r="R778" s="234"/>
      <c r="S778" s="260">
        <f t="shared" si="1936"/>
        <v>0</v>
      </c>
      <c r="T778" s="260" t="e">
        <f t="shared" si="1937"/>
        <v>#DIV/0!</v>
      </c>
      <c r="U778" s="260">
        <f t="shared" si="1938"/>
        <v>0</v>
      </c>
      <c r="V778" s="234"/>
      <c r="W778" s="270"/>
      <c r="X778" s="266"/>
      <c r="Y778" s="260" t="e">
        <f t="shared" si="1939"/>
        <v>#DIV/0!</v>
      </c>
      <c r="Z778" s="234" t="e">
        <f t="shared" si="1940"/>
        <v>#DIV/0!</v>
      </c>
      <c r="AA778" s="260" t="e">
        <f t="shared" si="1941"/>
        <v>#DIV/0!</v>
      </c>
      <c r="AB778" s="278" t="e">
        <f t="shared" si="1942"/>
        <v>#DIV/0!</v>
      </c>
      <c r="AC778" s="260">
        <f t="shared" si="1943"/>
        <v>0</v>
      </c>
      <c r="AD778" s="254" t="e">
        <f t="shared" si="1944"/>
        <v>#DIV/0!</v>
      </c>
      <c r="AE778" s="279">
        <v>1</v>
      </c>
      <c r="AF778" s="280">
        <f t="shared" si="1945"/>
        <v>0</v>
      </c>
      <c r="AG778" s="292">
        <f t="shared" si="1950"/>
        <v>44147</v>
      </c>
      <c r="AH778" s="292">
        <f t="shared" si="1951"/>
        <v>0</v>
      </c>
      <c r="AI778" s="292">
        <f t="shared" si="1952"/>
        <v>44193.5943796634</v>
      </c>
      <c r="AJ778" s="292" t="str">
        <f ca="1" t="shared" si="1953"/>
        <v> </v>
      </c>
      <c r="AK778" s="292">
        <f t="shared" si="1954"/>
        <v>43824</v>
      </c>
      <c r="AL778" s="296"/>
      <c r="AM778" s="300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18"/>
      <c r="AX778" s="218"/>
      <c r="AY778" s="218"/>
      <c r="AZ778" s="218"/>
      <c r="BA778" s="218"/>
      <c r="BB778" s="218"/>
      <c r="BC778" s="218"/>
      <c r="BD778" s="218"/>
      <c r="BE778" s="218"/>
      <c r="BF778" s="218"/>
      <c r="BG778" s="218"/>
      <c r="BH778" s="218"/>
      <c r="BI778" s="300"/>
      <c r="BJ778" s="300"/>
      <c r="BK778" s="300"/>
      <c r="BL778" s="300"/>
      <c r="BM778" s="300"/>
      <c r="BN778" s="300"/>
      <c r="BO778" s="300"/>
      <c r="BP778" s="300"/>
      <c r="BQ778" s="300"/>
      <c r="BR778" s="300"/>
      <c r="BS778" s="300"/>
      <c r="BT778" s="300"/>
      <c r="BU778" s="300"/>
      <c r="BV778" s="300"/>
      <c r="BW778" s="300"/>
      <c r="BX778" s="300"/>
      <c r="BY778" s="300"/>
      <c r="BZ778" s="300"/>
      <c r="CA778" s="300"/>
      <c r="CB778" s="300"/>
      <c r="CC778" s="300"/>
      <c r="CD778" s="300"/>
      <c r="CE778" s="300"/>
      <c r="CF778" s="300"/>
      <c r="CG778" s="300"/>
      <c r="CH778" s="300"/>
      <c r="CI778" s="300"/>
      <c r="CJ778" s="300"/>
      <c r="CK778" s="300"/>
      <c r="CL778" s="300"/>
      <c r="CM778" s="300"/>
      <c r="CN778" s="300"/>
      <c r="CO778" s="300"/>
      <c r="CP778" s="300"/>
      <c r="CQ778" s="300"/>
      <c r="CR778" s="300"/>
      <c r="CS778" s="300"/>
      <c r="CT778" s="300"/>
      <c r="CU778" s="300"/>
      <c r="CV778" s="300"/>
      <c r="CW778" s="300"/>
      <c r="CX778" s="300"/>
      <c r="CY778" s="300"/>
    </row>
    <row r="779" s="190" customFormat="1" customHeight="1" spans="1:103">
      <c r="A779" s="243"/>
      <c r="B779" s="237"/>
      <c r="C779" s="240"/>
      <c r="D779" s="239"/>
      <c r="E779" s="240"/>
      <c r="F779" s="238"/>
      <c r="G779" s="240"/>
      <c r="H779" s="240"/>
      <c r="I779" s="240"/>
      <c r="J779" s="256"/>
      <c r="K779" s="240"/>
      <c r="L779" s="240"/>
      <c r="M779" s="240"/>
      <c r="N779" s="257"/>
      <c r="O779" s="240"/>
      <c r="P779" s="240"/>
      <c r="Q779" s="240"/>
      <c r="R779" s="240"/>
      <c r="S779" s="267"/>
      <c r="T779" s="267"/>
      <c r="U779" s="267"/>
      <c r="V779" s="240"/>
      <c r="W779" s="272"/>
      <c r="X779" s="269"/>
      <c r="Y779" s="267"/>
      <c r="Z779" s="240"/>
      <c r="AA779" s="267"/>
      <c r="AB779" s="281"/>
      <c r="AC779" s="267"/>
      <c r="AD779" s="258"/>
      <c r="AE779" s="282"/>
      <c r="AF779" s="283"/>
      <c r="AG779" s="297"/>
      <c r="AH779" s="297"/>
      <c r="AI779" s="297"/>
      <c r="AJ779" s="297"/>
      <c r="AK779" s="297"/>
      <c r="AL779" s="298"/>
      <c r="AM779" s="300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18"/>
      <c r="AX779" s="218"/>
      <c r="AY779" s="218"/>
      <c r="AZ779" s="218"/>
      <c r="BA779" s="218"/>
      <c r="BB779" s="218"/>
      <c r="BC779" s="218"/>
      <c r="BD779" s="218"/>
      <c r="BE779" s="218"/>
      <c r="BF779" s="218"/>
      <c r="BG779" s="218"/>
      <c r="BH779" s="218"/>
      <c r="BI779" s="300"/>
      <c r="BJ779" s="300"/>
      <c r="BK779" s="300"/>
      <c r="BL779" s="300"/>
      <c r="BM779" s="300"/>
      <c r="BN779" s="300"/>
      <c r="BO779" s="300"/>
      <c r="BP779" s="300"/>
      <c r="BQ779" s="300"/>
      <c r="BR779" s="300"/>
      <c r="BS779" s="300"/>
      <c r="BT779" s="300"/>
      <c r="BU779" s="300"/>
      <c r="BV779" s="300"/>
      <c r="BW779" s="300"/>
      <c r="BX779" s="300"/>
      <c r="BY779" s="300"/>
      <c r="BZ779" s="300"/>
      <c r="CA779" s="300"/>
      <c r="CB779" s="300"/>
      <c r="CC779" s="300"/>
      <c r="CD779" s="300"/>
      <c r="CE779" s="300"/>
      <c r="CF779" s="300"/>
      <c r="CG779" s="300"/>
      <c r="CH779" s="300"/>
      <c r="CI779" s="300"/>
      <c r="CJ779" s="300"/>
      <c r="CK779" s="300"/>
      <c r="CL779" s="300"/>
      <c r="CM779" s="300"/>
      <c r="CN779" s="300"/>
      <c r="CO779" s="300"/>
      <c r="CP779" s="300"/>
      <c r="CQ779" s="300"/>
      <c r="CR779" s="300"/>
      <c r="CS779" s="300"/>
      <c r="CT779" s="300"/>
      <c r="CU779" s="300"/>
      <c r="CV779" s="300"/>
      <c r="CW779" s="300"/>
      <c r="CX779" s="300"/>
      <c r="CY779" s="300"/>
    </row>
    <row r="780" customHeight="1" spans="1:38">
      <c r="A780" s="230">
        <v>375</v>
      </c>
      <c r="B780" s="235">
        <v>1097</v>
      </c>
      <c r="C780" s="234">
        <v>1</v>
      </c>
      <c r="D780" s="233">
        <v>520</v>
      </c>
      <c r="E780" s="234" t="s">
        <v>90</v>
      </c>
      <c r="F780" s="232">
        <v>5000</v>
      </c>
      <c r="G780" s="234"/>
      <c r="H780" s="234" t="s">
        <v>15</v>
      </c>
      <c r="I780" s="234">
        <v>200</v>
      </c>
      <c r="J780" s="252" t="s">
        <v>60</v>
      </c>
      <c r="K780" s="234">
        <v>238</v>
      </c>
      <c r="L780" s="234">
        <v>6</v>
      </c>
      <c r="M780" s="234">
        <f t="shared" ref="M780:M786" si="1955">O780*K780*I780</f>
        <v>257040</v>
      </c>
      <c r="N780" s="253">
        <f t="shared" ref="N780:N786" si="1956">M780/SUM($M$780:$M$786)</f>
        <v>0.223140495867769</v>
      </c>
      <c r="O780" s="234">
        <v>5.4</v>
      </c>
      <c r="P780" s="234"/>
      <c r="Q780" s="234"/>
      <c r="R780" s="234"/>
      <c r="S780" s="260">
        <f t="shared" ref="S780:S786" si="1957">R780*Q780*P780/1000</f>
        <v>0</v>
      </c>
      <c r="T780" s="260">
        <f t="shared" ref="T780:T786" si="1958">F780*N780*1000/L780/K780*9000/I780</f>
        <v>35158.6915758039</v>
      </c>
      <c r="U780" s="260">
        <f t="shared" ref="U780:U786" si="1959">F780*N780</f>
        <v>1115.70247933885</v>
      </c>
      <c r="V780" s="260"/>
      <c r="W780" s="270"/>
      <c r="X780" s="266"/>
      <c r="Y780" s="260">
        <f t="shared" ref="Y780:Y786" si="1960">T780-X780</f>
        <v>35158.6915758039</v>
      </c>
      <c r="Z780" s="234">
        <f t="shared" ref="Z780:Z786" si="1961">Y780*I780/9000*L780*K780/1000</f>
        <v>1115.70247933885</v>
      </c>
      <c r="AA780" s="260">
        <f t="shared" ref="AA780:AA788" si="1962">65*1000/K780*9000/I780</f>
        <v>12289.9159663866</v>
      </c>
      <c r="AB780" s="278">
        <f t="shared" ref="AB780:AB786" si="1963">Q780*R780*P780*N780/K780/L780*9000/I780</f>
        <v>0</v>
      </c>
      <c r="AC780" s="260">
        <f t="shared" ref="AC780:AC786" si="1964">D780/2*O780*60*24/1000</f>
        <v>2021.76</v>
      </c>
      <c r="AD780" s="254">
        <f t="shared" ref="AD780:AD786" si="1965">T780/AC780/0.83/AE780</f>
        <v>20.9519771725816</v>
      </c>
      <c r="AE780" s="279">
        <v>1</v>
      </c>
      <c r="AF780" s="280">
        <f t="shared" ref="AF780:AF786" si="1966">IF(LEN(C780)&gt;0,AC780*I780/9000/1000*K780*L780,"")</f>
        <v>64.157184</v>
      </c>
      <c r="AG780" s="292">
        <v>44166</v>
      </c>
      <c r="AH780" s="294"/>
      <c r="AI780" s="294">
        <f>AD780+AG780</f>
        <v>44186.9519771726</v>
      </c>
      <c r="AJ780" s="295" t="str">
        <f ca="1">IF(NOW()-AG780-AD780&gt;=-2,"跟踪"," ")</f>
        <v> </v>
      </c>
      <c r="AK780" s="295">
        <f>AI780+2</f>
        <v>44188.9519771726</v>
      </c>
      <c r="AL780" s="296">
        <f>SUM(AF780:AF786)</f>
        <v>287.519232</v>
      </c>
    </row>
    <row r="781" customHeight="1" spans="1:38">
      <c r="A781" s="230">
        <v>375</v>
      </c>
      <c r="B781" s="235"/>
      <c r="C781" s="234">
        <v>1</v>
      </c>
      <c r="D781" s="233">
        <f t="shared" ref="D781:D786" si="1967">D780</f>
        <v>520</v>
      </c>
      <c r="E781" s="234" t="str">
        <f t="shared" ref="E781:E786" si="1968">E780</f>
        <v>YT-H004MS</v>
      </c>
      <c r="F781" s="232">
        <f t="shared" ref="F781:F786" si="1969">F780</f>
        <v>5000</v>
      </c>
      <c r="G781" s="234"/>
      <c r="H781" s="234" t="s">
        <v>41</v>
      </c>
      <c r="I781" s="234">
        <v>200</v>
      </c>
      <c r="J781" s="252" t="s">
        <v>60</v>
      </c>
      <c r="K781" s="234">
        <v>238</v>
      </c>
      <c r="L781" s="234">
        <f t="shared" ref="L781:L786" si="1970">L780</f>
        <v>6</v>
      </c>
      <c r="M781" s="234">
        <f t="shared" si="1955"/>
        <v>352240</v>
      </c>
      <c r="N781" s="253">
        <f t="shared" si="1956"/>
        <v>0.305785123966942</v>
      </c>
      <c r="O781" s="234">
        <v>7.4</v>
      </c>
      <c r="P781" s="260"/>
      <c r="Q781" s="260"/>
      <c r="R781" s="260"/>
      <c r="S781" s="260">
        <f t="shared" si="1957"/>
        <v>0</v>
      </c>
      <c r="T781" s="260">
        <f t="shared" si="1958"/>
        <v>48180.4291964719</v>
      </c>
      <c r="U781" s="260">
        <f t="shared" si="1959"/>
        <v>1528.92561983471</v>
      </c>
      <c r="V781" s="260"/>
      <c r="W781" s="270"/>
      <c r="X781" s="266"/>
      <c r="Y781" s="260">
        <f t="shared" si="1960"/>
        <v>48180.4291964719</v>
      </c>
      <c r="Z781" s="234">
        <f t="shared" si="1961"/>
        <v>1528.92561983471</v>
      </c>
      <c r="AA781" s="260">
        <f t="shared" si="1962"/>
        <v>12289.9159663866</v>
      </c>
      <c r="AB781" s="278">
        <f t="shared" si="1963"/>
        <v>0</v>
      </c>
      <c r="AC781" s="260">
        <f t="shared" si="1964"/>
        <v>2770.56</v>
      </c>
      <c r="AD781" s="254">
        <f t="shared" si="1965"/>
        <v>20.9519771725815</v>
      </c>
      <c r="AE781" s="279">
        <v>1</v>
      </c>
      <c r="AF781" s="280">
        <f t="shared" si="1966"/>
        <v>87.919104</v>
      </c>
      <c r="AG781" s="292">
        <f t="shared" ref="AG781:AG786" si="1971">AG780</f>
        <v>44166</v>
      </c>
      <c r="AH781" s="292">
        <f t="shared" ref="AH781:AH786" si="1972">AH780</f>
        <v>0</v>
      </c>
      <c r="AI781" s="292">
        <f t="shared" ref="AI781:AI786" si="1973">AI780</f>
        <v>44186.9519771726</v>
      </c>
      <c r="AJ781" s="292" t="str">
        <f ca="1" t="shared" ref="AJ781:AJ786" si="1974">AJ780</f>
        <v> </v>
      </c>
      <c r="AK781" s="292">
        <f t="shared" ref="AK781:AK786" si="1975">AK780</f>
        <v>44188.9519771726</v>
      </c>
      <c r="AL781" s="296"/>
    </row>
    <row r="782" customHeight="1" spans="1:38">
      <c r="A782" s="230">
        <v>375</v>
      </c>
      <c r="B782" s="235"/>
      <c r="C782" s="234">
        <v>1</v>
      </c>
      <c r="D782" s="233">
        <f t="shared" si="1967"/>
        <v>520</v>
      </c>
      <c r="E782" s="234" t="str">
        <f t="shared" si="1968"/>
        <v>YT-H004MS</v>
      </c>
      <c r="F782" s="232">
        <f t="shared" si="1969"/>
        <v>5000</v>
      </c>
      <c r="G782" s="241" t="s">
        <v>49</v>
      </c>
      <c r="H782" s="234" t="s">
        <v>42</v>
      </c>
      <c r="I782" s="234">
        <v>60</v>
      </c>
      <c r="J782" s="252" t="s">
        <v>68</v>
      </c>
      <c r="K782" s="234">
        <v>238</v>
      </c>
      <c r="L782" s="234">
        <f t="shared" si="1970"/>
        <v>6</v>
      </c>
      <c r="M782" s="234">
        <f t="shared" si="1955"/>
        <v>242760</v>
      </c>
      <c r="N782" s="253">
        <f t="shared" si="1956"/>
        <v>0.210743801652893</v>
      </c>
      <c r="O782" s="234">
        <v>17</v>
      </c>
      <c r="P782" s="234"/>
      <c r="Q782" s="234"/>
      <c r="R782" s="234"/>
      <c r="S782" s="260">
        <f t="shared" si="1957"/>
        <v>0</v>
      </c>
      <c r="T782" s="260">
        <f t="shared" si="1958"/>
        <v>110684.769775679</v>
      </c>
      <c r="U782" s="260">
        <f t="shared" si="1959"/>
        <v>1053.71900826446</v>
      </c>
      <c r="V782" s="260"/>
      <c r="W782" s="270"/>
      <c r="X782" s="266"/>
      <c r="Y782" s="260">
        <f t="shared" si="1960"/>
        <v>110684.769775679</v>
      </c>
      <c r="Z782" s="234">
        <f t="shared" si="1961"/>
        <v>1053.71900826447</v>
      </c>
      <c r="AA782" s="260">
        <f t="shared" si="1962"/>
        <v>40966.3865546218</v>
      </c>
      <c r="AB782" s="278">
        <f t="shared" si="1963"/>
        <v>0</v>
      </c>
      <c r="AC782" s="260">
        <f t="shared" si="1964"/>
        <v>6364.8</v>
      </c>
      <c r="AD782" s="254">
        <f t="shared" si="1965"/>
        <v>20.9519771725816</v>
      </c>
      <c r="AE782" s="279">
        <v>1</v>
      </c>
      <c r="AF782" s="280">
        <f t="shared" si="1966"/>
        <v>60.592896</v>
      </c>
      <c r="AG782" s="292">
        <f t="shared" si="1971"/>
        <v>44166</v>
      </c>
      <c r="AH782" s="292">
        <f t="shared" si="1972"/>
        <v>0</v>
      </c>
      <c r="AI782" s="292">
        <f t="shared" si="1973"/>
        <v>44186.9519771726</v>
      </c>
      <c r="AJ782" s="292" t="str">
        <f ca="1" t="shared" si="1974"/>
        <v> </v>
      </c>
      <c r="AK782" s="292">
        <f t="shared" si="1975"/>
        <v>44188.9519771726</v>
      </c>
      <c r="AL782" s="296"/>
    </row>
    <row r="783" customHeight="1" spans="1:38">
      <c r="A783" s="230">
        <v>375</v>
      </c>
      <c r="B783" s="235"/>
      <c r="C783" s="234">
        <v>1</v>
      </c>
      <c r="D783" s="233">
        <f t="shared" si="1967"/>
        <v>520</v>
      </c>
      <c r="E783" s="234" t="str">
        <f t="shared" si="1968"/>
        <v>YT-H004MS</v>
      </c>
      <c r="F783" s="232">
        <f t="shared" si="1969"/>
        <v>5000</v>
      </c>
      <c r="G783" s="242"/>
      <c r="H783" s="234" t="s">
        <v>43</v>
      </c>
      <c r="I783" s="234">
        <v>75</v>
      </c>
      <c r="J783" s="252" t="s">
        <v>69</v>
      </c>
      <c r="K783" s="234">
        <v>476</v>
      </c>
      <c r="L783" s="234">
        <f t="shared" si="1970"/>
        <v>6</v>
      </c>
      <c r="M783" s="234">
        <f t="shared" si="1955"/>
        <v>149940</v>
      </c>
      <c r="N783" s="253">
        <f t="shared" si="1956"/>
        <v>0.130165289256198</v>
      </c>
      <c r="O783" s="234">
        <v>4.2</v>
      </c>
      <c r="P783" s="234"/>
      <c r="Q783" s="234"/>
      <c r="R783" s="234"/>
      <c r="S783" s="260">
        <f t="shared" si="1957"/>
        <v>0</v>
      </c>
      <c r="T783" s="260">
        <f t="shared" si="1958"/>
        <v>27345.6490034029</v>
      </c>
      <c r="U783" s="260">
        <f t="shared" si="1959"/>
        <v>650.82644628099</v>
      </c>
      <c r="V783" s="260"/>
      <c r="W783" s="270"/>
      <c r="X783" s="266"/>
      <c r="Y783" s="260">
        <f t="shared" si="1960"/>
        <v>27345.6490034029</v>
      </c>
      <c r="Z783" s="234">
        <f t="shared" si="1961"/>
        <v>650.82644628099</v>
      </c>
      <c r="AA783" s="260">
        <f t="shared" si="1962"/>
        <v>16386.5546218487</v>
      </c>
      <c r="AB783" s="278">
        <f t="shared" si="1963"/>
        <v>0</v>
      </c>
      <c r="AC783" s="260">
        <f t="shared" si="1964"/>
        <v>1572.48</v>
      </c>
      <c r="AD783" s="254">
        <f t="shared" si="1965"/>
        <v>20.9519771725815</v>
      </c>
      <c r="AE783" s="279">
        <v>1</v>
      </c>
      <c r="AF783" s="280">
        <f t="shared" si="1966"/>
        <v>37.425024</v>
      </c>
      <c r="AG783" s="292">
        <f t="shared" si="1971"/>
        <v>44166</v>
      </c>
      <c r="AH783" s="292">
        <f t="shared" si="1972"/>
        <v>0</v>
      </c>
      <c r="AI783" s="292">
        <f t="shared" si="1973"/>
        <v>44186.9519771726</v>
      </c>
      <c r="AJ783" s="292" t="str">
        <f ca="1" t="shared" si="1974"/>
        <v> </v>
      </c>
      <c r="AK783" s="292">
        <f t="shared" si="1975"/>
        <v>44188.9519771726</v>
      </c>
      <c r="AL783" s="296"/>
    </row>
    <row r="784" customHeight="1" spans="1:38">
      <c r="A784" s="230">
        <v>375</v>
      </c>
      <c r="B784" s="235"/>
      <c r="C784" s="234">
        <v>1</v>
      </c>
      <c r="D784" s="233">
        <f t="shared" si="1967"/>
        <v>520</v>
      </c>
      <c r="E784" s="234" t="str">
        <f t="shared" si="1968"/>
        <v>YT-H004MS</v>
      </c>
      <c r="F784" s="232">
        <f t="shared" si="1969"/>
        <v>5000</v>
      </c>
      <c r="G784" s="234" t="e">
        <f>[1]问量!$F$301</f>
        <v>#REF!</v>
      </c>
      <c r="H784" s="234" t="s">
        <v>44</v>
      </c>
      <c r="I784" s="234">
        <v>75</v>
      </c>
      <c r="J784" s="252" t="s">
        <v>69</v>
      </c>
      <c r="K784" s="234">
        <v>476</v>
      </c>
      <c r="L784" s="234">
        <f t="shared" si="1970"/>
        <v>6</v>
      </c>
      <c r="M784" s="234">
        <f t="shared" si="1955"/>
        <v>149940</v>
      </c>
      <c r="N784" s="253">
        <f t="shared" si="1956"/>
        <v>0.130165289256198</v>
      </c>
      <c r="O784" s="234">
        <v>4.2</v>
      </c>
      <c r="P784" s="234"/>
      <c r="Q784" s="234"/>
      <c r="R784" s="234"/>
      <c r="S784" s="260">
        <f t="shared" si="1957"/>
        <v>0</v>
      </c>
      <c r="T784" s="260">
        <f t="shared" si="1958"/>
        <v>27345.6490034029</v>
      </c>
      <c r="U784" s="260">
        <f t="shared" si="1959"/>
        <v>650.82644628099</v>
      </c>
      <c r="V784" s="260"/>
      <c r="W784" s="270"/>
      <c r="X784" s="266"/>
      <c r="Y784" s="260">
        <f t="shared" si="1960"/>
        <v>27345.6490034029</v>
      </c>
      <c r="Z784" s="234">
        <f t="shared" si="1961"/>
        <v>650.82644628099</v>
      </c>
      <c r="AA784" s="260">
        <f t="shared" si="1962"/>
        <v>16386.5546218487</v>
      </c>
      <c r="AB784" s="278">
        <f t="shared" si="1963"/>
        <v>0</v>
      </c>
      <c r="AC784" s="260">
        <f t="shared" si="1964"/>
        <v>1572.48</v>
      </c>
      <c r="AD784" s="254">
        <f t="shared" si="1965"/>
        <v>20.9519771725815</v>
      </c>
      <c r="AE784" s="279">
        <v>1</v>
      </c>
      <c r="AF784" s="280">
        <f t="shared" si="1966"/>
        <v>37.425024</v>
      </c>
      <c r="AG784" s="292">
        <f t="shared" si="1971"/>
        <v>44166</v>
      </c>
      <c r="AH784" s="292">
        <f t="shared" si="1972"/>
        <v>0</v>
      </c>
      <c r="AI784" s="292">
        <f t="shared" si="1973"/>
        <v>44186.9519771726</v>
      </c>
      <c r="AJ784" s="292" t="str">
        <f ca="1" t="shared" si="1974"/>
        <v> </v>
      </c>
      <c r="AK784" s="292">
        <f t="shared" si="1975"/>
        <v>44188.9519771726</v>
      </c>
      <c r="AL784" s="296"/>
    </row>
    <row r="785" customHeight="1" spans="1:38">
      <c r="A785" s="230">
        <v>375</v>
      </c>
      <c r="B785" s="235"/>
      <c r="C785" s="234">
        <v>1</v>
      </c>
      <c r="D785" s="233">
        <f t="shared" si="1967"/>
        <v>520</v>
      </c>
      <c r="E785" s="234" t="str">
        <f t="shared" si="1968"/>
        <v>YT-H004MS</v>
      </c>
      <c r="F785" s="232">
        <f t="shared" si="1969"/>
        <v>5000</v>
      </c>
      <c r="G785" s="234"/>
      <c r="H785" s="234" t="s">
        <v>45</v>
      </c>
      <c r="I785" s="234"/>
      <c r="J785" s="252"/>
      <c r="K785" s="234"/>
      <c r="L785" s="234">
        <f t="shared" si="1970"/>
        <v>6</v>
      </c>
      <c r="M785" s="234">
        <f t="shared" si="1955"/>
        <v>0</v>
      </c>
      <c r="N785" s="253">
        <f t="shared" si="1956"/>
        <v>0</v>
      </c>
      <c r="O785" s="234"/>
      <c r="P785" s="234"/>
      <c r="Q785" s="234"/>
      <c r="R785" s="234"/>
      <c r="S785" s="260">
        <f t="shared" si="1957"/>
        <v>0</v>
      </c>
      <c r="T785" s="260" t="e">
        <f t="shared" si="1958"/>
        <v>#DIV/0!</v>
      </c>
      <c r="U785" s="260">
        <f t="shared" si="1959"/>
        <v>0</v>
      </c>
      <c r="V785" s="260"/>
      <c r="W785" s="270"/>
      <c r="X785" s="266"/>
      <c r="Y785" s="260" t="e">
        <f t="shared" si="1960"/>
        <v>#DIV/0!</v>
      </c>
      <c r="Z785" s="234" t="e">
        <f t="shared" si="1961"/>
        <v>#DIV/0!</v>
      </c>
      <c r="AA785" s="260" t="e">
        <f t="shared" si="1962"/>
        <v>#DIV/0!</v>
      </c>
      <c r="AB785" s="278" t="e">
        <f t="shared" si="1963"/>
        <v>#DIV/0!</v>
      </c>
      <c r="AC785" s="260">
        <f t="shared" si="1964"/>
        <v>0</v>
      </c>
      <c r="AD785" s="254" t="e">
        <f t="shared" si="1965"/>
        <v>#DIV/0!</v>
      </c>
      <c r="AE785" s="279">
        <v>1</v>
      </c>
      <c r="AF785" s="280">
        <f t="shared" si="1966"/>
        <v>0</v>
      </c>
      <c r="AG785" s="292">
        <f t="shared" si="1971"/>
        <v>44166</v>
      </c>
      <c r="AH785" s="292">
        <f t="shared" si="1972"/>
        <v>0</v>
      </c>
      <c r="AI785" s="292">
        <f t="shared" si="1973"/>
        <v>44186.9519771726</v>
      </c>
      <c r="AJ785" s="292" t="str">
        <f ca="1" t="shared" si="1974"/>
        <v> </v>
      </c>
      <c r="AK785" s="292">
        <f t="shared" si="1975"/>
        <v>44188.9519771726</v>
      </c>
      <c r="AL785" s="296"/>
    </row>
    <row r="786" customHeight="1" spans="1:38">
      <c r="A786" s="230">
        <v>375</v>
      </c>
      <c r="B786" s="235"/>
      <c r="C786" s="234">
        <v>1</v>
      </c>
      <c r="D786" s="233">
        <f t="shared" si="1967"/>
        <v>520</v>
      </c>
      <c r="E786" s="234" t="str">
        <f t="shared" si="1968"/>
        <v>YT-H004MS</v>
      </c>
      <c r="F786" s="232">
        <f t="shared" si="1969"/>
        <v>5000</v>
      </c>
      <c r="G786" s="234"/>
      <c r="H786" s="234" t="s">
        <v>46</v>
      </c>
      <c r="I786" s="234"/>
      <c r="J786" s="252"/>
      <c r="K786" s="234"/>
      <c r="L786" s="234">
        <f t="shared" si="1970"/>
        <v>6</v>
      </c>
      <c r="M786" s="234">
        <f t="shared" si="1955"/>
        <v>0</v>
      </c>
      <c r="N786" s="253">
        <f t="shared" si="1956"/>
        <v>0</v>
      </c>
      <c r="O786" s="234"/>
      <c r="P786" s="234"/>
      <c r="Q786" s="234"/>
      <c r="R786" s="234"/>
      <c r="S786" s="260">
        <f t="shared" si="1957"/>
        <v>0</v>
      </c>
      <c r="T786" s="260" t="e">
        <f t="shared" si="1958"/>
        <v>#DIV/0!</v>
      </c>
      <c r="U786" s="260">
        <f t="shared" si="1959"/>
        <v>0</v>
      </c>
      <c r="V786" s="260"/>
      <c r="W786" s="270"/>
      <c r="X786" s="266"/>
      <c r="Y786" s="260" t="e">
        <f t="shared" si="1960"/>
        <v>#DIV/0!</v>
      </c>
      <c r="Z786" s="234" t="e">
        <f t="shared" si="1961"/>
        <v>#DIV/0!</v>
      </c>
      <c r="AA786" s="260" t="e">
        <f t="shared" si="1962"/>
        <v>#DIV/0!</v>
      </c>
      <c r="AB786" s="278" t="e">
        <f t="shared" si="1963"/>
        <v>#DIV/0!</v>
      </c>
      <c r="AC786" s="260">
        <f t="shared" si="1964"/>
        <v>0</v>
      </c>
      <c r="AD786" s="254" t="e">
        <f t="shared" si="1965"/>
        <v>#DIV/0!</v>
      </c>
      <c r="AE786" s="279">
        <v>1</v>
      </c>
      <c r="AF786" s="280">
        <f t="shared" si="1966"/>
        <v>0</v>
      </c>
      <c r="AG786" s="292">
        <f t="shared" si="1971"/>
        <v>44166</v>
      </c>
      <c r="AH786" s="292">
        <f t="shared" si="1972"/>
        <v>0</v>
      </c>
      <c r="AI786" s="292">
        <f t="shared" si="1973"/>
        <v>44186.9519771726</v>
      </c>
      <c r="AJ786" s="292" t="str">
        <f ca="1" t="shared" si="1974"/>
        <v> </v>
      </c>
      <c r="AK786" s="292">
        <f t="shared" si="1975"/>
        <v>44188.9519771726</v>
      </c>
      <c r="AL786" s="296"/>
    </row>
    <row r="787" s="194" customFormat="1" customHeight="1" spans="1:103">
      <c r="A787" s="230"/>
      <c r="B787" s="237"/>
      <c r="C787" s="240"/>
      <c r="D787" s="239"/>
      <c r="E787" s="240"/>
      <c r="F787" s="238"/>
      <c r="G787" s="240"/>
      <c r="H787" s="240"/>
      <c r="I787" s="240"/>
      <c r="J787" s="256"/>
      <c r="K787" s="240"/>
      <c r="L787" s="240"/>
      <c r="M787" s="240"/>
      <c r="N787" s="257"/>
      <c r="O787" s="240"/>
      <c r="P787" s="240"/>
      <c r="Q787" s="240"/>
      <c r="R787" s="240"/>
      <c r="S787" s="267"/>
      <c r="T787" s="267"/>
      <c r="U787" s="267"/>
      <c r="V787" s="267"/>
      <c r="W787" s="272"/>
      <c r="X787" s="269"/>
      <c r="Y787" s="267"/>
      <c r="Z787" s="240"/>
      <c r="AA787" s="267"/>
      <c r="AB787" s="281"/>
      <c r="AC787" s="267"/>
      <c r="AD787" s="258"/>
      <c r="AE787" s="282"/>
      <c r="AF787" s="283"/>
      <c r="AG787" s="297"/>
      <c r="AH787" s="297"/>
      <c r="AI787" s="297"/>
      <c r="AJ787" s="297"/>
      <c r="AK787" s="297"/>
      <c r="AL787" s="298"/>
      <c r="AM787" s="217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218"/>
      <c r="BD787" s="218"/>
      <c r="BE787" s="218"/>
      <c r="BF787" s="218"/>
      <c r="BG787" s="218"/>
      <c r="BH787" s="218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217"/>
      <c r="BV787" s="217"/>
      <c r="BW787" s="217"/>
      <c r="BX787" s="217"/>
      <c r="BY787" s="217"/>
      <c r="BZ787" s="217"/>
      <c r="CA787" s="217"/>
      <c r="CB787" s="217"/>
      <c r="CC787" s="217"/>
      <c r="CD787" s="217"/>
      <c r="CE787" s="217"/>
      <c r="CF787" s="217"/>
      <c r="CG787" s="217"/>
      <c r="CH787" s="217"/>
      <c r="CI787" s="217"/>
      <c r="CJ787" s="217"/>
      <c r="CK787" s="217"/>
      <c r="CL787" s="217"/>
      <c r="CM787" s="217"/>
      <c r="CN787" s="217"/>
      <c r="CO787" s="217"/>
      <c r="CP787" s="217"/>
      <c r="CQ787" s="217"/>
      <c r="CR787" s="217"/>
      <c r="CS787" s="217"/>
      <c r="CT787" s="217"/>
      <c r="CU787" s="217"/>
      <c r="CV787" s="217"/>
      <c r="CW787" s="217"/>
      <c r="CX787" s="217"/>
      <c r="CY787" s="217"/>
    </row>
    <row r="788" s="190" customFormat="1" customHeight="1" spans="1:103">
      <c r="A788" s="243">
        <v>398</v>
      </c>
      <c r="B788" s="235">
        <v>1098</v>
      </c>
      <c r="C788" s="234">
        <v>1</v>
      </c>
      <c r="D788" s="233">
        <v>800</v>
      </c>
      <c r="E788" s="234" t="s">
        <v>171</v>
      </c>
      <c r="F788" s="232">
        <v>3020</v>
      </c>
      <c r="G788" s="234"/>
      <c r="H788" s="234" t="s">
        <v>15</v>
      </c>
      <c r="I788" s="234">
        <v>300</v>
      </c>
      <c r="J788" s="252" t="s">
        <v>165</v>
      </c>
      <c r="K788" s="234">
        <v>138</v>
      </c>
      <c r="L788" s="234">
        <v>6</v>
      </c>
      <c r="M788" s="234">
        <f t="shared" ref="M788:M794" si="1976">O788*K788*I788</f>
        <v>173880</v>
      </c>
      <c r="N788" s="253">
        <f>M788/SUM($M$788:$M$794)</f>
        <v>0.168334228831158</v>
      </c>
      <c r="O788" s="234">
        <v>4.2</v>
      </c>
      <c r="P788" s="234"/>
      <c r="Q788" s="234"/>
      <c r="R788" s="234"/>
      <c r="S788" s="260">
        <f t="shared" ref="S788:S794" si="1977">R788*Q788*P788/1000</f>
        <v>0</v>
      </c>
      <c r="T788" s="260">
        <f t="shared" ref="T788:T794" si="1978">F788*N788*1000/L788/K788*9000/I788</f>
        <v>18419.1801112353</v>
      </c>
      <c r="U788" s="260">
        <f t="shared" ref="U788:U794" si="1979">F788*N788</f>
        <v>508.369371070096</v>
      </c>
      <c r="V788" s="260"/>
      <c r="W788" s="270"/>
      <c r="X788" s="266">
        <v>13000</v>
      </c>
      <c r="Y788" s="260">
        <f t="shared" ref="Y788:Y794" si="1980">T788-X788</f>
        <v>5419.18011123535</v>
      </c>
      <c r="Z788" s="234">
        <f t="shared" ref="Z788:Z794" si="1981">Y788*I788/9000*L788*K788/1000</f>
        <v>149.569371070096</v>
      </c>
      <c r="AA788" s="260">
        <f t="shared" ref="AA788:AA794" si="1982">65*1000/K788*9000/I788</f>
        <v>14130.4347826087</v>
      </c>
      <c r="AB788" s="278">
        <f t="shared" ref="AB788:AB794" si="1983">Q788*R788*P788*N788/K788/L788*9000/I788</f>
        <v>0</v>
      </c>
      <c r="AC788" s="260">
        <f t="shared" ref="AC788:AC794" si="1984">D788/2*O788*60*24/1000</f>
        <v>2419.2</v>
      </c>
      <c r="AD788" s="254">
        <f t="shared" ref="AD788:AD794" si="1985">T788/AC788/0.83/AE788</f>
        <v>9.1731908343868</v>
      </c>
      <c r="AE788" s="279">
        <v>1</v>
      </c>
      <c r="AF788" s="280">
        <f t="shared" ref="AF788:AF794" si="1986">IF(LEN(C788)&gt;0,AC788*I788/9000/1000*K788*L788,"")</f>
        <v>66.76992</v>
      </c>
      <c r="AG788" s="292">
        <v>44162</v>
      </c>
      <c r="AH788" s="294"/>
      <c r="AI788" s="294">
        <f>AD788+AG788</f>
        <v>44171.1731908344</v>
      </c>
      <c r="AJ788" s="295" t="str">
        <f ca="1">IF(NOW()-AG788-AD788&gt;=-2,"跟踪"," ")</f>
        <v> </v>
      </c>
      <c r="AK788" s="295">
        <f>AI788+3</f>
        <v>44174.1731908344</v>
      </c>
      <c r="AL788" s="296">
        <f>SUM(AF788:AF794)</f>
        <v>396.65088</v>
      </c>
      <c r="AM788" s="300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218"/>
      <c r="BD788" s="218"/>
      <c r="BE788" s="218"/>
      <c r="BF788" s="218"/>
      <c r="BG788" s="218"/>
      <c r="BH788" s="218"/>
      <c r="BI788" s="300"/>
      <c r="BJ788" s="300"/>
      <c r="BK788" s="300"/>
      <c r="BL788" s="300"/>
      <c r="BM788" s="300"/>
      <c r="BN788" s="300"/>
      <c r="BO788" s="300"/>
      <c r="BP788" s="300"/>
      <c r="BQ788" s="300"/>
      <c r="BR788" s="300"/>
      <c r="BS788" s="300"/>
      <c r="BT788" s="300"/>
      <c r="BU788" s="300"/>
      <c r="BV788" s="300"/>
      <c r="BW788" s="300"/>
      <c r="BX788" s="300"/>
      <c r="BY788" s="300"/>
      <c r="BZ788" s="300"/>
      <c r="CA788" s="300"/>
      <c r="CB788" s="300"/>
      <c r="CC788" s="300"/>
      <c r="CD788" s="300"/>
      <c r="CE788" s="300"/>
      <c r="CF788" s="300"/>
      <c r="CG788" s="300"/>
      <c r="CH788" s="300"/>
      <c r="CI788" s="300"/>
      <c r="CJ788" s="300"/>
      <c r="CK788" s="300"/>
      <c r="CL788" s="300"/>
      <c r="CM788" s="300"/>
      <c r="CN788" s="300"/>
      <c r="CO788" s="300"/>
      <c r="CP788" s="300"/>
      <c r="CQ788" s="300"/>
      <c r="CR788" s="300"/>
      <c r="CS788" s="300"/>
      <c r="CT788" s="300"/>
      <c r="CU788" s="300"/>
      <c r="CV788" s="300"/>
      <c r="CW788" s="300"/>
      <c r="CX788" s="300"/>
      <c r="CY788" s="300"/>
    </row>
    <row r="789" s="190" customFormat="1" customHeight="1" spans="1:103">
      <c r="A789" s="243">
        <v>398</v>
      </c>
      <c r="B789" s="235"/>
      <c r="C789" s="234">
        <v>1</v>
      </c>
      <c r="D789" s="233">
        <f t="shared" ref="D789:D794" si="1987">D788</f>
        <v>800</v>
      </c>
      <c r="E789" s="234" t="str">
        <f t="shared" ref="E789:E793" si="1988">E788</f>
        <v>YT-13054-26E</v>
      </c>
      <c r="F789" s="232">
        <f t="shared" ref="F789:F794" si="1989">F788</f>
        <v>3020</v>
      </c>
      <c r="G789" s="234"/>
      <c r="H789" s="234" t="s">
        <v>41</v>
      </c>
      <c r="I789" s="234">
        <v>300</v>
      </c>
      <c r="J789" s="252" t="s">
        <v>165</v>
      </c>
      <c r="K789" s="234">
        <v>138</v>
      </c>
      <c r="L789" s="234">
        <v>6</v>
      </c>
      <c r="M789" s="234">
        <f t="shared" si="1976"/>
        <v>173880</v>
      </c>
      <c r="N789" s="253">
        <f t="shared" ref="N789:N794" si="1990">M789/SUM($M$788:$M$794)</f>
        <v>0.168334228831158</v>
      </c>
      <c r="O789" s="234">
        <v>4.2</v>
      </c>
      <c r="P789" s="234"/>
      <c r="Q789" s="234"/>
      <c r="R789" s="234"/>
      <c r="S789" s="260">
        <f t="shared" si="1977"/>
        <v>0</v>
      </c>
      <c r="T789" s="260">
        <f t="shared" si="1978"/>
        <v>18419.1801112353</v>
      </c>
      <c r="U789" s="260">
        <f t="shared" si="1979"/>
        <v>508.369371070096</v>
      </c>
      <c r="V789" s="260"/>
      <c r="W789" s="270"/>
      <c r="X789" s="266">
        <v>13000</v>
      </c>
      <c r="Y789" s="260">
        <f t="shared" si="1980"/>
        <v>5419.18011123535</v>
      </c>
      <c r="Z789" s="234">
        <f t="shared" si="1981"/>
        <v>149.569371070096</v>
      </c>
      <c r="AA789" s="260">
        <f t="shared" si="1982"/>
        <v>14130.4347826087</v>
      </c>
      <c r="AB789" s="278">
        <f t="shared" si="1983"/>
        <v>0</v>
      </c>
      <c r="AC789" s="260">
        <f t="shared" si="1984"/>
        <v>2419.2</v>
      </c>
      <c r="AD789" s="254">
        <f t="shared" si="1985"/>
        <v>9.1731908343868</v>
      </c>
      <c r="AE789" s="279">
        <v>1</v>
      </c>
      <c r="AF789" s="280">
        <f t="shared" si="1986"/>
        <v>66.76992</v>
      </c>
      <c r="AG789" s="292">
        <f t="shared" ref="AG789:AG794" si="1991">AG788</f>
        <v>44162</v>
      </c>
      <c r="AH789" s="294"/>
      <c r="AI789" s="294">
        <f t="shared" ref="AI789:AI794" si="1992">AI788</f>
        <v>44171.1731908344</v>
      </c>
      <c r="AJ789" s="295"/>
      <c r="AK789" s="295">
        <f t="shared" ref="AK789:AK794" si="1993">AK788</f>
        <v>44174.1731908344</v>
      </c>
      <c r="AL789" s="296"/>
      <c r="AM789" s="300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218"/>
      <c r="BD789" s="218"/>
      <c r="BE789" s="218"/>
      <c r="BF789" s="218"/>
      <c r="BG789" s="218"/>
      <c r="BH789" s="218"/>
      <c r="BI789" s="300"/>
      <c r="BJ789" s="300"/>
      <c r="BK789" s="300"/>
      <c r="BL789" s="300"/>
      <c r="BM789" s="300"/>
      <c r="BN789" s="300"/>
      <c r="BO789" s="300"/>
      <c r="BP789" s="300"/>
      <c r="BQ789" s="300"/>
      <c r="BR789" s="300"/>
      <c r="BS789" s="300"/>
      <c r="BT789" s="300"/>
      <c r="BU789" s="300"/>
      <c r="BV789" s="300"/>
      <c r="BW789" s="300"/>
      <c r="BX789" s="300"/>
      <c r="BY789" s="300"/>
      <c r="BZ789" s="300"/>
      <c r="CA789" s="300"/>
      <c r="CB789" s="300"/>
      <c r="CC789" s="300"/>
      <c r="CD789" s="300"/>
      <c r="CE789" s="300"/>
      <c r="CF789" s="300"/>
      <c r="CG789" s="300"/>
      <c r="CH789" s="300"/>
      <c r="CI789" s="300"/>
      <c r="CJ789" s="300"/>
      <c r="CK789" s="300"/>
      <c r="CL789" s="300"/>
      <c r="CM789" s="300"/>
      <c r="CN789" s="300"/>
      <c r="CO789" s="300"/>
      <c r="CP789" s="300"/>
      <c r="CQ789" s="300"/>
      <c r="CR789" s="300"/>
      <c r="CS789" s="300"/>
      <c r="CT789" s="300"/>
      <c r="CU789" s="300"/>
      <c r="CV789" s="300"/>
      <c r="CW789" s="300"/>
      <c r="CX789" s="300"/>
      <c r="CY789" s="300"/>
    </row>
    <row r="790" s="190" customFormat="1" customHeight="1" spans="1:103">
      <c r="A790" s="243">
        <v>398</v>
      </c>
      <c r="B790" s="235"/>
      <c r="C790" s="234">
        <v>1</v>
      </c>
      <c r="D790" s="233">
        <f t="shared" si="1987"/>
        <v>800</v>
      </c>
      <c r="E790" s="234" t="str">
        <f t="shared" si="1988"/>
        <v>YT-13054-26E</v>
      </c>
      <c r="F790" s="232">
        <f t="shared" si="1989"/>
        <v>3020</v>
      </c>
      <c r="G790" s="234"/>
      <c r="H790" s="234" t="s">
        <v>42</v>
      </c>
      <c r="I790" s="234">
        <v>300</v>
      </c>
      <c r="J790" s="252" t="s">
        <v>165</v>
      </c>
      <c r="K790" s="234">
        <v>138</v>
      </c>
      <c r="L790" s="234">
        <v>6</v>
      </c>
      <c r="M790" s="234">
        <f t="shared" si="1976"/>
        <v>173880</v>
      </c>
      <c r="N790" s="253">
        <f t="shared" si="1990"/>
        <v>0.168334228831158</v>
      </c>
      <c r="O790" s="234">
        <v>4.2</v>
      </c>
      <c r="P790" s="234"/>
      <c r="Q790" s="234"/>
      <c r="R790" s="234"/>
      <c r="S790" s="260">
        <f t="shared" si="1977"/>
        <v>0</v>
      </c>
      <c r="T790" s="260">
        <f t="shared" si="1978"/>
        <v>18419.1801112353</v>
      </c>
      <c r="U790" s="260">
        <f t="shared" si="1979"/>
        <v>508.369371070096</v>
      </c>
      <c r="V790" s="260"/>
      <c r="W790" s="270"/>
      <c r="X790" s="266">
        <v>13000</v>
      </c>
      <c r="Y790" s="260">
        <f t="shared" si="1980"/>
        <v>5419.18011123535</v>
      </c>
      <c r="Z790" s="234">
        <f t="shared" si="1981"/>
        <v>149.569371070096</v>
      </c>
      <c r="AA790" s="260">
        <f t="shared" si="1982"/>
        <v>14130.4347826087</v>
      </c>
      <c r="AB790" s="278">
        <f t="shared" si="1983"/>
        <v>0</v>
      </c>
      <c r="AC790" s="260">
        <f t="shared" si="1984"/>
        <v>2419.2</v>
      </c>
      <c r="AD790" s="254">
        <f t="shared" si="1985"/>
        <v>9.1731908343868</v>
      </c>
      <c r="AE790" s="279">
        <v>1</v>
      </c>
      <c r="AF790" s="280">
        <f t="shared" si="1986"/>
        <v>66.76992</v>
      </c>
      <c r="AG790" s="292">
        <f t="shared" si="1991"/>
        <v>44162</v>
      </c>
      <c r="AH790" s="294"/>
      <c r="AI790" s="294">
        <f t="shared" si="1992"/>
        <v>44171.1731908344</v>
      </c>
      <c r="AJ790" s="295"/>
      <c r="AK790" s="295">
        <f t="shared" si="1993"/>
        <v>44174.1731908344</v>
      </c>
      <c r="AL790" s="296"/>
      <c r="AM790" s="300"/>
      <c r="AN790" s="218"/>
      <c r="AO790" s="218"/>
      <c r="AP790" s="218"/>
      <c r="AQ790" s="218"/>
      <c r="AR790" s="218"/>
      <c r="AS790" s="218"/>
      <c r="AT790" s="218"/>
      <c r="AU790" s="218"/>
      <c r="AV790" s="218"/>
      <c r="AW790" s="218"/>
      <c r="AX790" s="218"/>
      <c r="AY790" s="218"/>
      <c r="AZ790" s="218"/>
      <c r="BA790" s="218"/>
      <c r="BB790" s="218"/>
      <c r="BC790" s="218"/>
      <c r="BD790" s="218"/>
      <c r="BE790" s="218"/>
      <c r="BF790" s="218"/>
      <c r="BG790" s="218"/>
      <c r="BH790" s="218"/>
      <c r="BI790" s="300"/>
      <c r="BJ790" s="300"/>
      <c r="BK790" s="300"/>
      <c r="BL790" s="300"/>
      <c r="BM790" s="300"/>
      <c r="BN790" s="300"/>
      <c r="BO790" s="300"/>
      <c r="BP790" s="300"/>
      <c r="BQ790" s="300"/>
      <c r="BR790" s="300"/>
      <c r="BS790" s="300"/>
      <c r="BT790" s="300"/>
      <c r="BU790" s="300"/>
      <c r="BV790" s="300"/>
      <c r="BW790" s="300"/>
      <c r="BX790" s="300"/>
      <c r="BY790" s="300"/>
      <c r="BZ790" s="300"/>
      <c r="CA790" s="300"/>
      <c r="CB790" s="300"/>
      <c r="CC790" s="300"/>
      <c r="CD790" s="300"/>
      <c r="CE790" s="300"/>
      <c r="CF790" s="300"/>
      <c r="CG790" s="300"/>
      <c r="CH790" s="300"/>
      <c r="CI790" s="300"/>
      <c r="CJ790" s="300"/>
      <c r="CK790" s="300"/>
      <c r="CL790" s="300"/>
      <c r="CM790" s="300"/>
      <c r="CN790" s="300"/>
      <c r="CO790" s="300"/>
      <c r="CP790" s="300"/>
      <c r="CQ790" s="300"/>
      <c r="CR790" s="300"/>
      <c r="CS790" s="300"/>
      <c r="CT790" s="300"/>
      <c r="CU790" s="300"/>
      <c r="CV790" s="300"/>
      <c r="CW790" s="300"/>
      <c r="CX790" s="300"/>
      <c r="CY790" s="300"/>
    </row>
    <row r="791" s="190" customFormat="1" customHeight="1" spans="1:103">
      <c r="A791" s="243">
        <v>398</v>
      </c>
      <c r="B791" s="235"/>
      <c r="C791" s="234">
        <v>1</v>
      </c>
      <c r="D791" s="233">
        <f t="shared" si="1987"/>
        <v>800</v>
      </c>
      <c r="E791" s="234" t="str">
        <f t="shared" si="1988"/>
        <v>YT-13054-26E</v>
      </c>
      <c r="F791" s="232">
        <f t="shared" si="1989"/>
        <v>3020</v>
      </c>
      <c r="G791" s="234"/>
      <c r="H791" s="234" t="s">
        <v>43</v>
      </c>
      <c r="I791" s="234">
        <v>300</v>
      </c>
      <c r="J791" s="252" t="s">
        <v>165</v>
      </c>
      <c r="K791" s="234">
        <v>138</v>
      </c>
      <c r="L791" s="234">
        <v>6</v>
      </c>
      <c r="M791" s="234">
        <f t="shared" si="1976"/>
        <v>173880</v>
      </c>
      <c r="N791" s="253">
        <f t="shared" si="1990"/>
        <v>0.168334228831158</v>
      </c>
      <c r="O791" s="234">
        <v>4.2</v>
      </c>
      <c r="P791" s="234"/>
      <c r="Q791" s="234"/>
      <c r="R791" s="234"/>
      <c r="S791" s="260">
        <f t="shared" si="1977"/>
        <v>0</v>
      </c>
      <c r="T791" s="260">
        <f t="shared" si="1978"/>
        <v>18419.1801112353</v>
      </c>
      <c r="U791" s="260">
        <f t="shared" si="1979"/>
        <v>508.369371070096</v>
      </c>
      <c r="V791" s="260"/>
      <c r="W791" s="270"/>
      <c r="X791" s="266">
        <v>13000</v>
      </c>
      <c r="Y791" s="260">
        <f t="shared" si="1980"/>
        <v>5419.18011123535</v>
      </c>
      <c r="Z791" s="234">
        <f t="shared" si="1981"/>
        <v>149.569371070096</v>
      </c>
      <c r="AA791" s="260">
        <f t="shared" si="1982"/>
        <v>14130.4347826087</v>
      </c>
      <c r="AB791" s="278">
        <f t="shared" si="1983"/>
        <v>0</v>
      </c>
      <c r="AC791" s="260">
        <f t="shared" si="1984"/>
        <v>2419.2</v>
      </c>
      <c r="AD791" s="254">
        <f t="shared" si="1985"/>
        <v>9.1731908343868</v>
      </c>
      <c r="AE791" s="279">
        <v>1</v>
      </c>
      <c r="AF791" s="280">
        <f t="shared" si="1986"/>
        <v>66.76992</v>
      </c>
      <c r="AG791" s="292">
        <f t="shared" si="1991"/>
        <v>44162</v>
      </c>
      <c r="AH791" s="294"/>
      <c r="AI791" s="294">
        <f t="shared" si="1992"/>
        <v>44171.1731908344</v>
      </c>
      <c r="AJ791" s="295"/>
      <c r="AK791" s="295">
        <f t="shared" si="1993"/>
        <v>44174.1731908344</v>
      </c>
      <c r="AL791" s="296"/>
      <c r="AM791" s="300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218"/>
      <c r="BD791" s="218"/>
      <c r="BE791" s="218"/>
      <c r="BF791" s="218"/>
      <c r="BG791" s="218"/>
      <c r="BH791" s="218"/>
      <c r="BI791" s="300"/>
      <c r="BJ791" s="300"/>
      <c r="BK791" s="300"/>
      <c r="BL791" s="300"/>
      <c r="BM791" s="300"/>
      <c r="BN791" s="300"/>
      <c r="BO791" s="300"/>
      <c r="BP791" s="300"/>
      <c r="BQ791" s="300"/>
      <c r="BR791" s="300"/>
      <c r="BS791" s="300"/>
      <c r="BT791" s="300"/>
      <c r="BU791" s="300"/>
      <c r="BV791" s="300"/>
      <c r="BW791" s="300"/>
      <c r="BX791" s="300"/>
      <c r="BY791" s="300"/>
      <c r="BZ791" s="300"/>
      <c r="CA791" s="300"/>
      <c r="CB791" s="300"/>
      <c r="CC791" s="300"/>
      <c r="CD791" s="300"/>
      <c r="CE791" s="300"/>
      <c r="CF791" s="300"/>
      <c r="CG791" s="300"/>
      <c r="CH791" s="300"/>
      <c r="CI791" s="300"/>
      <c r="CJ791" s="300"/>
      <c r="CK791" s="300"/>
      <c r="CL791" s="300"/>
      <c r="CM791" s="300"/>
      <c r="CN791" s="300"/>
      <c r="CO791" s="300"/>
      <c r="CP791" s="300"/>
      <c r="CQ791" s="300"/>
      <c r="CR791" s="300"/>
      <c r="CS791" s="300"/>
      <c r="CT791" s="300"/>
      <c r="CU791" s="300"/>
      <c r="CV791" s="300"/>
      <c r="CW791" s="300"/>
      <c r="CX791" s="300"/>
      <c r="CY791" s="300"/>
    </row>
    <row r="792" s="190" customFormat="1" customHeight="1" spans="1:103">
      <c r="A792" s="243">
        <v>398</v>
      </c>
      <c r="B792" s="235"/>
      <c r="C792" s="234">
        <v>1</v>
      </c>
      <c r="D792" s="233">
        <f t="shared" si="1987"/>
        <v>800</v>
      </c>
      <c r="E792" s="234" t="str">
        <f t="shared" si="1988"/>
        <v>YT-13054-26E</v>
      </c>
      <c r="F792" s="232">
        <f t="shared" si="1989"/>
        <v>3020</v>
      </c>
      <c r="G792" s="234"/>
      <c r="H792" s="234" t="s">
        <v>44</v>
      </c>
      <c r="I792" s="234">
        <v>30</v>
      </c>
      <c r="J792" s="252" t="s">
        <v>62</v>
      </c>
      <c r="K792" s="234">
        <v>550</v>
      </c>
      <c r="L792" s="234">
        <v>6</v>
      </c>
      <c r="M792" s="234">
        <f t="shared" si="1976"/>
        <v>209550</v>
      </c>
      <c r="N792" s="253">
        <f t="shared" si="1990"/>
        <v>0.202866561143139</v>
      </c>
      <c r="O792" s="234">
        <v>12.7</v>
      </c>
      <c r="P792" s="234"/>
      <c r="Q792" s="234"/>
      <c r="R792" s="234"/>
      <c r="S792" s="260">
        <f t="shared" si="1977"/>
        <v>0</v>
      </c>
      <c r="T792" s="260">
        <f t="shared" si="1978"/>
        <v>55696.0922411164</v>
      </c>
      <c r="U792" s="260">
        <f t="shared" si="1979"/>
        <v>612.657014652281</v>
      </c>
      <c r="V792" s="260"/>
      <c r="W792" s="270"/>
      <c r="X792" s="266"/>
      <c r="Y792" s="260">
        <f t="shared" si="1980"/>
        <v>55696.0922411164</v>
      </c>
      <c r="Z792" s="234">
        <f t="shared" si="1981"/>
        <v>612.657014652281</v>
      </c>
      <c r="AA792" s="260">
        <f t="shared" si="1982"/>
        <v>35454.5454545455</v>
      </c>
      <c r="AB792" s="278">
        <f t="shared" si="1983"/>
        <v>0</v>
      </c>
      <c r="AC792" s="260">
        <f t="shared" si="1984"/>
        <v>7315.2</v>
      </c>
      <c r="AD792" s="254">
        <f t="shared" si="1985"/>
        <v>9.17319083438683</v>
      </c>
      <c r="AE792" s="279">
        <v>1</v>
      </c>
      <c r="AF792" s="280">
        <f t="shared" si="1986"/>
        <v>80.4672</v>
      </c>
      <c r="AG792" s="292">
        <f t="shared" si="1991"/>
        <v>44162</v>
      </c>
      <c r="AH792" s="294"/>
      <c r="AI792" s="294">
        <f t="shared" si="1992"/>
        <v>44171.1731908344</v>
      </c>
      <c r="AJ792" s="295"/>
      <c r="AK792" s="295">
        <f t="shared" si="1993"/>
        <v>44174.1731908344</v>
      </c>
      <c r="AL792" s="296"/>
      <c r="AM792" s="300"/>
      <c r="AN792" s="218"/>
      <c r="AO792" s="218"/>
      <c r="AP792" s="218"/>
      <c r="AQ792" s="218"/>
      <c r="AR792" s="218"/>
      <c r="AS792" s="218"/>
      <c r="AT792" s="218"/>
      <c r="AU792" s="218"/>
      <c r="AV792" s="218"/>
      <c r="AW792" s="218"/>
      <c r="AX792" s="218"/>
      <c r="AY792" s="218"/>
      <c r="AZ792" s="218"/>
      <c r="BA792" s="218"/>
      <c r="BB792" s="218"/>
      <c r="BC792" s="218"/>
      <c r="BD792" s="218"/>
      <c r="BE792" s="218"/>
      <c r="BF792" s="218"/>
      <c r="BG792" s="218"/>
      <c r="BH792" s="218"/>
      <c r="BI792" s="300"/>
      <c r="BJ792" s="300"/>
      <c r="BK792" s="300"/>
      <c r="BL792" s="300"/>
      <c r="BM792" s="300"/>
      <c r="BN792" s="300"/>
      <c r="BO792" s="300"/>
      <c r="BP792" s="300"/>
      <c r="BQ792" s="300"/>
      <c r="BR792" s="300"/>
      <c r="BS792" s="300"/>
      <c r="BT792" s="300"/>
      <c r="BU792" s="300"/>
      <c r="BV792" s="300"/>
      <c r="BW792" s="300"/>
      <c r="BX792" s="300"/>
      <c r="BY792" s="300"/>
      <c r="BZ792" s="300"/>
      <c r="CA792" s="300"/>
      <c r="CB792" s="300"/>
      <c r="CC792" s="300"/>
      <c r="CD792" s="300"/>
      <c r="CE792" s="300"/>
      <c r="CF792" s="300"/>
      <c r="CG792" s="300"/>
      <c r="CH792" s="300"/>
      <c r="CI792" s="300"/>
      <c r="CJ792" s="300"/>
      <c r="CK792" s="300"/>
      <c r="CL792" s="300"/>
      <c r="CM792" s="300"/>
      <c r="CN792" s="300"/>
      <c r="CO792" s="300"/>
      <c r="CP792" s="300"/>
      <c r="CQ792" s="300"/>
      <c r="CR792" s="300"/>
      <c r="CS792" s="300"/>
      <c r="CT792" s="300"/>
      <c r="CU792" s="300"/>
      <c r="CV792" s="300"/>
      <c r="CW792" s="300"/>
      <c r="CX792" s="300"/>
      <c r="CY792" s="300"/>
    </row>
    <row r="793" s="190" customFormat="1" customHeight="1" spans="1:103">
      <c r="A793" s="243">
        <v>398</v>
      </c>
      <c r="B793" s="235"/>
      <c r="C793" s="234">
        <v>1</v>
      </c>
      <c r="D793" s="233">
        <f t="shared" si="1987"/>
        <v>800</v>
      </c>
      <c r="E793" s="234" t="str">
        <f t="shared" si="1988"/>
        <v>YT-13054-26E</v>
      </c>
      <c r="F793" s="232">
        <f t="shared" si="1989"/>
        <v>3020</v>
      </c>
      <c r="G793" s="234"/>
      <c r="H793" s="234" t="s">
        <v>45</v>
      </c>
      <c r="I793" s="234">
        <v>75</v>
      </c>
      <c r="J793" s="252" t="s">
        <v>63</v>
      </c>
      <c r="K793" s="234">
        <v>550</v>
      </c>
      <c r="L793" s="234">
        <v>6</v>
      </c>
      <c r="M793" s="234">
        <f t="shared" si="1976"/>
        <v>127875</v>
      </c>
      <c r="N793" s="253">
        <f t="shared" si="1990"/>
        <v>0.123796523532231</v>
      </c>
      <c r="O793" s="234">
        <v>3.1</v>
      </c>
      <c r="P793" s="234"/>
      <c r="Q793" s="234"/>
      <c r="R793" s="234"/>
      <c r="S793" s="260">
        <f t="shared" si="1977"/>
        <v>0</v>
      </c>
      <c r="T793" s="260">
        <f t="shared" si="1978"/>
        <v>13595.1091297213</v>
      </c>
      <c r="U793" s="260">
        <f t="shared" si="1979"/>
        <v>373.865501067337</v>
      </c>
      <c r="V793" s="260"/>
      <c r="W793" s="270"/>
      <c r="X793" s="266">
        <v>9000</v>
      </c>
      <c r="Y793" s="260">
        <f t="shared" si="1980"/>
        <v>4595.10912972133</v>
      </c>
      <c r="Z793" s="234">
        <f t="shared" si="1981"/>
        <v>126.365501067337</v>
      </c>
      <c r="AA793" s="260">
        <f t="shared" si="1982"/>
        <v>14181.8181818182</v>
      </c>
      <c r="AB793" s="278">
        <f t="shared" si="1983"/>
        <v>0</v>
      </c>
      <c r="AC793" s="260">
        <f t="shared" si="1984"/>
        <v>1785.6</v>
      </c>
      <c r="AD793" s="254">
        <f t="shared" si="1985"/>
        <v>9.17319083438681</v>
      </c>
      <c r="AE793" s="279">
        <v>1</v>
      </c>
      <c r="AF793" s="280">
        <f t="shared" si="1986"/>
        <v>49.104</v>
      </c>
      <c r="AG793" s="292">
        <f t="shared" si="1991"/>
        <v>44162</v>
      </c>
      <c r="AH793" s="294"/>
      <c r="AI793" s="294">
        <f t="shared" si="1992"/>
        <v>44171.1731908344</v>
      </c>
      <c r="AJ793" s="295"/>
      <c r="AK793" s="295">
        <f t="shared" si="1993"/>
        <v>44174.1731908344</v>
      </c>
      <c r="AL793" s="296"/>
      <c r="AM793" s="300"/>
      <c r="AN793" s="218"/>
      <c r="AO793" s="218"/>
      <c r="AP793" s="218"/>
      <c r="AQ793" s="218"/>
      <c r="AR793" s="218"/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218"/>
      <c r="BD793" s="218"/>
      <c r="BE793" s="218"/>
      <c r="BF793" s="218"/>
      <c r="BG793" s="218"/>
      <c r="BH793" s="218"/>
      <c r="BI793" s="300"/>
      <c r="BJ793" s="300"/>
      <c r="BK793" s="300"/>
      <c r="BL793" s="300"/>
      <c r="BM793" s="300"/>
      <c r="BN793" s="300"/>
      <c r="BO793" s="300"/>
      <c r="BP793" s="300"/>
      <c r="BQ793" s="300"/>
      <c r="BR793" s="300"/>
      <c r="BS793" s="300"/>
      <c r="BT793" s="300"/>
      <c r="BU793" s="300"/>
      <c r="BV793" s="300"/>
      <c r="BW793" s="300"/>
      <c r="BX793" s="300"/>
      <c r="BY793" s="300"/>
      <c r="BZ793" s="300"/>
      <c r="CA793" s="300"/>
      <c r="CB793" s="300"/>
      <c r="CC793" s="300"/>
      <c r="CD793" s="300"/>
      <c r="CE793" s="300"/>
      <c r="CF793" s="300"/>
      <c r="CG793" s="300"/>
      <c r="CH793" s="300"/>
      <c r="CI793" s="300"/>
      <c r="CJ793" s="300"/>
      <c r="CK793" s="300"/>
      <c r="CL793" s="300"/>
      <c r="CM793" s="300"/>
      <c r="CN793" s="300"/>
      <c r="CO793" s="300"/>
      <c r="CP793" s="300"/>
      <c r="CQ793" s="300"/>
      <c r="CR793" s="300"/>
      <c r="CS793" s="300"/>
      <c r="CT793" s="300"/>
      <c r="CU793" s="300"/>
      <c r="CV793" s="300"/>
      <c r="CW793" s="300"/>
      <c r="CX793" s="300"/>
      <c r="CY793" s="300"/>
    </row>
    <row r="794" s="190" customFormat="1" customHeight="1" spans="1:103">
      <c r="A794" s="243">
        <v>398</v>
      </c>
      <c r="B794" s="235"/>
      <c r="C794" s="234">
        <v>1</v>
      </c>
      <c r="D794" s="233">
        <f t="shared" si="1987"/>
        <v>800</v>
      </c>
      <c r="E794" s="234" t="s">
        <v>203</v>
      </c>
      <c r="F794" s="232">
        <f t="shared" si="1989"/>
        <v>3020</v>
      </c>
      <c r="G794" s="234"/>
      <c r="H794" s="234" t="s">
        <v>46</v>
      </c>
      <c r="I794" s="234"/>
      <c r="J794" s="252"/>
      <c r="K794" s="234"/>
      <c r="L794" s="234">
        <v>6</v>
      </c>
      <c r="M794" s="234">
        <f t="shared" si="1976"/>
        <v>0</v>
      </c>
      <c r="N794" s="253">
        <f t="shared" si="1990"/>
        <v>0</v>
      </c>
      <c r="O794" s="234"/>
      <c r="P794" s="234"/>
      <c r="Q794" s="234"/>
      <c r="R794" s="234"/>
      <c r="S794" s="260">
        <f t="shared" si="1977"/>
        <v>0</v>
      </c>
      <c r="T794" s="260" t="e">
        <f t="shared" si="1978"/>
        <v>#DIV/0!</v>
      </c>
      <c r="U794" s="260">
        <f t="shared" si="1979"/>
        <v>0</v>
      </c>
      <c r="V794" s="260"/>
      <c r="W794" s="270"/>
      <c r="X794" s="266"/>
      <c r="Y794" s="260" t="e">
        <f t="shared" si="1980"/>
        <v>#DIV/0!</v>
      </c>
      <c r="Z794" s="234" t="e">
        <f t="shared" si="1981"/>
        <v>#DIV/0!</v>
      </c>
      <c r="AA794" s="260" t="e">
        <f t="shared" si="1982"/>
        <v>#DIV/0!</v>
      </c>
      <c r="AB794" s="278" t="e">
        <f t="shared" si="1983"/>
        <v>#DIV/0!</v>
      </c>
      <c r="AC794" s="260">
        <f t="shared" si="1984"/>
        <v>0</v>
      </c>
      <c r="AD794" s="254" t="e">
        <f t="shared" si="1985"/>
        <v>#DIV/0!</v>
      </c>
      <c r="AE794" s="279">
        <v>1</v>
      </c>
      <c r="AF794" s="280">
        <f t="shared" si="1986"/>
        <v>0</v>
      </c>
      <c r="AG794" s="292">
        <f t="shared" si="1991"/>
        <v>44162</v>
      </c>
      <c r="AH794" s="294"/>
      <c r="AI794" s="294">
        <f t="shared" si="1992"/>
        <v>44171.1731908344</v>
      </c>
      <c r="AJ794" s="295"/>
      <c r="AK794" s="295">
        <f t="shared" si="1993"/>
        <v>44174.1731908344</v>
      </c>
      <c r="AL794" s="296"/>
      <c r="AM794" s="300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218"/>
      <c r="BD794" s="218"/>
      <c r="BE794" s="218"/>
      <c r="BF794" s="218"/>
      <c r="BG794" s="218"/>
      <c r="BH794" s="218"/>
      <c r="BI794" s="300"/>
      <c r="BJ794" s="300"/>
      <c r="BK794" s="300"/>
      <c r="BL794" s="300"/>
      <c r="BM794" s="300"/>
      <c r="BN794" s="300"/>
      <c r="BO794" s="300"/>
      <c r="BP794" s="300"/>
      <c r="BQ794" s="300"/>
      <c r="BR794" s="300"/>
      <c r="BS794" s="300"/>
      <c r="BT794" s="300"/>
      <c r="BU794" s="300"/>
      <c r="BV794" s="300"/>
      <c r="BW794" s="300"/>
      <c r="BX794" s="300"/>
      <c r="BY794" s="300"/>
      <c r="BZ794" s="300"/>
      <c r="CA794" s="300"/>
      <c r="CB794" s="300"/>
      <c r="CC794" s="300"/>
      <c r="CD794" s="300"/>
      <c r="CE794" s="300"/>
      <c r="CF794" s="300"/>
      <c r="CG794" s="300"/>
      <c r="CH794" s="300"/>
      <c r="CI794" s="300"/>
      <c r="CJ794" s="300"/>
      <c r="CK794" s="300"/>
      <c r="CL794" s="300"/>
      <c r="CM794" s="300"/>
      <c r="CN794" s="300"/>
      <c r="CO794" s="300"/>
      <c r="CP794" s="300"/>
      <c r="CQ794" s="300"/>
      <c r="CR794" s="300"/>
      <c r="CS794" s="300"/>
      <c r="CT794" s="300"/>
      <c r="CU794" s="300"/>
      <c r="CV794" s="300"/>
      <c r="CW794" s="300"/>
      <c r="CX794" s="300"/>
      <c r="CY794" s="300"/>
    </row>
    <row r="795" s="190" customFormat="1" customHeight="1" spans="1:103">
      <c r="A795" s="243"/>
      <c r="B795" s="237"/>
      <c r="C795" s="240"/>
      <c r="D795" s="239"/>
      <c r="E795" s="240"/>
      <c r="F795" s="238"/>
      <c r="G795" s="240"/>
      <c r="H795" s="240"/>
      <c r="I795" s="240"/>
      <c r="J795" s="256"/>
      <c r="K795" s="240"/>
      <c r="L795" s="240"/>
      <c r="M795" s="240"/>
      <c r="N795" s="257"/>
      <c r="O795" s="240"/>
      <c r="P795" s="240"/>
      <c r="Q795" s="240"/>
      <c r="R795" s="240"/>
      <c r="S795" s="267"/>
      <c r="T795" s="267"/>
      <c r="U795" s="267"/>
      <c r="V795" s="267"/>
      <c r="W795" s="272"/>
      <c r="X795" s="269"/>
      <c r="Y795" s="267"/>
      <c r="Z795" s="240"/>
      <c r="AA795" s="267"/>
      <c r="AB795" s="281"/>
      <c r="AC795" s="267"/>
      <c r="AD795" s="258"/>
      <c r="AE795" s="282"/>
      <c r="AF795" s="283"/>
      <c r="AG795" s="297"/>
      <c r="AH795" s="352"/>
      <c r="AI795" s="352"/>
      <c r="AJ795" s="345"/>
      <c r="AK795" s="345"/>
      <c r="AL795" s="298"/>
      <c r="AM795" s="300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218"/>
      <c r="BD795" s="218"/>
      <c r="BE795" s="218"/>
      <c r="BF795" s="218"/>
      <c r="BG795" s="218"/>
      <c r="BH795" s="218"/>
      <c r="BI795" s="300"/>
      <c r="BJ795" s="300"/>
      <c r="BK795" s="300"/>
      <c r="BL795" s="300"/>
      <c r="BM795" s="300"/>
      <c r="BN795" s="300"/>
      <c r="BO795" s="300"/>
      <c r="BP795" s="300"/>
      <c r="BQ795" s="300"/>
      <c r="BR795" s="300"/>
      <c r="BS795" s="300"/>
      <c r="BT795" s="300"/>
      <c r="BU795" s="300"/>
      <c r="BV795" s="300"/>
      <c r="BW795" s="300"/>
      <c r="BX795" s="300"/>
      <c r="BY795" s="300"/>
      <c r="BZ795" s="300"/>
      <c r="CA795" s="300"/>
      <c r="CB795" s="300"/>
      <c r="CC795" s="300"/>
      <c r="CD795" s="300"/>
      <c r="CE795" s="300"/>
      <c r="CF795" s="300"/>
      <c r="CG795" s="300"/>
      <c r="CH795" s="300"/>
      <c r="CI795" s="300"/>
      <c r="CJ795" s="300"/>
      <c r="CK795" s="300"/>
      <c r="CL795" s="300"/>
      <c r="CM795" s="300"/>
      <c r="CN795" s="300"/>
      <c r="CO795" s="300"/>
      <c r="CP795" s="300"/>
      <c r="CQ795" s="300"/>
      <c r="CR795" s="300"/>
      <c r="CS795" s="300"/>
      <c r="CT795" s="300"/>
      <c r="CU795" s="300"/>
      <c r="CV795" s="300"/>
      <c r="CW795" s="300"/>
      <c r="CX795" s="300"/>
      <c r="CY795" s="300"/>
    </row>
    <row r="796" s="195" customFormat="1" customHeight="1" spans="1:103">
      <c r="A796" s="230">
        <v>399</v>
      </c>
      <c r="B796" s="235">
        <v>1099</v>
      </c>
      <c r="C796" s="234">
        <v>1</v>
      </c>
      <c r="D796" s="233">
        <v>700</v>
      </c>
      <c r="E796" s="234" t="s">
        <v>204</v>
      </c>
      <c r="F796" s="232">
        <v>5020</v>
      </c>
      <c r="G796" s="234"/>
      <c r="H796" s="234" t="s">
        <v>15</v>
      </c>
      <c r="I796" s="234">
        <v>75</v>
      </c>
      <c r="J796" s="252" t="s">
        <v>56</v>
      </c>
      <c r="K796" s="234">
        <v>413</v>
      </c>
      <c r="L796" s="234">
        <v>6</v>
      </c>
      <c r="M796" s="234">
        <f t="shared" ref="M796:M802" si="1994">O796*K796*I796</f>
        <v>108412.5</v>
      </c>
      <c r="N796" s="253">
        <f>M796/SUM($M$796:$M$802)</f>
        <v>0.140722352024922</v>
      </c>
      <c r="O796" s="234">
        <v>3.5</v>
      </c>
      <c r="P796" s="234"/>
      <c r="Q796" s="234"/>
      <c r="R796" s="234"/>
      <c r="S796" s="260">
        <f t="shared" ref="S796:S802" si="1995">R796*Q796*P796/1000</f>
        <v>0</v>
      </c>
      <c r="T796" s="260">
        <f t="shared" ref="T796:T802" si="1996">F796*N796*1000/L796/K796*9000/I796</f>
        <v>34209.5015576324</v>
      </c>
      <c r="U796" s="260">
        <f t="shared" ref="U796:U802" si="1997">F796*N796</f>
        <v>706.426207165109</v>
      </c>
      <c r="V796" s="260"/>
      <c r="W796" s="270"/>
      <c r="X796" s="266"/>
      <c r="Y796" s="260">
        <f t="shared" ref="Y796:Y802" si="1998">T796-X796</f>
        <v>34209.5015576324</v>
      </c>
      <c r="Z796" s="234">
        <f t="shared" ref="Z796:Z802" si="1999">Y796*I796/9000*L796*K796/1000</f>
        <v>706.426207165109</v>
      </c>
      <c r="AA796" s="260">
        <f t="shared" ref="AA796:AA802" si="2000">65*1000/K796*9000/I796</f>
        <v>18886.1985472155</v>
      </c>
      <c r="AB796" s="278">
        <f t="shared" ref="AB796:AB802" si="2001">Q796*R796*P796*N796/K796/L796*9000/I796</f>
        <v>0</v>
      </c>
      <c r="AC796" s="260">
        <f t="shared" ref="AC796:AC802" si="2002">D796/2*O796*60*24/1000</f>
        <v>1764</v>
      </c>
      <c r="AD796" s="254">
        <f t="shared" ref="AD796:AD807" si="2003">T796/AC796/0.83/AE796</f>
        <v>23.3652306898563</v>
      </c>
      <c r="AE796" s="279">
        <v>1</v>
      </c>
      <c r="AF796" s="280">
        <f t="shared" ref="AF796:AF802" si="2004">IF(LEN(C796)&gt;0,AC796*I796/9000/1000*K796*L796,"")</f>
        <v>36.4266</v>
      </c>
      <c r="AG796" s="292">
        <v>44128</v>
      </c>
      <c r="AH796" s="294"/>
      <c r="AI796" s="294">
        <f>AD796+AG796</f>
        <v>44151.3652306899</v>
      </c>
      <c r="AJ796" s="295" t="str">
        <f ca="1">IF(NOW()-AG796-AD796&gt;=-2,"跟踪"," ")</f>
        <v>跟踪</v>
      </c>
      <c r="AK796" s="295">
        <f>AI796+3</f>
        <v>44154.3652306899</v>
      </c>
      <c r="AL796" s="296">
        <f>SUM(AF796:AF802)</f>
        <v>258.8544</v>
      </c>
      <c r="AM796" s="217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218"/>
      <c r="BD796" s="218"/>
      <c r="BE796" s="218"/>
      <c r="BF796" s="218"/>
      <c r="BG796" s="218"/>
      <c r="BH796" s="218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217"/>
      <c r="BV796" s="217"/>
      <c r="BW796" s="217"/>
      <c r="BX796" s="217"/>
      <c r="BY796" s="217"/>
      <c r="BZ796" s="217"/>
      <c r="CA796" s="217"/>
      <c r="CB796" s="217"/>
      <c r="CC796" s="217"/>
      <c r="CD796" s="217"/>
      <c r="CE796" s="217"/>
      <c r="CF796" s="217"/>
      <c r="CG796" s="217"/>
      <c r="CH796" s="217"/>
      <c r="CI796" s="217"/>
      <c r="CJ796" s="217"/>
      <c r="CK796" s="217"/>
      <c r="CL796" s="217"/>
      <c r="CM796" s="217"/>
      <c r="CN796" s="217"/>
      <c r="CO796" s="217"/>
      <c r="CP796" s="217"/>
      <c r="CQ796" s="217"/>
      <c r="CR796" s="217"/>
      <c r="CS796" s="217"/>
      <c r="CT796" s="217"/>
      <c r="CU796" s="217"/>
      <c r="CV796" s="217"/>
      <c r="CW796" s="217"/>
      <c r="CX796" s="217"/>
      <c r="CY796" s="217"/>
    </row>
    <row r="797" s="195" customFormat="1" customHeight="1" spans="1:103">
      <c r="A797" s="230">
        <v>399</v>
      </c>
      <c r="B797" s="235"/>
      <c r="C797" s="234">
        <v>1</v>
      </c>
      <c r="D797" s="233">
        <f t="shared" ref="D797:D802" si="2005">D796</f>
        <v>700</v>
      </c>
      <c r="E797" s="234" t="str">
        <f t="shared" ref="E797:E802" si="2006">E796</f>
        <v>YT-25969-24E</v>
      </c>
      <c r="F797" s="232">
        <f t="shared" ref="F797:F802" si="2007">F796</f>
        <v>5020</v>
      </c>
      <c r="G797" s="234"/>
      <c r="H797" s="234" t="s">
        <v>41</v>
      </c>
      <c r="I797" s="234">
        <v>75</v>
      </c>
      <c r="J797" s="252" t="s">
        <v>56</v>
      </c>
      <c r="K797" s="234">
        <v>413</v>
      </c>
      <c r="L797" s="234">
        <f t="shared" ref="L797:L802" si="2008">L796</f>
        <v>6</v>
      </c>
      <c r="M797" s="234">
        <f t="shared" si="1994"/>
        <v>108412.5</v>
      </c>
      <c r="N797" s="253">
        <f t="shared" ref="N797:N802" si="2009">M797/SUM($M$796:$M$802)</f>
        <v>0.140722352024922</v>
      </c>
      <c r="O797" s="234">
        <v>3.5</v>
      </c>
      <c r="P797" s="260"/>
      <c r="Q797" s="260"/>
      <c r="R797" s="260"/>
      <c r="S797" s="260">
        <f t="shared" si="1995"/>
        <v>0</v>
      </c>
      <c r="T797" s="260">
        <f t="shared" si="1996"/>
        <v>34209.5015576324</v>
      </c>
      <c r="U797" s="260">
        <f t="shared" si="1997"/>
        <v>706.426207165109</v>
      </c>
      <c r="V797" s="260"/>
      <c r="W797" s="270"/>
      <c r="X797" s="266"/>
      <c r="Y797" s="260">
        <f t="shared" si="1998"/>
        <v>34209.5015576324</v>
      </c>
      <c r="Z797" s="234">
        <f t="shared" si="1999"/>
        <v>706.426207165109</v>
      </c>
      <c r="AA797" s="260">
        <f t="shared" si="2000"/>
        <v>18886.1985472155</v>
      </c>
      <c r="AB797" s="278">
        <f t="shared" si="2001"/>
        <v>0</v>
      </c>
      <c r="AC797" s="260">
        <f t="shared" si="2002"/>
        <v>1764</v>
      </c>
      <c r="AD797" s="254">
        <f t="shared" si="2003"/>
        <v>23.3652306898563</v>
      </c>
      <c r="AE797" s="279">
        <v>1</v>
      </c>
      <c r="AF797" s="280">
        <f t="shared" si="2004"/>
        <v>36.4266</v>
      </c>
      <c r="AG797" s="292">
        <f t="shared" ref="AG797:AG802" si="2010">AG796</f>
        <v>44128</v>
      </c>
      <c r="AH797" s="294"/>
      <c r="AI797" s="294">
        <f t="shared" ref="AI797:AI802" si="2011">AI796</f>
        <v>44151.3652306899</v>
      </c>
      <c r="AJ797" s="295"/>
      <c r="AK797" s="295">
        <f t="shared" ref="AK797:AK802" si="2012">AK796</f>
        <v>44154.3652306899</v>
      </c>
      <c r="AL797" s="296"/>
      <c r="AM797" s="217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218"/>
      <c r="BD797" s="218"/>
      <c r="BE797" s="218"/>
      <c r="BF797" s="218"/>
      <c r="BG797" s="218"/>
      <c r="BH797" s="218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217"/>
      <c r="BV797" s="217"/>
      <c r="BW797" s="217"/>
      <c r="BX797" s="217"/>
      <c r="BY797" s="217"/>
      <c r="BZ797" s="217"/>
      <c r="CA797" s="217"/>
      <c r="CB797" s="217"/>
      <c r="CC797" s="217"/>
      <c r="CD797" s="217"/>
      <c r="CE797" s="217"/>
      <c r="CF797" s="217"/>
      <c r="CG797" s="217"/>
      <c r="CH797" s="217"/>
      <c r="CI797" s="217"/>
      <c r="CJ797" s="217"/>
      <c r="CK797" s="217"/>
      <c r="CL797" s="217"/>
      <c r="CM797" s="217"/>
      <c r="CN797" s="217"/>
      <c r="CO797" s="217"/>
      <c r="CP797" s="217"/>
      <c r="CQ797" s="217"/>
      <c r="CR797" s="217"/>
      <c r="CS797" s="217"/>
      <c r="CT797" s="217"/>
      <c r="CU797" s="217"/>
      <c r="CV797" s="217"/>
      <c r="CW797" s="217"/>
      <c r="CX797" s="217"/>
      <c r="CY797" s="217"/>
    </row>
    <row r="798" s="195" customFormat="1" customHeight="1" spans="1:103">
      <c r="A798" s="230">
        <v>399</v>
      </c>
      <c r="B798" s="235"/>
      <c r="C798" s="234">
        <v>1</v>
      </c>
      <c r="D798" s="233">
        <f t="shared" si="2005"/>
        <v>700</v>
      </c>
      <c r="E798" s="234" t="str">
        <f t="shared" si="2006"/>
        <v>YT-25969-24E</v>
      </c>
      <c r="F798" s="232">
        <f t="shared" si="2007"/>
        <v>5020</v>
      </c>
      <c r="G798" s="234"/>
      <c r="H798" s="234" t="s">
        <v>42</v>
      </c>
      <c r="I798" s="234">
        <v>30</v>
      </c>
      <c r="J798" s="252" t="s">
        <v>57</v>
      </c>
      <c r="K798" s="234">
        <v>550</v>
      </c>
      <c r="L798" s="234">
        <f t="shared" si="2008"/>
        <v>6</v>
      </c>
      <c r="M798" s="234">
        <f t="shared" si="1994"/>
        <v>235950</v>
      </c>
      <c r="N798" s="253">
        <f t="shared" si="2009"/>
        <v>0.306269470404984</v>
      </c>
      <c r="O798" s="234">
        <v>14.3</v>
      </c>
      <c r="P798" s="234"/>
      <c r="Q798" s="234"/>
      <c r="R798" s="234"/>
      <c r="S798" s="260">
        <f t="shared" si="1995"/>
        <v>0</v>
      </c>
      <c r="T798" s="260">
        <f t="shared" si="1996"/>
        <v>139770.249221184</v>
      </c>
      <c r="U798" s="260">
        <f t="shared" si="1997"/>
        <v>1537.47274143302</v>
      </c>
      <c r="V798" s="260"/>
      <c r="W798" s="270"/>
      <c r="X798" s="266"/>
      <c r="Y798" s="260">
        <f t="shared" si="1998"/>
        <v>139770.249221184</v>
      </c>
      <c r="Z798" s="234">
        <f t="shared" si="1999"/>
        <v>1537.47274143302</v>
      </c>
      <c r="AA798" s="260">
        <f t="shared" si="2000"/>
        <v>35454.5454545455</v>
      </c>
      <c r="AB798" s="278">
        <f t="shared" si="2001"/>
        <v>0</v>
      </c>
      <c r="AC798" s="260">
        <f t="shared" si="2002"/>
        <v>7207.2</v>
      </c>
      <c r="AD798" s="254">
        <f t="shared" si="2003"/>
        <v>23.3652306898563</v>
      </c>
      <c r="AE798" s="279">
        <v>1</v>
      </c>
      <c r="AF798" s="280">
        <f t="shared" si="2004"/>
        <v>79.2792</v>
      </c>
      <c r="AG798" s="292">
        <f t="shared" si="2010"/>
        <v>44128</v>
      </c>
      <c r="AH798" s="294"/>
      <c r="AI798" s="294">
        <f t="shared" si="2011"/>
        <v>44151.3652306899</v>
      </c>
      <c r="AJ798" s="295"/>
      <c r="AK798" s="295">
        <f t="shared" si="2012"/>
        <v>44154.3652306899</v>
      </c>
      <c r="AL798" s="296"/>
      <c r="AM798" s="217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218"/>
      <c r="BD798" s="218"/>
      <c r="BE798" s="218"/>
      <c r="BF798" s="218"/>
      <c r="BG798" s="218"/>
      <c r="BH798" s="218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217"/>
      <c r="BV798" s="217"/>
      <c r="BW798" s="217"/>
      <c r="BX798" s="217"/>
      <c r="BY798" s="217"/>
      <c r="BZ798" s="217"/>
      <c r="CA798" s="217"/>
      <c r="CB798" s="217"/>
      <c r="CC798" s="217"/>
      <c r="CD798" s="217"/>
      <c r="CE798" s="217"/>
      <c r="CF798" s="217"/>
      <c r="CG798" s="217"/>
      <c r="CH798" s="217"/>
      <c r="CI798" s="217"/>
      <c r="CJ798" s="217"/>
      <c r="CK798" s="217"/>
      <c r="CL798" s="217"/>
      <c r="CM798" s="217"/>
      <c r="CN798" s="217"/>
      <c r="CO798" s="217"/>
      <c r="CP798" s="217"/>
      <c r="CQ798" s="217"/>
      <c r="CR798" s="217"/>
      <c r="CS798" s="217"/>
      <c r="CT798" s="217"/>
      <c r="CU798" s="217"/>
      <c r="CV798" s="217"/>
      <c r="CW798" s="217"/>
      <c r="CX798" s="217"/>
      <c r="CY798" s="217"/>
    </row>
    <row r="799" s="195" customFormat="1" customHeight="1" spans="1:103">
      <c r="A799" s="230">
        <v>399</v>
      </c>
      <c r="B799" s="235"/>
      <c r="C799" s="234">
        <v>1</v>
      </c>
      <c r="D799" s="233">
        <f t="shared" si="2005"/>
        <v>700</v>
      </c>
      <c r="E799" s="234" t="str">
        <f t="shared" si="2006"/>
        <v>YT-25969-24E</v>
      </c>
      <c r="F799" s="232">
        <f t="shared" si="2007"/>
        <v>5020</v>
      </c>
      <c r="G799" s="234"/>
      <c r="H799" s="234" t="s">
        <v>43</v>
      </c>
      <c r="I799" s="234">
        <v>75</v>
      </c>
      <c r="J799" s="252" t="s">
        <v>56</v>
      </c>
      <c r="K799" s="234">
        <v>550</v>
      </c>
      <c r="L799" s="234">
        <f t="shared" si="2008"/>
        <v>6</v>
      </c>
      <c r="M799" s="234">
        <f t="shared" si="1994"/>
        <v>317625</v>
      </c>
      <c r="N799" s="253">
        <f t="shared" si="2009"/>
        <v>0.412285825545171</v>
      </c>
      <c r="O799" s="234">
        <v>7.7</v>
      </c>
      <c r="P799" s="234"/>
      <c r="Q799" s="234"/>
      <c r="R799" s="234"/>
      <c r="S799" s="260">
        <f t="shared" si="1995"/>
        <v>0</v>
      </c>
      <c r="T799" s="260">
        <f t="shared" si="1996"/>
        <v>75260.9034267913</v>
      </c>
      <c r="U799" s="260">
        <f t="shared" si="1997"/>
        <v>2069.67484423676</v>
      </c>
      <c r="V799" s="260"/>
      <c r="W799" s="270"/>
      <c r="X799" s="266"/>
      <c r="Y799" s="260">
        <f t="shared" si="1998"/>
        <v>75260.9034267913</v>
      </c>
      <c r="Z799" s="234">
        <f t="shared" si="1999"/>
        <v>2069.67484423676</v>
      </c>
      <c r="AA799" s="260">
        <f t="shared" si="2000"/>
        <v>14181.8181818182</v>
      </c>
      <c r="AB799" s="278">
        <f t="shared" si="2001"/>
        <v>0</v>
      </c>
      <c r="AC799" s="260">
        <f t="shared" si="2002"/>
        <v>3880.8</v>
      </c>
      <c r="AD799" s="254">
        <f t="shared" si="2003"/>
        <v>23.3652306898563</v>
      </c>
      <c r="AE799" s="279">
        <v>1</v>
      </c>
      <c r="AF799" s="280">
        <f t="shared" si="2004"/>
        <v>106.722</v>
      </c>
      <c r="AG799" s="292">
        <f t="shared" si="2010"/>
        <v>44128</v>
      </c>
      <c r="AH799" s="294"/>
      <c r="AI799" s="294">
        <f t="shared" si="2011"/>
        <v>44151.3652306899</v>
      </c>
      <c r="AJ799" s="295"/>
      <c r="AK799" s="295">
        <f t="shared" si="2012"/>
        <v>44154.3652306899</v>
      </c>
      <c r="AL799" s="296"/>
      <c r="AM799" s="217"/>
      <c r="AN799" s="218"/>
      <c r="AO799" s="218"/>
      <c r="AP799" s="218"/>
      <c r="AQ799" s="218"/>
      <c r="AR799" s="218"/>
      <c r="AS799" s="218"/>
      <c r="AT799" s="218"/>
      <c r="AU799" s="218"/>
      <c r="AV799" s="218"/>
      <c r="AW799" s="218"/>
      <c r="AX799" s="218"/>
      <c r="AY799" s="218"/>
      <c r="AZ799" s="218"/>
      <c r="BA799" s="218"/>
      <c r="BB799" s="218"/>
      <c r="BC799" s="218"/>
      <c r="BD799" s="218"/>
      <c r="BE799" s="218"/>
      <c r="BF799" s="218"/>
      <c r="BG799" s="218"/>
      <c r="BH799" s="218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217"/>
      <c r="BS799" s="217"/>
      <c r="BT799" s="217"/>
      <c r="BU799" s="217"/>
      <c r="BV799" s="217"/>
      <c r="BW799" s="217"/>
      <c r="BX799" s="217"/>
      <c r="BY799" s="217"/>
      <c r="BZ799" s="217"/>
      <c r="CA799" s="217"/>
      <c r="CB799" s="217"/>
      <c r="CC799" s="217"/>
      <c r="CD799" s="217"/>
      <c r="CE799" s="217"/>
      <c r="CF799" s="217"/>
      <c r="CG799" s="217"/>
      <c r="CH799" s="217"/>
      <c r="CI799" s="217"/>
      <c r="CJ799" s="217"/>
      <c r="CK799" s="217"/>
      <c r="CL799" s="217"/>
      <c r="CM799" s="217"/>
      <c r="CN799" s="217"/>
      <c r="CO799" s="217"/>
      <c r="CP799" s="217"/>
      <c r="CQ799" s="217"/>
      <c r="CR799" s="217"/>
      <c r="CS799" s="217"/>
      <c r="CT799" s="217"/>
      <c r="CU799" s="217"/>
      <c r="CV799" s="217"/>
      <c r="CW799" s="217"/>
      <c r="CX799" s="217"/>
      <c r="CY799" s="217"/>
    </row>
    <row r="800" s="195" customFormat="1" customHeight="1" spans="1:103">
      <c r="A800" s="230">
        <v>399</v>
      </c>
      <c r="B800" s="235"/>
      <c r="C800" s="234">
        <v>1</v>
      </c>
      <c r="D800" s="233">
        <f t="shared" si="2005"/>
        <v>700</v>
      </c>
      <c r="E800" s="234" t="str">
        <f t="shared" si="2006"/>
        <v>YT-25969-24E</v>
      </c>
      <c r="F800" s="232">
        <f t="shared" si="2007"/>
        <v>5020</v>
      </c>
      <c r="G800" s="234"/>
      <c r="H800" s="234" t="s">
        <v>44</v>
      </c>
      <c r="I800" s="234"/>
      <c r="J800" s="252"/>
      <c r="K800" s="234"/>
      <c r="L800" s="234">
        <f t="shared" si="2008"/>
        <v>6</v>
      </c>
      <c r="M800" s="234">
        <f t="shared" si="1994"/>
        <v>0</v>
      </c>
      <c r="N800" s="253">
        <f t="shared" si="2009"/>
        <v>0</v>
      </c>
      <c r="O800" s="234"/>
      <c r="P800" s="234"/>
      <c r="Q800" s="234"/>
      <c r="R800" s="234"/>
      <c r="S800" s="260">
        <f t="shared" si="1995"/>
        <v>0</v>
      </c>
      <c r="T800" s="260" t="e">
        <f t="shared" si="1996"/>
        <v>#DIV/0!</v>
      </c>
      <c r="U800" s="260">
        <f t="shared" si="1997"/>
        <v>0</v>
      </c>
      <c r="V800" s="260"/>
      <c r="W800" s="270"/>
      <c r="X800" s="266"/>
      <c r="Y800" s="260" t="e">
        <f t="shared" si="1998"/>
        <v>#DIV/0!</v>
      </c>
      <c r="Z800" s="234" t="e">
        <f t="shared" si="1999"/>
        <v>#DIV/0!</v>
      </c>
      <c r="AA800" s="260" t="e">
        <f t="shared" si="2000"/>
        <v>#DIV/0!</v>
      </c>
      <c r="AB800" s="278" t="e">
        <f t="shared" si="2001"/>
        <v>#DIV/0!</v>
      </c>
      <c r="AC800" s="260">
        <f t="shared" si="2002"/>
        <v>0</v>
      </c>
      <c r="AD800" s="254" t="e">
        <f t="shared" si="2003"/>
        <v>#DIV/0!</v>
      </c>
      <c r="AE800" s="279">
        <v>1</v>
      </c>
      <c r="AF800" s="280">
        <f t="shared" si="2004"/>
        <v>0</v>
      </c>
      <c r="AG800" s="292">
        <f t="shared" si="2010"/>
        <v>44128</v>
      </c>
      <c r="AH800" s="294"/>
      <c r="AI800" s="294">
        <f t="shared" si="2011"/>
        <v>44151.3652306899</v>
      </c>
      <c r="AJ800" s="295"/>
      <c r="AK800" s="295">
        <f t="shared" si="2012"/>
        <v>44154.3652306899</v>
      </c>
      <c r="AL800" s="296"/>
      <c r="AM800" s="217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218"/>
      <c r="BD800" s="218"/>
      <c r="BE800" s="218"/>
      <c r="BF800" s="218"/>
      <c r="BG800" s="218"/>
      <c r="BH800" s="218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217"/>
      <c r="BS800" s="217"/>
      <c r="BT800" s="217"/>
      <c r="BU800" s="217"/>
      <c r="BV800" s="217"/>
      <c r="BW800" s="217"/>
      <c r="BX800" s="217"/>
      <c r="BY800" s="217"/>
      <c r="BZ800" s="217"/>
      <c r="CA800" s="217"/>
      <c r="CB800" s="217"/>
      <c r="CC800" s="217"/>
      <c r="CD800" s="217"/>
      <c r="CE800" s="217"/>
      <c r="CF800" s="217"/>
      <c r="CG800" s="217"/>
      <c r="CH800" s="217"/>
      <c r="CI800" s="217"/>
      <c r="CJ800" s="217"/>
      <c r="CK800" s="217"/>
      <c r="CL800" s="217"/>
      <c r="CM800" s="217"/>
      <c r="CN800" s="217"/>
      <c r="CO800" s="217"/>
      <c r="CP800" s="217"/>
      <c r="CQ800" s="217"/>
      <c r="CR800" s="217"/>
      <c r="CS800" s="217"/>
      <c r="CT800" s="217"/>
      <c r="CU800" s="217"/>
      <c r="CV800" s="217"/>
      <c r="CW800" s="217"/>
      <c r="CX800" s="217"/>
      <c r="CY800" s="217"/>
    </row>
    <row r="801" s="195" customFormat="1" customHeight="1" spans="1:103">
      <c r="A801" s="230">
        <v>399</v>
      </c>
      <c r="B801" s="235"/>
      <c r="C801" s="234">
        <v>1</v>
      </c>
      <c r="D801" s="233">
        <f t="shared" si="2005"/>
        <v>700</v>
      </c>
      <c r="E801" s="234" t="str">
        <f t="shared" si="2006"/>
        <v>YT-25969-24E</v>
      </c>
      <c r="F801" s="232">
        <f t="shared" si="2007"/>
        <v>5020</v>
      </c>
      <c r="G801" s="234"/>
      <c r="H801" s="234" t="s">
        <v>45</v>
      </c>
      <c r="I801" s="234"/>
      <c r="J801" s="252"/>
      <c r="K801" s="234"/>
      <c r="L801" s="234">
        <f t="shared" si="2008"/>
        <v>6</v>
      </c>
      <c r="M801" s="234">
        <f t="shared" si="1994"/>
        <v>0</v>
      </c>
      <c r="N801" s="253">
        <f t="shared" si="2009"/>
        <v>0</v>
      </c>
      <c r="O801" s="234"/>
      <c r="P801" s="234"/>
      <c r="Q801" s="234"/>
      <c r="R801" s="234"/>
      <c r="S801" s="260">
        <f t="shared" si="1995"/>
        <v>0</v>
      </c>
      <c r="T801" s="260" t="e">
        <f t="shared" si="1996"/>
        <v>#DIV/0!</v>
      </c>
      <c r="U801" s="260">
        <f t="shared" si="1997"/>
        <v>0</v>
      </c>
      <c r="V801" s="260"/>
      <c r="W801" s="270"/>
      <c r="X801" s="266"/>
      <c r="Y801" s="260" t="e">
        <f t="shared" si="1998"/>
        <v>#DIV/0!</v>
      </c>
      <c r="Z801" s="234" t="e">
        <f t="shared" si="1999"/>
        <v>#DIV/0!</v>
      </c>
      <c r="AA801" s="260" t="e">
        <f t="shared" si="2000"/>
        <v>#DIV/0!</v>
      </c>
      <c r="AB801" s="278" t="e">
        <f t="shared" si="2001"/>
        <v>#DIV/0!</v>
      </c>
      <c r="AC801" s="260">
        <f t="shared" si="2002"/>
        <v>0</v>
      </c>
      <c r="AD801" s="254" t="e">
        <f t="shared" si="2003"/>
        <v>#DIV/0!</v>
      </c>
      <c r="AE801" s="279">
        <v>1</v>
      </c>
      <c r="AF801" s="280">
        <f t="shared" si="2004"/>
        <v>0</v>
      </c>
      <c r="AG801" s="292">
        <f t="shared" si="2010"/>
        <v>44128</v>
      </c>
      <c r="AH801" s="294"/>
      <c r="AI801" s="294">
        <f t="shared" si="2011"/>
        <v>44151.3652306899</v>
      </c>
      <c r="AJ801" s="295"/>
      <c r="AK801" s="295">
        <f t="shared" si="2012"/>
        <v>44154.3652306899</v>
      </c>
      <c r="AL801" s="296"/>
      <c r="AM801" s="217"/>
      <c r="AN801" s="218"/>
      <c r="AO801" s="218"/>
      <c r="AP801" s="218"/>
      <c r="AQ801" s="218"/>
      <c r="AR801" s="218"/>
      <c r="AS801" s="218"/>
      <c r="AT801" s="218"/>
      <c r="AU801" s="218"/>
      <c r="AV801" s="218"/>
      <c r="AW801" s="218"/>
      <c r="AX801" s="218"/>
      <c r="AY801" s="218"/>
      <c r="AZ801" s="218"/>
      <c r="BA801" s="218"/>
      <c r="BB801" s="218"/>
      <c r="BC801" s="218"/>
      <c r="BD801" s="218"/>
      <c r="BE801" s="218"/>
      <c r="BF801" s="218"/>
      <c r="BG801" s="218"/>
      <c r="BH801" s="218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217"/>
      <c r="BS801" s="217"/>
      <c r="BT801" s="217"/>
      <c r="BU801" s="217"/>
      <c r="BV801" s="217"/>
      <c r="BW801" s="217"/>
      <c r="BX801" s="217"/>
      <c r="BY801" s="217"/>
      <c r="BZ801" s="217"/>
      <c r="CA801" s="217"/>
      <c r="CB801" s="217"/>
      <c r="CC801" s="217"/>
      <c r="CD801" s="217"/>
      <c r="CE801" s="217"/>
      <c r="CF801" s="217"/>
      <c r="CG801" s="217"/>
      <c r="CH801" s="217"/>
      <c r="CI801" s="217"/>
      <c r="CJ801" s="217"/>
      <c r="CK801" s="217"/>
      <c r="CL801" s="217"/>
      <c r="CM801" s="217"/>
      <c r="CN801" s="217"/>
      <c r="CO801" s="217"/>
      <c r="CP801" s="217"/>
      <c r="CQ801" s="217"/>
      <c r="CR801" s="217"/>
      <c r="CS801" s="217"/>
      <c r="CT801" s="217"/>
      <c r="CU801" s="217"/>
      <c r="CV801" s="217"/>
      <c r="CW801" s="217"/>
      <c r="CX801" s="217"/>
      <c r="CY801" s="217"/>
    </row>
    <row r="802" s="195" customFormat="1" customHeight="1" spans="1:103">
      <c r="A802" s="230">
        <v>399</v>
      </c>
      <c r="B802" s="235"/>
      <c r="C802" s="234">
        <v>1</v>
      </c>
      <c r="D802" s="233">
        <f t="shared" si="2005"/>
        <v>700</v>
      </c>
      <c r="E802" s="234" t="str">
        <f t="shared" si="2006"/>
        <v>YT-25969-24E</v>
      </c>
      <c r="F802" s="232">
        <f t="shared" si="2007"/>
        <v>5020</v>
      </c>
      <c r="G802" s="234"/>
      <c r="H802" s="234" t="s">
        <v>46</v>
      </c>
      <c r="I802" s="234"/>
      <c r="J802" s="252"/>
      <c r="K802" s="234"/>
      <c r="L802" s="234">
        <f t="shared" si="2008"/>
        <v>6</v>
      </c>
      <c r="M802" s="234">
        <f t="shared" si="1994"/>
        <v>0</v>
      </c>
      <c r="N802" s="253">
        <f t="shared" si="2009"/>
        <v>0</v>
      </c>
      <c r="O802" s="234"/>
      <c r="P802" s="234"/>
      <c r="Q802" s="234"/>
      <c r="R802" s="234"/>
      <c r="S802" s="260">
        <f t="shared" si="1995"/>
        <v>0</v>
      </c>
      <c r="T802" s="260" t="e">
        <f t="shared" si="1996"/>
        <v>#DIV/0!</v>
      </c>
      <c r="U802" s="260">
        <f t="shared" si="1997"/>
        <v>0</v>
      </c>
      <c r="V802" s="260"/>
      <c r="W802" s="270"/>
      <c r="X802" s="266"/>
      <c r="Y802" s="260" t="e">
        <f t="shared" si="1998"/>
        <v>#DIV/0!</v>
      </c>
      <c r="Z802" s="234" t="e">
        <f t="shared" si="1999"/>
        <v>#DIV/0!</v>
      </c>
      <c r="AA802" s="260" t="e">
        <f t="shared" si="2000"/>
        <v>#DIV/0!</v>
      </c>
      <c r="AB802" s="278" t="e">
        <f t="shared" si="2001"/>
        <v>#DIV/0!</v>
      </c>
      <c r="AC802" s="260">
        <f t="shared" si="2002"/>
        <v>0</v>
      </c>
      <c r="AD802" s="254" t="e">
        <f t="shared" si="2003"/>
        <v>#DIV/0!</v>
      </c>
      <c r="AE802" s="279">
        <v>1</v>
      </c>
      <c r="AF802" s="280">
        <f t="shared" si="2004"/>
        <v>0</v>
      </c>
      <c r="AG802" s="292">
        <f t="shared" si="2010"/>
        <v>44128</v>
      </c>
      <c r="AH802" s="294"/>
      <c r="AI802" s="294">
        <f t="shared" si="2011"/>
        <v>44151.3652306899</v>
      </c>
      <c r="AJ802" s="295"/>
      <c r="AK802" s="295">
        <f t="shared" si="2012"/>
        <v>44154.3652306899</v>
      </c>
      <c r="AL802" s="296"/>
      <c r="AM802" s="217"/>
      <c r="AN802" s="218"/>
      <c r="AO802" s="218"/>
      <c r="AP802" s="218"/>
      <c r="AQ802" s="218"/>
      <c r="AR802" s="218"/>
      <c r="AS802" s="218"/>
      <c r="AT802" s="218"/>
      <c r="AU802" s="218"/>
      <c r="AV802" s="218"/>
      <c r="AW802" s="218"/>
      <c r="AX802" s="218"/>
      <c r="AY802" s="218"/>
      <c r="AZ802" s="218"/>
      <c r="BA802" s="218"/>
      <c r="BB802" s="218"/>
      <c r="BC802" s="218"/>
      <c r="BD802" s="218"/>
      <c r="BE802" s="218"/>
      <c r="BF802" s="218"/>
      <c r="BG802" s="218"/>
      <c r="BH802" s="218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217"/>
      <c r="BS802" s="217"/>
      <c r="BT802" s="217"/>
      <c r="BU802" s="217"/>
      <c r="BV802" s="217"/>
      <c r="BW802" s="217"/>
      <c r="BX802" s="217"/>
      <c r="BY802" s="217"/>
      <c r="BZ802" s="217"/>
      <c r="CA802" s="217"/>
      <c r="CB802" s="217"/>
      <c r="CC802" s="217"/>
      <c r="CD802" s="217"/>
      <c r="CE802" s="217"/>
      <c r="CF802" s="217"/>
      <c r="CG802" s="217"/>
      <c r="CH802" s="217"/>
      <c r="CI802" s="217"/>
      <c r="CJ802" s="217"/>
      <c r="CK802" s="217"/>
      <c r="CL802" s="217"/>
      <c r="CM802" s="217"/>
      <c r="CN802" s="217"/>
      <c r="CO802" s="217"/>
      <c r="CP802" s="217"/>
      <c r="CQ802" s="217"/>
      <c r="CR802" s="217"/>
      <c r="CS802" s="217"/>
      <c r="CT802" s="217"/>
      <c r="CU802" s="217"/>
      <c r="CV802" s="217"/>
      <c r="CW802" s="217"/>
      <c r="CX802" s="217"/>
      <c r="CY802" s="217"/>
    </row>
    <row r="803" s="195" customFormat="1" customHeight="1" spans="1:103">
      <c r="A803" s="230"/>
      <c r="B803" s="237"/>
      <c r="C803" s="240"/>
      <c r="D803" s="239"/>
      <c r="E803" s="240"/>
      <c r="F803" s="238"/>
      <c r="G803" s="240"/>
      <c r="H803" s="240"/>
      <c r="I803" s="240"/>
      <c r="J803" s="256"/>
      <c r="K803" s="240"/>
      <c r="L803" s="240"/>
      <c r="M803" s="240"/>
      <c r="N803" s="257"/>
      <c r="O803" s="240"/>
      <c r="P803" s="240"/>
      <c r="Q803" s="240"/>
      <c r="R803" s="240"/>
      <c r="S803" s="267"/>
      <c r="T803" s="267"/>
      <c r="U803" s="267"/>
      <c r="V803" s="267"/>
      <c r="W803" s="272"/>
      <c r="X803" s="269"/>
      <c r="Y803" s="267"/>
      <c r="Z803" s="240"/>
      <c r="AA803" s="267"/>
      <c r="AB803" s="281"/>
      <c r="AC803" s="267"/>
      <c r="AD803" s="258"/>
      <c r="AE803" s="282"/>
      <c r="AF803" s="283"/>
      <c r="AG803" s="297"/>
      <c r="AH803" s="352"/>
      <c r="AI803" s="352"/>
      <c r="AJ803" s="345"/>
      <c r="AK803" s="345"/>
      <c r="AL803" s="298"/>
      <c r="AM803" s="217"/>
      <c r="AN803" s="218"/>
      <c r="AO803" s="218"/>
      <c r="AP803" s="218"/>
      <c r="AQ803" s="218"/>
      <c r="AR803" s="218"/>
      <c r="AS803" s="218"/>
      <c r="AT803" s="218"/>
      <c r="AU803" s="218"/>
      <c r="AV803" s="218"/>
      <c r="AW803" s="218"/>
      <c r="AX803" s="218"/>
      <c r="AY803" s="218"/>
      <c r="AZ803" s="218"/>
      <c r="BA803" s="218"/>
      <c r="BB803" s="218"/>
      <c r="BC803" s="218"/>
      <c r="BD803" s="218"/>
      <c r="BE803" s="218"/>
      <c r="BF803" s="218"/>
      <c r="BG803" s="218"/>
      <c r="BH803" s="218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217"/>
      <c r="BS803" s="217"/>
      <c r="BT803" s="217"/>
      <c r="BU803" s="217"/>
      <c r="BV803" s="217"/>
      <c r="BW803" s="217"/>
      <c r="BX803" s="217"/>
      <c r="BY803" s="217"/>
      <c r="BZ803" s="217"/>
      <c r="CA803" s="217"/>
      <c r="CB803" s="217"/>
      <c r="CC803" s="217"/>
      <c r="CD803" s="217"/>
      <c r="CE803" s="217"/>
      <c r="CF803" s="217"/>
      <c r="CG803" s="217"/>
      <c r="CH803" s="217"/>
      <c r="CI803" s="217"/>
      <c r="CJ803" s="217"/>
      <c r="CK803" s="217"/>
      <c r="CL803" s="217"/>
      <c r="CM803" s="217"/>
      <c r="CN803" s="217"/>
      <c r="CO803" s="217"/>
      <c r="CP803" s="217"/>
      <c r="CQ803" s="217"/>
      <c r="CR803" s="217"/>
      <c r="CS803" s="217"/>
      <c r="CT803" s="217"/>
      <c r="CU803" s="217"/>
      <c r="CV803" s="217"/>
      <c r="CW803" s="217"/>
      <c r="CX803" s="217"/>
      <c r="CY803" s="217"/>
    </row>
    <row r="804" s="190" customFormat="1" customHeight="1" spans="1:103">
      <c r="A804" s="361"/>
      <c r="B804" s="235">
        <v>1100</v>
      </c>
      <c r="C804" s="234">
        <v>1</v>
      </c>
      <c r="D804" s="233">
        <v>1020</v>
      </c>
      <c r="E804" s="234" t="s">
        <v>205</v>
      </c>
      <c r="F804" s="232">
        <v>5020</v>
      </c>
      <c r="G804" s="234"/>
      <c r="H804" s="234" t="s">
        <v>15</v>
      </c>
      <c r="I804" s="234">
        <v>150</v>
      </c>
      <c r="J804" s="252" t="s">
        <v>54</v>
      </c>
      <c r="K804" s="234">
        <v>253</v>
      </c>
      <c r="L804" s="234">
        <v>6</v>
      </c>
      <c r="M804" s="234">
        <f t="shared" ref="M804:M810" si="2013">O804*K804*I804</f>
        <v>129030</v>
      </c>
      <c r="N804" s="253">
        <f>M804/SUM($M$804:$M$810)</f>
        <v>0.221642764015645</v>
      </c>
      <c r="O804" s="234">
        <v>3.4</v>
      </c>
      <c r="P804" s="234"/>
      <c r="Q804" s="234"/>
      <c r="R804" s="234"/>
      <c r="S804" s="260">
        <f t="shared" ref="S804:S811" si="2014">R804*Q804*P804/1000</f>
        <v>0</v>
      </c>
      <c r="T804" s="260">
        <f t="shared" ref="T804:T810" si="2015">F804*N804*1000/L804/K804*9000/I804</f>
        <v>43978.1294608118</v>
      </c>
      <c r="U804" s="260">
        <f t="shared" ref="U804:U810" si="2016">F804*N804</f>
        <v>1112.64667535854</v>
      </c>
      <c r="V804" s="260"/>
      <c r="W804" s="270"/>
      <c r="X804" s="266"/>
      <c r="Y804" s="260">
        <f t="shared" ref="Y804:Y812" si="2017">T804-X804</f>
        <v>43978.1294608118</v>
      </c>
      <c r="Z804" s="234">
        <f t="shared" ref="Z804:Z811" si="2018">Y804*I804/9000*L804*K804/1000</f>
        <v>1112.64667535854</v>
      </c>
      <c r="AA804" s="260">
        <f t="shared" ref="AA804:AA810" si="2019">65*1000/K804*9000/I804</f>
        <v>15415.0197628458</v>
      </c>
      <c r="AB804" s="278">
        <f t="shared" ref="AB804:AB810" si="2020">Q804*R804*P804*N804/K804/L804*9000/I804</f>
        <v>0</v>
      </c>
      <c r="AC804" s="260">
        <f t="shared" ref="AC804:AC810" si="2021">D804/2*O804*60*24/1000</f>
        <v>2496.96</v>
      </c>
      <c r="AD804" s="254">
        <f t="shared" ref="AD804:AD810" si="2022">T804/AC804/0.83/AE804</f>
        <v>21.2200828790034</v>
      </c>
      <c r="AE804" s="279">
        <v>1</v>
      </c>
      <c r="AF804" s="280">
        <f t="shared" ref="AF804:AF810" si="2023">IF(LEN(C804)&gt;0,AC804*I804/9000/1000*K804*L804,"")</f>
        <v>63.173088</v>
      </c>
      <c r="AG804" s="292">
        <v>44147</v>
      </c>
      <c r="AH804" s="294"/>
      <c r="AI804" s="294">
        <f>AD804+AG804</f>
        <v>44168.220082879</v>
      </c>
      <c r="AJ804" s="295" t="str">
        <f ca="1">IF(NOW()-AG804-AD804&gt;=-2,"跟踪"," ")</f>
        <v>跟踪</v>
      </c>
      <c r="AK804" s="295">
        <f>AI804+3</f>
        <v>44171.220082879</v>
      </c>
      <c r="AL804" s="296">
        <f>SUM(AF804:AF810)</f>
        <v>285.0221088</v>
      </c>
      <c r="AM804" s="300"/>
      <c r="AN804" s="218"/>
      <c r="AO804" s="218"/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218"/>
      <c r="BD804" s="218"/>
      <c r="BE804" s="218"/>
      <c r="BF804" s="218"/>
      <c r="BG804" s="218"/>
      <c r="BH804" s="218"/>
      <c r="BI804" s="300"/>
      <c r="BJ804" s="300"/>
      <c r="BK804" s="300"/>
      <c r="BL804" s="300"/>
      <c r="BM804" s="300"/>
      <c r="BN804" s="300"/>
      <c r="BO804" s="300"/>
      <c r="BP804" s="300"/>
      <c r="BQ804" s="300"/>
      <c r="BR804" s="300"/>
      <c r="BS804" s="300"/>
      <c r="BT804" s="300"/>
      <c r="BU804" s="300"/>
      <c r="BV804" s="300"/>
      <c r="BW804" s="300"/>
      <c r="BX804" s="300"/>
      <c r="BY804" s="300"/>
      <c r="BZ804" s="300"/>
      <c r="CA804" s="300"/>
      <c r="CB804" s="300"/>
      <c r="CC804" s="300"/>
      <c r="CD804" s="300"/>
      <c r="CE804" s="300"/>
      <c r="CF804" s="300"/>
      <c r="CG804" s="300"/>
      <c r="CH804" s="300"/>
      <c r="CI804" s="300"/>
      <c r="CJ804" s="300"/>
      <c r="CK804" s="300"/>
      <c r="CL804" s="300"/>
      <c r="CM804" s="300"/>
      <c r="CN804" s="300"/>
      <c r="CO804" s="300"/>
      <c r="CP804" s="300"/>
      <c r="CQ804" s="300"/>
      <c r="CR804" s="300"/>
      <c r="CS804" s="300"/>
      <c r="CT804" s="300"/>
      <c r="CU804" s="300"/>
      <c r="CV804" s="300"/>
      <c r="CW804" s="300"/>
      <c r="CX804" s="300"/>
      <c r="CY804" s="300"/>
    </row>
    <row r="805" s="190" customFormat="1" customHeight="1" spans="1:103">
      <c r="A805" s="361"/>
      <c r="B805" s="235"/>
      <c r="C805" s="234">
        <v>1</v>
      </c>
      <c r="D805" s="233">
        <f t="shared" ref="D805:D810" si="2024">D804</f>
        <v>1020</v>
      </c>
      <c r="E805" s="234" t="str">
        <f t="shared" ref="E805:E810" si="2025">E804</f>
        <v>YT-10054-24E</v>
      </c>
      <c r="F805" s="232">
        <f t="shared" ref="F805:F810" si="2026">F804</f>
        <v>5020</v>
      </c>
      <c r="G805" s="234"/>
      <c r="H805" s="234" t="s">
        <v>41</v>
      </c>
      <c r="I805" s="234">
        <v>150</v>
      </c>
      <c r="J805" s="252" t="s">
        <v>54</v>
      </c>
      <c r="K805" s="234">
        <v>253</v>
      </c>
      <c r="L805" s="234">
        <f t="shared" ref="L805:L810" si="2027">L804</f>
        <v>6</v>
      </c>
      <c r="M805" s="234">
        <f t="shared" si="2013"/>
        <v>129030</v>
      </c>
      <c r="N805" s="253">
        <f t="shared" ref="N805:N810" si="2028">M805/SUM($M$804:$M$810)</f>
        <v>0.221642764015645</v>
      </c>
      <c r="O805" s="234">
        <v>3.4</v>
      </c>
      <c r="P805" s="234"/>
      <c r="Q805" s="234"/>
      <c r="R805" s="234"/>
      <c r="S805" s="260">
        <f t="shared" si="2014"/>
        <v>0</v>
      </c>
      <c r="T805" s="260">
        <f t="shared" si="2015"/>
        <v>43978.1294608118</v>
      </c>
      <c r="U805" s="260">
        <f t="shared" si="2016"/>
        <v>1112.64667535854</v>
      </c>
      <c r="V805" s="260"/>
      <c r="W805" s="270"/>
      <c r="X805" s="266"/>
      <c r="Y805" s="260">
        <f t="shared" si="2017"/>
        <v>43978.1294608118</v>
      </c>
      <c r="Z805" s="234">
        <f t="shared" si="2018"/>
        <v>1112.64667535854</v>
      </c>
      <c r="AA805" s="260">
        <f t="shared" si="2019"/>
        <v>15415.0197628458</v>
      </c>
      <c r="AB805" s="278">
        <f t="shared" si="2020"/>
        <v>0</v>
      </c>
      <c r="AC805" s="260">
        <f t="shared" si="2021"/>
        <v>2496.96</v>
      </c>
      <c r="AD805" s="254">
        <f t="shared" si="2022"/>
        <v>21.2200828790034</v>
      </c>
      <c r="AE805" s="279">
        <v>1</v>
      </c>
      <c r="AF805" s="280">
        <f t="shared" si="2023"/>
        <v>63.173088</v>
      </c>
      <c r="AG805" s="292">
        <f t="shared" ref="AG805:AG810" si="2029">AG804</f>
        <v>44147</v>
      </c>
      <c r="AH805" s="294"/>
      <c r="AI805" s="294">
        <f t="shared" ref="AI805:AI810" si="2030">AI804</f>
        <v>44168.220082879</v>
      </c>
      <c r="AJ805" s="295"/>
      <c r="AK805" s="295">
        <f t="shared" ref="AK805:AK810" si="2031">AK804</f>
        <v>44171.220082879</v>
      </c>
      <c r="AL805" s="296"/>
      <c r="AM805" s="300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218"/>
      <c r="BD805" s="218"/>
      <c r="BE805" s="218"/>
      <c r="BF805" s="218"/>
      <c r="BG805" s="218"/>
      <c r="BH805" s="218"/>
      <c r="BI805" s="300"/>
      <c r="BJ805" s="300"/>
      <c r="BK805" s="300"/>
      <c r="BL805" s="300"/>
      <c r="BM805" s="300"/>
      <c r="BN805" s="300"/>
      <c r="BO805" s="300"/>
      <c r="BP805" s="300"/>
      <c r="BQ805" s="300"/>
      <c r="BR805" s="300"/>
      <c r="BS805" s="300"/>
      <c r="BT805" s="300"/>
      <c r="BU805" s="300"/>
      <c r="BV805" s="300"/>
      <c r="BW805" s="300"/>
      <c r="BX805" s="300"/>
      <c r="BY805" s="300"/>
      <c r="BZ805" s="300"/>
      <c r="CA805" s="300"/>
      <c r="CB805" s="300"/>
      <c r="CC805" s="300"/>
      <c r="CD805" s="300"/>
      <c r="CE805" s="300"/>
      <c r="CF805" s="300"/>
      <c r="CG805" s="300"/>
      <c r="CH805" s="300"/>
      <c r="CI805" s="300"/>
      <c r="CJ805" s="300"/>
      <c r="CK805" s="300"/>
      <c r="CL805" s="300"/>
      <c r="CM805" s="300"/>
      <c r="CN805" s="300"/>
      <c r="CO805" s="300"/>
      <c r="CP805" s="300"/>
      <c r="CQ805" s="300"/>
      <c r="CR805" s="300"/>
      <c r="CS805" s="300"/>
      <c r="CT805" s="300"/>
      <c r="CU805" s="300"/>
      <c r="CV805" s="300"/>
      <c r="CW805" s="300"/>
      <c r="CX805" s="300"/>
      <c r="CY805" s="300"/>
    </row>
    <row r="806" s="190" customFormat="1" customHeight="1" spans="1:103">
      <c r="A806" s="361"/>
      <c r="B806" s="235"/>
      <c r="C806" s="234">
        <v>1</v>
      </c>
      <c r="D806" s="233">
        <f t="shared" si="2024"/>
        <v>1020</v>
      </c>
      <c r="E806" s="234" t="str">
        <f t="shared" si="2025"/>
        <v>YT-10054-24E</v>
      </c>
      <c r="F806" s="232">
        <f t="shared" si="2026"/>
        <v>5020</v>
      </c>
      <c r="G806" s="234"/>
      <c r="H806" s="234" t="s">
        <v>42</v>
      </c>
      <c r="I806" s="234">
        <v>30</v>
      </c>
      <c r="J806" s="252" t="s">
        <v>57</v>
      </c>
      <c r="K806" s="234">
        <v>506</v>
      </c>
      <c r="L806" s="234">
        <f t="shared" si="2027"/>
        <v>6</v>
      </c>
      <c r="M806" s="234">
        <f t="shared" si="2013"/>
        <v>214038</v>
      </c>
      <c r="N806" s="253">
        <f t="shared" si="2028"/>
        <v>0.367666232073012</v>
      </c>
      <c r="O806" s="234">
        <v>14.1</v>
      </c>
      <c r="P806" s="234"/>
      <c r="Q806" s="234"/>
      <c r="R806" s="234"/>
      <c r="S806" s="260">
        <f t="shared" si="2014"/>
        <v>0</v>
      </c>
      <c r="T806" s="260">
        <f t="shared" si="2015"/>
        <v>182379.889822779</v>
      </c>
      <c r="U806" s="260">
        <f t="shared" si="2016"/>
        <v>1845.68448500652</v>
      </c>
      <c r="V806" s="260"/>
      <c r="W806" s="270"/>
      <c r="X806" s="266"/>
      <c r="Y806" s="260">
        <f t="shared" si="2017"/>
        <v>182379.889822779</v>
      </c>
      <c r="Z806" s="234">
        <f t="shared" si="2018"/>
        <v>1845.68448500652</v>
      </c>
      <c r="AA806" s="260">
        <f t="shared" si="2019"/>
        <v>38537.5494071146</v>
      </c>
      <c r="AB806" s="278">
        <f t="shared" si="2020"/>
        <v>0</v>
      </c>
      <c r="AC806" s="260">
        <f t="shared" si="2021"/>
        <v>10355.04</v>
      </c>
      <c r="AD806" s="254">
        <f t="shared" si="2022"/>
        <v>21.2200828790034</v>
      </c>
      <c r="AE806" s="279">
        <v>1</v>
      </c>
      <c r="AF806" s="280">
        <f t="shared" si="2023"/>
        <v>104.7930048</v>
      </c>
      <c r="AG806" s="292">
        <f t="shared" si="2029"/>
        <v>44147</v>
      </c>
      <c r="AH806" s="294"/>
      <c r="AI806" s="294">
        <f t="shared" si="2030"/>
        <v>44168.220082879</v>
      </c>
      <c r="AJ806" s="295"/>
      <c r="AK806" s="295">
        <f t="shared" si="2031"/>
        <v>44171.220082879</v>
      </c>
      <c r="AL806" s="296"/>
      <c r="AM806" s="300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218"/>
      <c r="BD806" s="218"/>
      <c r="BE806" s="218"/>
      <c r="BF806" s="218"/>
      <c r="BG806" s="218"/>
      <c r="BH806" s="218"/>
      <c r="BI806" s="300"/>
      <c r="BJ806" s="300"/>
      <c r="BK806" s="300"/>
      <c r="BL806" s="300"/>
      <c r="BM806" s="300"/>
      <c r="BN806" s="300"/>
      <c r="BO806" s="300"/>
      <c r="BP806" s="300"/>
      <c r="BQ806" s="300"/>
      <c r="BR806" s="300"/>
      <c r="BS806" s="300"/>
      <c r="BT806" s="300"/>
      <c r="BU806" s="300"/>
      <c r="BV806" s="300"/>
      <c r="BW806" s="300"/>
      <c r="BX806" s="300"/>
      <c r="BY806" s="300"/>
      <c r="BZ806" s="300"/>
      <c r="CA806" s="300"/>
      <c r="CB806" s="300"/>
      <c r="CC806" s="300"/>
      <c r="CD806" s="300"/>
      <c r="CE806" s="300"/>
      <c r="CF806" s="300"/>
      <c r="CG806" s="300"/>
      <c r="CH806" s="300"/>
      <c r="CI806" s="300"/>
      <c r="CJ806" s="300"/>
      <c r="CK806" s="300"/>
      <c r="CL806" s="300"/>
      <c r="CM806" s="300"/>
      <c r="CN806" s="300"/>
      <c r="CO806" s="300"/>
      <c r="CP806" s="300"/>
      <c r="CQ806" s="300"/>
      <c r="CR806" s="300"/>
      <c r="CS806" s="300"/>
      <c r="CT806" s="300"/>
      <c r="CU806" s="300"/>
      <c r="CV806" s="300"/>
      <c r="CW806" s="300"/>
      <c r="CX806" s="300"/>
      <c r="CY806" s="300"/>
    </row>
    <row r="807" s="190" customFormat="1" customHeight="1" spans="1:103">
      <c r="A807" s="361"/>
      <c r="B807" s="235"/>
      <c r="C807" s="234">
        <v>1</v>
      </c>
      <c r="D807" s="233">
        <f t="shared" si="2024"/>
        <v>1020</v>
      </c>
      <c r="E807" s="234" t="str">
        <f t="shared" si="2025"/>
        <v>YT-10054-24E</v>
      </c>
      <c r="F807" s="232">
        <f t="shared" si="2026"/>
        <v>5020</v>
      </c>
      <c r="G807" s="234"/>
      <c r="H807" s="234" t="s">
        <v>43</v>
      </c>
      <c r="I807" s="234">
        <v>75</v>
      </c>
      <c r="J807" s="252" t="s">
        <v>56</v>
      </c>
      <c r="K807" s="234">
        <v>506</v>
      </c>
      <c r="L807" s="234">
        <f t="shared" si="2027"/>
        <v>6</v>
      </c>
      <c r="M807" s="234">
        <f t="shared" si="2013"/>
        <v>110055</v>
      </c>
      <c r="N807" s="253">
        <f t="shared" si="2028"/>
        <v>0.189048239895698</v>
      </c>
      <c r="O807" s="234">
        <v>2.9</v>
      </c>
      <c r="P807" s="234"/>
      <c r="Q807" s="234"/>
      <c r="R807" s="234"/>
      <c r="S807" s="260">
        <f t="shared" si="2014"/>
        <v>0</v>
      </c>
      <c r="T807" s="260">
        <f t="shared" si="2015"/>
        <v>37510.7574812807</v>
      </c>
      <c r="U807" s="260">
        <f t="shared" si="2016"/>
        <v>949.022164276402</v>
      </c>
      <c r="V807" s="260"/>
      <c r="W807" s="270"/>
      <c r="X807" s="266"/>
      <c r="Y807" s="260">
        <f t="shared" si="2017"/>
        <v>37510.7574812807</v>
      </c>
      <c r="Z807" s="234">
        <f t="shared" si="2018"/>
        <v>949.022164276402</v>
      </c>
      <c r="AA807" s="260">
        <f t="shared" si="2019"/>
        <v>15415.0197628458</v>
      </c>
      <c r="AB807" s="278">
        <f t="shared" si="2020"/>
        <v>0</v>
      </c>
      <c r="AC807" s="260">
        <f t="shared" si="2021"/>
        <v>2129.76</v>
      </c>
      <c r="AD807" s="254">
        <f t="shared" si="2022"/>
        <v>21.2200828790034</v>
      </c>
      <c r="AE807" s="279">
        <v>1</v>
      </c>
      <c r="AF807" s="280">
        <f t="shared" si="2023"/>
        <v>53.882928</v>
      </c>
      <c r="AG807" s="292">
        <f t="shared" si="2029"/>
        <v>44147</v>
      </c>
      <c r="AH807" s="294"/>
      <c r="AI807" s="294">
        <f t="shared" si="2030"/>
        <v>44168.220082879</v>
      </c>
      <c r="AJ807" s="295"/>
      <c r="AK807" s="295">
        <f t="shared" si="2031"/>
        <v>44171.220082879</v>
      </c>
      <c r="AL807" s="296"/>
      <c r="AM807" s="300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218"/>
      <c r="BD807" s="218"/>
      <c r="BE807" s="218"/>
      <c r="BF807" s="218"/>
      <c r="BG807" s="218"/>
      <c r="BH807" s="218"/>
      <c r="BI807" s="300"/>
      <c r="BJ807" s="300"/>
      <c r="BK807" s="300"/>
      <c r="BL807" s="300"/>
      <c r="BM807" s="300"/>
      <c r="BN807" s="300"/>
      <c r="BO807" s="300"/>
      <c r="BP807" s="300"/>
      <c r="BQ807" s="300"/>
      <c r="BR807" s="300"/>
      <c r="BS807" s="300"/>
      <c r="BT807" s="300"/>
      <c r="BU807" s="300"/>
      <c r="BV807" s="300"/>
      <c r="BW807" s="300"/>
      <c r="BX807" s="300"/>
      <c r="BY807" s="300"/>
      <c r="BZ807" s="300"/>
      <c r="CA807" s="300"/>
      <c r="CB807" s="300"/>
      <c r="CC807" s="300"/>
      <c r="CD807" s="300"/>
      <c r="CE807" s="300"/>
      <c r="CF807" s="300"/>
      <c r="CG807" s="300"/>
      <c r="CH807" s="300"/>
      <c r="CI807" s="300"/>
      <c r="CJ807" s="300"/>
      <c r="CK807" s="300"/>
      <c r="CL807" s="300"/>
      <c r="CM807" s="300"/>
      <c r="CN807" s="300"/>
      <c r="CO807" s="300"/>
      <c r="CP807" s="300"/>
      <c r="CQ807" s="300"/>
      <c r="CR807" s="300"/>
      <c r="CS807" s="300"/>
      <c r="CT807" s="300"/>
      <c r="CU807" s="300"/>
      <c r="CV807" s="300"/>
      <c r="CW807" s="300"/>
      <c r="CX807" s="300"/>
      <c r="CY807" s="300"/>
    </row>
    <row r="808" s="190" customFormat="1" customHeight="1" spans="1:103">
      <c r="A808" s="361"/>
      <c r="B808" s="235"/>
      <c r="C808" s="234">
        <v>1</v>
      </c>
      <c r="D808" s="233">
        <f t="shared" si="2024"/>
        <v>1020</v>
      </c>
      <c r="E808" s="234" t="str">
        <f t="shared" si="2025"/>
        <v>YT-10054-24E</v>
      </c>
      <c r="F808" s="232">
        <f t="shared" si="2026"/>
        <v>5020</v>
      </c>
      <c r="G808" s="234"/>
      <c r="H808" s="234" t="s">
        <v>44</v>
      </c>
      <c r="I808" s="234"/>
      <c r="J808" s="252"/>
      <c r="K808" s="234"/>
      <c r="L808" s="234">
        <f t="shared" si="2027"/>
        <v>6</v>
      </c>
      <c r="M808" s="234">
        <f t="shared" si="2013"/>
        <v>0</v>
      </c>
      <c r="N808" s="253">
        <f t="shared" si="2028"/>
        <v>0</v>
      </c>
      <c r="O808" s="234"/>
      <c r="P808" s="234"/>
      <c r="Q808" s="234"/>
      <c r="R808" s="234"/>
      <c r="S808" s="260">
        <f t="shared" si="2014"/>
        <v>0</v>
      </c>
      <c r="T808" s="260" t="e">
        <f t="shared" si="2015"/>
        <v>#DIV/0!</v>
      </c>
      <c r="U808" s="260">
        <f t="shared" si="2016"/>
        <v>0</v>
      </c>
      <c r="V808" s="260"/>
      <c r="W808" s="270"/>
      <c r="X808" s="266"/>
      <c r="Y808" s="260" t="e">
        <f t="shared" si="2017"/>
        <v>#DIV/0!</v>
      </c>
      <c r="Z808" s="234" t="e">
        <f t="shared" si="2018"/>
        <v>#DIV/0!</v>
      </c>
      <c r="AA808" s="260" t="e">
        <f t="shared" si="2019"/>
        <v>#DIV/0!</v>
      </c>
      <c r="AB808" s="278" t="e">
        <f t="shared" si="2020"/>
        <v>#DIV/0!</v>
      </c>
      <c r="AC808" s="260">
        <f t="shared" si="2021"/>
        <v>0</v>
      </c>
      <c r="AD808" s="254" t="e">
        <f t="shared" si="2022"/>
        <v>#DIV/0!</v>
      </c>
      <c r="AE808" s="279">
        <v>1</v>
      </c>
      <c r="AF808" s="280">
        <f t="shared" si="2023"/>
        <v>0</v>
      </c>
      <c r="AG808" s="292">
        <f t="shared" si="2029"/>
        <v>44147</v>
      </c>
      <c r="AH808" s="294"/>
      <c r="AI808" s="294">
        <f t="shared" si="2030"/>
        <v>44168.220082879</v>
      </c>
      <c r="AJ808" s="295"/>
      <c r="AK808" s="295">
        <f t="shared" si="2031"/>
        <v>44171.220082879</v>
      </c>
      <c r="AL808" s="296"/>
      <c r="AM808" s="300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218"/>
      <c r="BD808" s="218"/>
      <c r="BE808" s="218"/>
      <c r="BF808" s="218"/>
      <c r="BG808" s="218"/>
      <c r="BH808" s="218"/>
      <c r="BI808" s="300"/>
      <c r="BJ808" s="300"/>
      <c r="BK808" s="300"/>
      <c r="BL808" s="300"/>
      <c r="BM808" s="300"/>
      <c r="BN808" s="300"/>
      <c r="BO808" s="300"/>
      <c r="BP808" s="300"/>
      <c r="BQ808" s="300"/>
      <c r="BR808" s="300"/>
      <c r="BS808" s="300"/>
      <c r="BT808" s="300"/>
      <c r="BU808" s="300"/>
      <c r="BV808" s="300"/>
      <c r="BW808" s="300"/>
      <c r="BX808" s="300"/>
      <c r="BY808" s="300"/>
      <c r="BZ808" s="300"/>
      <c r="CA808" s="300"/>
      <c r="CB808" s="300"/>
      <c r="CC808" s="300"/>
      <c r="CD808" s="300"/>
      <c r="CE808" s="300"/>
      <c r="CF808" s="300"/>
      <c r="CG808" s="300"/>
      <c r="CH808" s="300"/>
      <c r="CI808" s="300"/>
      <c r="CJ808" s="300"/>
      <c r="CK808" s="300"/>
      <c r="CL808" s="300"/>
      <c r="CM808" s="300"/>
      <c r="CN808" s="300"/>
      <c r="CO808" s="300"/>
      <c r="CP808" s="300"/>
      <c r="CQ808" s="300"/>
      <c r="CR808" s="300"/>
      <c r="CS808" s="300"/>
      <c r="CT808" s="300"/>
      <c r="CU808" s="300"/>
      <c r="CV808" s="300"/>
      <c r="CW808" s="300"/>
      <c r="CX808" s="300"/>
      <c r="CY808" s="300"/>
    </row>
    <row r="809" s="190" customFormat="1" customHeight="1" spans="1:103">
      <c r="A809" s="361"/>
      <c r="B809" s="235"/>
      <c r="C809" s="234">
        <v>1</v>
      </c>
      <c r="D809" s="233">
        <f t="shared" si="2024"/>
        <v>1020</v>
      </c>
      <c r="E809" s="234" t="str">
        <f t="shared" si="2025"/>
        <v>YT-10054-24E</v>
      </c>
      <c r="F809" s="232">
        <f t="shared" si="2026"/>
        <v>5020</v>
      </c>
      <c r="G809" s="234"/>
      <c r="H809" s="234" t="s">
        <v>45</v>
      </c>
      <c r="I809" s="234"/>
      <c r="J809" s="252"/>
      <c r="K809" s="234"/>
      <c r="L809" s="234">
        <f t="shared" si="2027"/>
        <v>6</v>
      </c>
      <c r="M809" s="234">
        <f t="shared" si="2013"/>
        <v>0</v>
      </c>
      <c r="N809" s="253">
        <f t="shared" si="2028"/>
        <v>0</v>
      </c>
      <c r="O809" s="234"/>
      <c r="P809" s="234"/>
      <c r="Q809" s="234"/>
      <c r="R809" s="234"/>
      <c r="S809" s="260">
        <f t="shared" si="2014"/>
        <v>0</v>
      </c>
      <c r="T809" s="260" t="e">
        <f t="shared" si="2015"/>
        <v>#DIV/0!</v>
      </c>
      <c r="U809" s="260">
        <f t="shared" si="2016"/>
        <v>0</v>
      </c>
      <c r="V809" s="260"/>
      <c r="W809" s="270"/>
      <c r="X809" s="266">
        <v>6300</v>
      </c>
      <c r="Y809" s="260" t="e">
        <f t="shared" si="2017"/>
        <v>#DIV/0!</v>
      </c>
      <c r="Z809" s="234" t="e">
        <f t="shared" si="2018"/>
        <v>#DIV/0!</v>
      </c>
      <c r="AA809" s="260" t="e">
        <f t="shared" si="2019"/>
        <v>#DIV/0!</v>
      </c>
      <c r="AB809" s="278" t="e">
        <f t="shared" si="2020"/>
        <v>#DIV/0!</v>
      </c>
      <c r="AC809" s="260">
        <f t="shared" si="2021"/>
        <v>0</v>
      </c>
      <c r="AD809" s="254" t="e">
        <f t="shared" si="2022"/>
        <v>#DIV/0!</v>
      </c>
      <c r="AE809" s="279">
        <v>1</v>
      </c>
      <c r="AF809" s="280">
        <f t="shared" si="2023"/>
        <v>0</v>
      </c>
      <c r="AG809" s="292">
        <f t="shared" si="2029"/>
        <v>44147</v>
      </c>
      <c r="AH809" s="294"/>
      <c r="AI809" s="294">
        <f t="shared" si="2030"/>
        <v>44168.220082879</v>
      </c>
      <c r="AJ809" s="295"/>
      <c r="AK809" s="295">
        <f t="shared" si="2031"/>
        <v>44171.220082879</v>
      </c>
      <c r="AL809" s="296"/>
      <c r="AM809" s="300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218"/>
      <c r="BD809" s="218"/>
      <c r="BE809" s="218"/>
      <c r="BF809" s="218"/>
      <c r="BG809" s="218"/>
      <c r="BH809" s="218"/>
      <c r="BI809" s="300"/>
      <c r="BJ809" s="300"/>
      <c r="BK809" s="300"/>
      <c r="BL809" s="300"/>
      <c r="BM809" s="300"/>
      <c r="BN809" s="300"/>
      <c r="BO809" s="300"/>
      <c r="BP809" s="300"/>
      <c r="BQ809" s="300"/>
      <c r="BR809" s="300"/>
      <c r="BS809" s="300"/>
      <c r="BT809" s="300"/>
      <c r="BU809" s="300"/>
      <c r="BV809" s="300"/>
      <c r="BW809" s="300"/>
      <c r="BX809" s="300"/>
      <c r="BY809" s="300"/>
      <c r="BZ809" s="300"/>
      <c r="CA809" s="300"/>
      <c r="CB809" s="300"/>
      <c r="CC809" s="300"/>
      <c r="CD809" s="300"/>
      <c r="CE809" s="300"/>
      <c r="CF809" s="300"/>
      <c r="CG809" s="300"/>
      <c r="CH809" s="300"/>
      <c r="CI809" s="300"/>
      <c r="CJ809" s="300"/>
      <c r="CK809" s="300"/>
      <c r="CL809" s="300"/>
      <c r="CM809" s="300"/>
      <c r="CN809" s="300"/>
      <c r="CO809" s="300"/>
      <c r="CP809" s="300"/>
      <c r="CQ809" s="300"/>
      <c r="CR809" s="300"/>
      <c r="CS809" s="300"/>
      <c r="CT809" s="300"/>
      <c r="CU809" s="300"/>
      <c r="CV809" s="300"/>
      <c r="CW809" s="300"/>
      <c r="CX809" s="300"/>
      <c r="CY809" s="300"/>
    </row>
    <row r="810" s="190" customFormat="1" customHeight="1" spans="1:103">
      <c r="A810" s="361"/>
      <c r="B810" s="235"/>
      <c r="C810" s="234">
        <v>1</v>
      </c>
      <c r="D810" s="233">
        <f t="shared" si="2024"/>
        <v>1020</v>
      </c>
      <c r="E810" s="234" t="str">
        <f t="shared" si="2025"/>
        <v>YT-10054-24E</v>
      </c>
      <c r="F810" s="232">
        <f t="shared" si="2026"/>
        <v>5020</v>
      </c>
      <c r="G810" s="234"/>
      <c r="H810" s="234" t="s">
        <v>46</v>
      </c>
      <c r="I810" s="234"/>
      <c r="J810" s="252"/>
      <c r="K810" s="234"/>
      <c r="L810" s="234">
        <f t="shared" si="2027"/>
        <v>6</v>
      </c>
      <c r="M810" s="234">
        <f t="shared" si="2013"/>
        <v>0</v>
      </c>
      <c r="N810" s="253">
        <f t="shared" si="2028"/>
        <v>0</v>
      </c>
      <c r="O810" s="234"/>
      <c r="P810" s="234"/>
      <c r="Q810" s="234"/>
      <c r="R810" s="234"/>
      <c r="S810" s="260">
        <f t="shared" si="2014"/>
        <v>0</v>
      </c>
      <c r="T810" s="260" t="e">
        <f t="shared" si="2015"/>
        <v>#DIV/0!</v>
      </c>
      <c r="U810" s="260">
        <f t="shared" si="2016"/>
        <v>0</v>
      </c>
      <c r="V810" s="260"/>
      <c r="W810" s="270"/>
      <c r="X810" s="266">
        <v>6300</v>
      </c>
      <c r="Y810" s="260" t="e">
        <f t="shared" si="2017"/>
        <v>#DIV/0!</v>
      </c>
      <c r="Z810" s="234" t="e">
        <f t="shared" si="2018"/>
        <v>#DIV/0!</v>
      </c>
      <c r="AA810" s="260" t="e">
        <f t="shared" si="2019"/>
        <v>#DIV/0!</v>
      </c>
      <c r="AB810" s="278" t="e">
        <f t="shared" si="2020"/>
        <v>#DIV/0!</v>
      </c>
      <c r="AC810" s="260">
        <f t="shared" si="2021"/>
        <v>0</v>
      </c>
      <c r="AD810" s="254" t="e">
        <f t="shared" si="2022"/>
        <v>#DIV/0!</v>
      </c>
      <c r="AE810" s="279">
        <v>1</v>
      </c>
      <c r="AF810" s="280">
        <f t="shared" si="2023"/>
        <v>0</v>
      </c>
      <c r="AG810" s="292">
        <f t="shared" si="2029"/>
        <v>44147</v>
      </c>
      <c r="AH810" s="294"/>
      <c r="AI810" s="294">
        <f t="shared" si="2030"/>
        <v>44168.220082879</v>
      </c>
      <c r="AJ810" s="295"/>
      <c r="AK810" s="295">
        <f t="shared" si="2031"/>
        <v>44171.220082879</v>
      </c>
      <c r="AL810" s="296"/>
      <c r="AM810" s="300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218"/>
      <c r="BD810" s="218"/>
      <c r="BE810" s="218"/>
      <c r="BF810" s="218"/>
      <c r="BG810" s="218"/>
      <c r="BH810" s="218"/>
      <c r="BI810" s="300"/>
      <c r="BJ810" s="300"/>
      <c r="BK810" s="300"/>
      <c r="BL810" s="300"/>
      <c r="BM810" s="300"/>
      <c r="BN810" s="300"/>
      <c r="BO810" s="300"/>
      <c r="BP810" s="300"/>
      <c r="BQ810" s="300"/>
      <c r="BR810" s="300"/>
      <c r="BS810" s="300"/>
      <c r="BT810" s="300"/>
      <c r="BU810" s="300"/>
      <c r="BV810" s="300"/>
      <c r="BW810" s="300"/>
      <c r="BX810" s="300"/>
      <c r="BY810" s="300"/>
      <c r="BZ810" s="300"/>
      <c r="CA810" s="300"/>
      <c r="CB810" s="300"/>
      <c r="CC810" s="300"/>
      <c r="CD810" s="300"/>
      <c r="CE810" s="300"/>
      <c r="CF810" s="300"/>
      <c r="CG810" s="300"/>
      <c r="CH810" s="300"/>
      <c r="CI810" s="300"/>
      <c r="CJ810" s="300"/>
      <c r="CK810" s="300"/>
      <c r="CL810" s="300"/>
      <c r="CM810" s="300"/>
      <c r="CN810" s="300"/>
      <c r="CO810" s="300"/>
      <c r="CP810" s="300"/>
      <c r="CQ810" s="300"/>
      <c r="CR810" s="300"/>
      <c r="CS810" s="300"/>
      <c r="CT810" s="300"/>
      <c r="CU810" s="300"/>
      <c r="CV810" s="300"/>
      <c r="CW810" s="300"/>
      <c r="CX810" s="300"/>
      <c r="CY810" s="300"/>
    </row>
    <row r="811" s="190" customFormat="1" customHeight="1" spans="1:103">
      <c r="A811" s="361"/>
      <c r="B811" s="237"/>
      <c r="C811" s="240"/>
      <c r="D811" s="239"/>
      <c r="E811" s="240"/>
      <c r="F811" s="238"/>
      <c r="G811" s="240"/>
      <c r="H811" s="240"/>
      <c r="I811" s="240"/>
      <c r="J811" s="256"/>
      <c r="K811" s="240"/>
      <c r="L811" s="240"/>
      <c r="M811" s="240"/>
      <c r="N811" s="257"/>
      <c r="O811" s="240"/>
      <c r="P811" s="240"/>
      <c r="Q811" s="240"/>
      <c r="R811" s="240"/>
      <c r="S811" s="267"/>
      <c r="T811" s="267"/>
      <c r="U811" s="267"/>
      <c r="V811" s="267"/>
      <c r="W811" s="272"/>
      <c r="X811" s="269"/>
      <c r="Y811" s="267"/>
      <c r="Z811" s="240"/>
      <c r="AA811" s="267"/>
      <c r="AB811" s="281"/>
      <c r="AC811" s="267"/>
      <c r="AD811" s="258"/>
      <c r="AE811" s="282"/>
      <c r="AF811" s="283"/>
      <c r="AG811" s="297"/>
      <c r="AH811" s="352"/>
      <c r="AI811" s="352"/>
      <c r="AJ811" s="345"/>
      <c r="AK811" s="345"/>
      <c r="AL811" s="298"/>
      <c r="AM811" s="300"/>
      <c r="AN811" s="218"/>
      <c r="AO811" s="218"/>
      <c r="AP811" s="218"/>
      <c r="AQ811" s="218"/>
      <c r="AR811" s="218"/>
      <c r="AS811" s="218"/>
      <c r="AT811" s="218"/>
      <c r="AU811" s="218"/>
      <c r="AV811" s="218"/>
      <c r="AW811" s="218"/>
      <c r="AX811" s="218"/>
      <c r="AY811" s="218"/>
      <c r="AZ811" s="218"/>
      <c r="BA811" s="218"/>
      <c r="BB811" s="218"/>
      <c r="BC811" s="218"/>
      <c r="BD811" s="218"/>
      <c r="BE811" s="218"/>
      <c r="BF811" s="218"/>
      <c r="BG811" s="218"/>
      <c r="BH811" s="218"/>
      <c r="BI811" s="300"/>
      <c r="BJ811" s="300"/>
      <c r="BK811" s="300"/>
      <c r="BL811" s="300"/>
      <c r="BM811" s="300"/>
      <c r="BN811" s="300"/>
      <c r="BO811" s="300"/>
      <c r="BP811" s="300"/>
      <c r="BQ811" s="300"/>
      <c r="BR811" s="300"/>
      <c r="BS811" s="300"/>
      <c r="BT811" s="300"/>
      <c r="BU811" s="300"/>
      <c r="BV811" s="300"/>
      <c r="BW811" s="300"/>
      <c r="BX811" s="300"/>
      <c r="BY811" s="300"/>
      <c r="BZ811" s="300"/>
      <c r="CA811" s="300"/>
      <c r="CB811" s="300"/>
      <c r="CC811" s="300"/>
      <c r="CD811" s="300"/>
      <c r="CE811" s="300"/>
      <c r="CF811" s="300"/>
      <c r="CG811" s="300"/>
      <c r="CH811" s="300"/>
      <c r="CI811" s="300"/>
      <c r="CJ811" s="300"/>
      <c r="CK811" s="300"/>
      <c r="CL811" s="300"/>
      <c r="CM811" s="300"/>
      <c r="CN811" s="300"/>
      <c r="CO811" s="300"/>
      <c r="CP811" s="300"/>
      <c r="CQ811" s="300"/>
      <c r="CR811" s="300"/>
      <c r="CS811" s="300"/>
      <c r="CT811" s="300"/>
      <c r="CU811" s="300"/>
      <c r="CV811" s="300"/>
      <c r="CW811" s="300"/>
      <c r="CX811" s="300"/>
      <c r="CY811" s="300"/>
    </row>
    <row r="812" s="193" customFormat="1" customHeight="1" spans="1:103">
      <c r="A812" s="359"/>
      <c r="B812" s="235">
        <v>1101</v>
      </c>
      <c r="C812" s="234">
        <v>1</v>
      </c>
      <c r="D812" s="233">
        <v>1020</v>
      </c>
      <c r="E812" s="234" t="s">
        <v>206</v>
      </c>
      <c r="F812" s="232">
        <v>3020</v>
      </c>
      <c r="G812" s="234"/>
      <c r="H812" s="234" t="s">
        <v>15</v>
      </c>
      <c r="I812" s="234">
        <v>100</v>
      </c>
      <c r="J812" s="252" t="s">
        <v>84</v>
      </c>
      <c r="K812" s="234">
        <v>506</v>
      </c>
      <c r="L812" s="234">
        <v>6</v>
      </c>
      <c r="M812" s="234">
        <f t="shared" ref="M812:M818" si="2032">O812*K812*I812</f>
        <v>161920</v>
      </c>
      <c r="N812" s="253">
        <f>M812/SUM($M$812:$M$818)</f>
        <v>0.15886502555851</v>
      </c>
      <c r="O812" s="234">
        <v>3.2</v>
      </c>
      <c r="P812" s="234"/>
      <c r="Q812" s="234"/>
      <c r="R812" s="234"/>
      <c r="S812" s="260">
        <f t="shared" ref="S812:S818" si="2033">R812*Q812*P812/1000</f>
        <v>0</v>
      </c>
      <c r="T812" s="260">
        <f t="shared" ref="T812:T818" si="2034">F812*N812*1000/L812/K812*9000/I812</f>
        <v>14222.501300001</v>
      </c>
      <c r="U812" s="260">
        <f t="shared" ref="U812:U818" si="2035">F812*N812</f>
        <v>479.7723771867</v>
      </c>
      <c r="V812" s="260"/>
      <c r="W812" s="270"/>
      <c r="X812" s="266">
        <v>14250</v>
      </c>
      <c r="Y812" s="260">
        <f t="shared" ref="Y812:Y818" si="2036">T812-X812</f>
        <v>-27.4986999990215</v>
      </c>
      <c r="Z812" s="234">
        <f t="shared" ref="Z812:Z818" si="2037">Y812*I812/9000*L812*K812/1000</f>
        <v>-0.927622813300325</v>
      </c>
      <c r="AA812" s="260">
        <f t="shared" ref="AA812:AA818" si="2038">65*1000/K812*9000/I812</f>
        <v>11561.2648221344</v>
      </c>
      <c r="AB812" s="278">
        <f t="shared" ref="AB812:AB818" si="2039">Q812*R812*P812*N812/K812/L812*9000/I812</f>
        <v>0</v>
      </c>
      <c r="AC812" s="260">
        <f t="shared" ref="AC812:AC818" si="2040">D812/2*O812*60*24/1000</f>
        <v>2350.08</v>
      </c>
      <c r="AD812" s="254">
        <f t="shared" ref="AD812:AD818" si="2041">T812/AC812/0.83/AE812</f>
        <v>7.2914725179317</v>
      </c>
      <c r="AE812" s="279">
        <v>1</v>
      </c>
      <c r="AF812" s="280">
        <f t="shared" ref="AF812:AF818" si="2042">IF(LEN(C812)&gt;0,AC812*I812/9000/1000*K812*L812,"")</f>
        <v>79.276032</v>
      </c>
      <c r="AG812" s="292">
        <v>44161</v>
      </c>
      <c r="AH812" s="294"/>
      <c r="AI812" s="294">
        <f>AD812+AG812</f>
        <v>44168.2914725179</v>
      </c>
      <c r="AJ812" s="295" t="str">
        <f ca="1">IF(NOW()-AG812-AD812&gt;=-2,"跟踪"," ")</f>
        <v>跟踪</v>
      </c>
      <c r="AK812" s="295">
        <f>AI812+3</f>
        <v>44171.2914725179</v>
      </c>
      <c r="AL812" s="296">
        <f>SUM(AF812:AF818)</f>
        <v>499.015008</v>
      </c>
      <c r="AM812" s="217"/>
      <c r="AN812" s="218"/>
      <c r="AO812" s="218"/>
      <c r="AP812" s="218"/>
      <c r="AQ812" s="218"/>
      <c r="AR812" s="218"/>
      <c r="AS812" s="218"/>
      <c r="AT812" s="218"/>
      <c r="AU812" s="218"/>
      <c r="AV812" s="218"/>
      <c r="AW812" s="218"/>
      <c r="AX812" s="218"/>
      <c r="AY812" s="218"/>
      <c r="AZ812" s="218"/>
      <c r="BA812" s="218"/>
      <c r="BB812" s="218"/>
      <c r="BC812" s="218"/>
      <c r="BD812" s="218"/>
      <c r="BE812" s="218"/>
      <c r="BF812" s="218"/>
      <c r="BG812" s="218"/>
      <c r="BH812" s="218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217"/>
      <c r="BS812" s="217"/>
      <c r="BT812" s="217"/>
      <c r="BU812" s="217"/>
      <c r="BV812" s="217"/>
      <c r="BW812" s="217"/>
      <c r="BX812" s="217"/>
      <c r="BY812" s="217"/>
      <c r="BZ812" s="217"/>
      <c r="CA812" s="217"/>
      <c r="CB812" s="217"/>
      <c r="CC812" s="217"/>
      <c r="CD812" s="217"/>
      <c r="CE812" s="217"/>
      <c r="CF812" s="217"/>
      <c r="CG812" s="217"/>
      <c r="CH812" s="217"/>
      <c r="CI812" s="217"/>
      <c r="CJ812" s="217"/>
      <c r="CK812" s="217"/>
      <c r="CL812" s="217"/>
      <c r="CM812" s="217"/>
      <c r="CN812" s="217"/>
      <c r="CO812" s="217"/>
      <c r="CP812" s="217"/>
      <c r="CQ812" s="217"/>
      <c r="CR812" s="217"/>
      <c r="CS812" s="217"/>
      <c r="CT812" s="217"/>
      <c r="CU812" s="217"/>
      <c r="CV812" s="217"/>
      <c r="CW812" s="217"/>
      <c r="CX812" s="217"/>
      <c r="CY812" s="217"/>
    </row>
    <row r="813" s="193" customFormat="1" customHeight="1" spans="1:103">
      <c r="A813" s="359"/>
      <c r="B813" s="235"/>
      <c r="C813" s="234">
        <v>1</v>
      </c>
      <c r="D813" s="233">
        <f t="shared" ref="D813:D818" si="2043">D812</f>
        <v>1020</v>
      </c>
      <c r="E813" s="234" t="str">
        <f t="shared" ref="E813:E818" si="2044">E812</f>
        <v>YT-2776-24E</v>
      </c>
      <c r="F813" s="232">
        <f t="shared" ref="F813:F818" si="2045">F812</f>
        <v>3020</v>
      </c>
      <c r="G813" s="234"/>
      <c r="H813" s="234" t="s">
        <v>41</v>
      </c>
      <c r="I813" s="234">
        <v>100</v>
      </c>
      <c r="J813" s="252" t="s">
        <v>84</v>
      </c>
      <c r="K813" s="234">
        <v>379</v>
      </c>
      <c r="L813" s="234">
        <f t="shared" ref="L813:L818" si="2046">L812</f>
        <v>6</v>
      </c>
      <c r="M813" s="234">
        <f t="shared" si="2032"/>
        <v>136440</v>
      </c>
      <c r="N813" s="253">
        <f t="shared" ref="N813:N818" si="2047">M813/SUM($M$812:$M$818)</f>
        <v>0.133865761408122</v>
      </c>
      <c r="O813" s="234">
        <v>3.6</v>
      </c>
      <c r="P813" s="234"/>
      <c r="Q813" s="234"/>
      <c r="R813" s="234"/>
      <c r="S813" s="260">
        <f t="shared" si="2033"/>
        <v>0</v>
      </c>
      <c r="T813" s="260">
        <f t="shared" si="2034"/>
        <v>16000.3139625011</v>
      </c>
      <c r="U813" s="260">
        <f t="shared" si="2035"/>
        <v>404.274599452528</v>
      </c>
      <c r="V813" s="260"/>
      <c r="W813" s="270"/>
      <c r="X813" s="266">
        <v>12000</v>
      </c>
      <c r="Y813" s="260">
        <f t="shared" si="2036"/>
        <v>4000.3139625011</v>
      </c>
      <c r="Z813" s="234">
        <f t="shared" si="2037"/>
        <v>101.074599452528</v>
      </c>
      <c r="AA813" s="260">
        <f t="shared" si="2038"/>
        <v>15435.3562005277</v>
      </c>
      <c r="AB813" s="278">
        <f t="shared" si="2039"/>
        <v>0</v>
      </c>
      <c r="AC813" s="260">
        <f t="shared" si="2040"/>
        <v>2643.84</v>
      </c>
      <c r="AD813" s="254">
        <f t="shared" si="2041"/>
        <v>7.2914725179317</v>
      </c>
      <c r="AE813" s="279">
        <v>1</v>
      </c>
      <c r="AF813" s="280">
        <f t="shared" si="2042"/>
        <v>66.801024</v>
      </c>
      <c r="AG813" s="292">
        <f t="shared" ref="AG813:AG818" si="2048">AG812</f>
        <v>44161</v>
      </c>
      <c r="AH813" s="294"/>
      <c r="AI813" s="294">
        <f t="shared" ref="AI813:AI818" si="2049">AI812</f>
        <v>44168.2914725179</v>
      </c>
      <c r="AJ813" s="295"/>
      <c r="AK813" s="295">
        <f t="shared" ref="AK813:AK818" si="2050">AK812</f>
        <v>44171.2914725179</v>
      </c>
      <c r="AL813" s="296"/>
      <c r="AM813" s="217"/>
      <c r="AN813" s="218"/>
      <c r="AO813" s="218"/>
      <c r="AP813" s="218"/>
      <c r="AQ813" s="218"/>
      <c r="AR813" s="218"/>
      <c r="AS813" s="218"/>
      <c r="AT813" s="218"/>
      <c r="AU813" s="218"/>
      <c r="AV813" s="218"/>
      <c r="AW813" s="218"/>
      <c r="AX813" s="218"/>
      <c r="AY813" s="218"/>
      <c r="AZ813" s="218"/>
      <c r="BA813" s="218"/>
      <c r="BB813" s="218"/>
      <c r="BC813" s="218"/>
      <c r="BD813" s="218"/>
      <c r="BE813" s="218"/>
      <c r="BF813" s="218"/>
      <c r="BG813" s="218"/>
      <c r="BH813" s="218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217"/>
      <c r="BS813" s="217"/>
      <c r="BT813" s="217"/>
      <c r="BU813" s="217"/>
      <c r="BV813" s="217"/>
      <c r="BW813" s="217"/>
      <c r="BX813" s="217"/>
      <c r="BY813" s="217"/>
      <c r="BZ813" s="217"/>
      <c r="CA813" s="217"/>
      <c r="CB813" s="217"/>
      <c r="CC813" s="217"/>
      <c r="CD813" s="217"/>
      <c r="CE813" s="217"/>
      <c r="CF813" s="217"/>
      <c r="CG813" s="217"/>
      <c r="CH813" s="217"/>
      <c r="CI813" s="217"/>
      <c r="CJ813" s="217"/>
      <c r="CK813" s="217"/>
      <c r="CL813" s="217"/>
      <c r="CM813" s="217"/>
      <c r="CN813" s="217"/>
      <c r="CO813" s="217"/>
      <c r="CP813" s="217"/>
      <c r="CQ813" s="217"/>
      <c r="CR813" s="217"/>
      <c r="CS813" s="217"/>
      <c r="CT813" s="217"/>
      <c r="CU813" s="217"/>
      <c r="CV813" s="217"/>
      <c r="CW813" s="217"/>
      <c r="CX813" s="217"/>
      <c r="CY813" s="217"/>
    </row>
    <row r="814" s="193" customFormat="1" customHeight="1" spans="1:103">
      <c r="A814" s="359"/>
      <c r="B814" s="235"/>
      <c r="C814" s="234">
        <v>1</v>
      </c>
      <c r="D814" s="233">
        <f t="shared" si="2043"/>
        <v>1020</v>
      </c>
      <c r="E814" s="234" t="str">
        <f t="shared" si="2044"/>
        <v>YT-2776-24E</v>
      </c>
      <c r="F814" s="232">
        <f t="shared" si="2045"/>
        <v>3020</v>
      </c>
      <c r="G814" s="234"/>
      <c r="H814" s="234" t="s">
        <v>42</v>
      </c>
      <c r="I814" s="234">
        <v>100</v>
      </c>
      <c r="J814" s="252" t="s">
        <v>84</v>
      </c>
      <c r="K814" s="234">
        <v>379</v>
      </c>
      <c r="L814" s="234">
        <f t="shared" si="2046"/>
        <v>6</v>
      </c>
      <c r="M814" s="234">
        <f t="shared" si="2032"/>
        <v>136440</v>
      </c>
      <c r="N814" s="253">
        <f t="shared" si="2047"/>
        <v>0.133865761408122</v>
      </c>
      <c r="O814" s="234">
        <v>3.6</v>
      </c>
      <c r="P814" s="234"/>
      <c r="Q814" s="234"/>
      <c r="R814" s="234"/>
      <c r="S814" s="260">
        <f t="shared" si="2033"/>
        <v>0</v>
      </c>
      <c r="T814" s="260">
        <f t="shared" si="2034"/>
        <v>16000.3139625011</v>
      </c>
      <c r="U814" s="260">
        <f t="shared" si="2035"/>
        <v>404.274599452528</v>
      </c>
      <c r="V814" s="260"/>
      <c r="W814" s="270"/>
      <c r="X814" s="266">
        <v>12000</v>
      </c>
      <c r="Y814" s="260">
        <f t="shared" si="2036"/>
        <v>4000.3139625011</v>
      </c>
      <c r="Z814" s="234">
        <f t="shared" si="2037"/>
        <v>101.074599452528</v>
      </c>
      <c r="AA814" s="260">
        <f t="shared" si="2038"/>
        <v>15435.3562005277</v>
      </c>
      <c r="AB814" s="278">
        <f t="shared" si="2039"/>
        <v>0</v>
      </c>
      <c r="AC814" s="260">
        <f t="shared" si="2040"/>
        <v>2643.84</v>
      </c>
      <c r="AD814" s="254">
        <f t="shared" si="2041"/>
        <v>7.2914725179317</v>
      </c>
      <c r="AE814" s="279">
        <v>1</v>
      </c>
      <c r="AF814" s="280">
        <f t="shared" si="2042"/>
        <v>66.801024</v>
      </c>
      <c r="AG814" s="292">
        <f t="shared" si="2048"/>
        <v>44161</v>
      </c>
      <c r="AH814" s="294"/>
      <c r="AI814" s="294">
        <f t="shared" si="2049"/>
        <v>44168.2914725179</v>
      </c>
      <c r="AJ814" s="295"/>
      <c r="AK814" s="295">
        <f t="shared" si="2050"/>
        <v>44171.2914725179</v>
      </c>
      <c r="AL814" s="296"/>
      <c r="AM814" s="217"/>
      <c r="AN814" s="218"/>
      <c r="AO814" s="218"/>
      <c r="AP814" s="218"/>
      <c r="AQ814" s="218"/>
      <c r="AR814" s="218"/>
      <c r="AS814" s="218"/>
      <c r="AT814" s="218"/>
      <c r="AU814" s="218"/>
      <c r="AV814" s="218"/>
      <c r="AW814" s="218"/>
      <c r="AX814" s="218"/>
      <c r="AY814" s="218"/>
      <c r="AZ814" s="218"/>
      <c r="BA814" s="218"/>
      <c r="BB814" s="218"/>
      <c r="BC814" s="218"/>
      <c r="BD814" s="218"/>
      <c r="BE814" s="218"/>
      <c r="BF814" s="218"/>
      <c r="BG814" s="218"/>
      <c r="BH814" s="218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217"/>
      <c r="BS814" s="217"/>
      <c r="BT814" s="217"/>
      <c r="BU814" s="217"/>
      <c r="BV814" s="217"/>
      <c r="BW814" s="217"/>
      <c r="BX814" s="217"/>
      <c r="BY814" s="217"/>
      <c r="BZ814" s="217"/>
      <c r="CA814" s="217"/>
      <c r="CB814" s="217"/>
      <c r="CC814" s="217"/>
      <c r="CD814" s="217"/>
      <c r="CE814" s="217"/>
      <c r="CF814" s="217"/>
      <c r="CG814" s="217"/>
      <c r="CH814" s="217"/>
      <c r="CI814" s="217"/>
      <c r="CJ814" s="217"/>
      <c r="CK814" s="217"/>
      <c r="CL814" s="217"/>
      <c r="CM814" s="217"/>
      <c r="CN814" s="217"/>
      <c r="CO814" s="217"/>
      <c r="CP814" s="217"/>
      <c r="CQ814" s="217"/>
      <c r="CR814" s="217"/>
      <c r="CS814" s="217"/>
      <c r="CT814" s="217"/>
      <c r="CU814" s="217"/>
      <c r="CV814" s="217"/>
      <c r="CW814" s="217"/>
      <c r="CX814" s="217"/>
      <c r="CY814" s="217"/>
    </row>
    <row r="815" s="193" customFormat="1" customHeight="1" spans="1:103">
      <c r="A815" s="359"/>
      <c r="B815" s="235"/>
      <c r="C815" s="234">
        <v>1</v>
      </c>
      <c r="D815" s="233">
        <f t="shared" si="2043"/>
        <v>1020</v>
      </c>
      <c r="E815" s="234" t="str">
        <f t="shared" si="2044"/>
        <v>YT-2776-24E</v>
      </c>
      <c r="F815" s="232">
        <f t="shared" si="2045"/>
        <v>3020</v>
      </c>
      <c r="G815" s="234"/>
      <c r="H815" s="234" t="s">
        <v>43</v>
      </c>
      <c r="I815" s="234">
        <v>30</v>
      </c>
      <c r="J815" s="252" t="s">
        <v>62</v>
      </c>
      <c r="K815" s="234">
        <v>506</v>
      </c>
      <c r="L815" s="234">
        <f t="shared" si="2046"/>
        <v>6</v>
      </c>
      <c r="M815" s="234">
        <f t="shared" si="2032"/>
        <v>250470</v>
      </c>
      <c r="N815" s="253">
        <f t="shared" si="2047"/>
        <v>0.24574433641082</v>
      </c>
      <c r="O815" s="234">
        <v>16.5</v>
      </c>
      <c r="P815" s="234"/>
      <c r="Q815" s="234"/>
      <c r="R815" s="234"/>
      <c r="S815" s="260">
        <f t="shared" si="2033"/>
        <v>0</v>
      </c>
      <c r="T815" s="260">
        <f t="shared" si="2034"/>
        <v>73334.7723281301</v>
      </c>
      <c r="U815" s="260">
        <f t="shared" si="2035"/>
        <v>742.147895960676</v>
      </c>
      <c r="V815" s="260"/>
      <c r="W815" s="270"/>
      <c r="X815" s="266"/>
      <c r="Y815" s="260">
        <f t="shared" si="2036"/>
        <v>73334.7723281301</v>
      </c>
      <c r="Z815" s="234">
        <f t="shared" si="2037"/>
        <v>742.147895960676</v>
      </c>
      <c r="AA815" s="260">
        <f t="shared" si="2038"/>
        <v>38537.5494071146</v>
      </c>
      <c r="AB815" s="278">
        <f t="shared" si="2039"/>
        <v>0</v>
      </c>
      <c r="AC815" s="260">
        <f t="shared" si="2040"/>
        <v>12117.6</v>
      </c>
      <c r="AD815" s="254">
        <f t="shared" si="2041"/>
        <v>7.2914725179317</v>
      </c>
      <c r="AE815" s="279">
        <v>1</v>
      </c>
      <c r="AF815" s="280">
        <f t="shared" si="2042"/>
        <v>122.630112</v>
      </c>
      <c r="AG815" s="292">
        <f t="shared" si="2048"/>
        <v>44161</v>
      </c>
      <c r="AH815" s="294"/>
      <c r="AI815" s="294">
        <f t="shared" si="2049"/>
        <v>44168.2914725179</v>
      </c>
      <c r="AJ815" s="295"/>
      <c r="AK815" s="295">
        <f t="shared" si="2050"/>
        <v>44171.2914725179</v>
      </c>
      <c r="AL815" s="296"/>
      <c r="AM815" s="217"/>
      <c r="AN815" s="218"/>
      <c r="AO815" s="218"/>
      <c r="AP815" s="218"/>
      <c r="AQ815" s="218"/>
      <c r="AR815" s="218"/>
      <c r="AS815" s="218"/>
      <c r="AT815" s="218"/>
      <c r="AU815" s="218"/>
      <c r="AV815" s="218"/>
      <c r="AW815" s="218"/>
      <c r="AX815" s="218"/>
      <c r="AY815" s="218"/>
      <c r="AZ815" s="218"/>
      <c r="BA815" s="218"/>
      <c r="BB815" s="218"/>
      <c r="BC815" s="218"/>
      <c r="BD815" s="218"/>
      <c r="BE815" s="218"/>
      <c r="BF815" s="218"/>
      <c r="BG815" s="218"/>
      <c r="BH815" s="218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217"/>
      <c r="BS815" s="217"/>
      <c r="BT815" s="217"/>
      <c r="BU815" s="217"/>
      <c r="BV815" s="217"/>
      <c r="BW815" s="217"/>
      <c r="BX815" s="217"/>
      <c r="BY815" s="217"/>
      <c r="BZ815" s="217"/>
      <c r="CA815" s="217"/>
      <c r="CB815" s="217"/>
      <c r="CC815" s="217"/>
      <c r="CD815" s="217"/>
      <c r="CE815" s="217"/>
      <c r="CF815" s="217"/>
      <c r="CG815" s="217"/>
      <c r="CH815" s="217"/>
      <c r="CI815" s="217"/>
      <c r="CJ815" s="217"/>
      <c r="CK815" s="217"/>
      <c r="CL815" s="217"/>
      <c r="CM815" s="217"/>
      <c r="CN815" s="217"/>
      <c r="CO815" s="217"/>
      <c r="CP815" s="217"/>
      <c r="CQ815" s="217"/>
      <c r="CR815" s="217"/>
      <c r="CS815" s="217"/>
      <c r="CT815" s="217"/>
      <c r="CU815" s="217"/>
      <c r="CV815" s="217"/>
      <c r="CW815" s="217"/>
      <c r="CX815" s="217"/>
      <c r="CY815" s="217"/>
    </row>
    <row r="816" s="193" customFormat="1" customHeight="1" spans="1:103">
      <c r="A816" s="359"/>
      <c r="B816" s="235"/>
      <c r="C816" s="234">
        <v>1</v>
      </c>
      <c r="D816" s="233">
        <f t="shared" si="2043"/>
        <v>1020</v>
      </c>
      <c r="E816" s="234" t="str">
        <f t="shared" si="2044"/>
        <v>YT-2776-24E</v>
      </c>
      <c r="F816" s="232">
        <f t="shared" si="2045"/>
        <v>3020</v>
      </c>
      <c r="G816" s="234"/>
      <c r="H816" s="234" t="s">
        <v>44</v>
      </c>
      <c r="I816" s="234">
        <v>100</v>
      </c>
      <c r="J816" s="252" t="s">
        <v>116</v>
      </c>
      <c r="K816" s="234">
        <v>506</v>
      </c>
      <c r="L816" s="234">
        <f t="shared" si="2046"/>
        <v>6</v>
      </c>
      <c r="M816" s="234">
        <f t="shared" si="2032"/>
        <v>156860</v>
      </c>
      <c r="N816" s="253">
        <f t="shared" si="2047"/>
        <v>0.153900493509806</v>
      </c>
      <c r="O816" s="234">
        <v>3.1</v>
      </c>
      <c r="P816" s="234"/>
      <c r="Q816" s="234"/>
      <c r="R816" s="234"/>
      <c r="S816" s="260">
        <f t="shared" si="2033"/>
        <v>0</v>
      </c>
      <c r="T816" s="260">
        <f t="shared" si="2034"/>
        <v>13778.0481343759</v>
      </c>
      <c r="U816" s="260">
        <f t="shared" si="2035"/>
        <v>464.779490399615</v>
      </c>
      <c r="V816" s="260"/>
      <c r="W816" s="270"/>
      <c r="X816" s="266"/>
      <c r="Y816" s="260">
        <f t="shared" si="2036"/>
        <v>13778.0481343759</v>
      </c>
      <c r="Z816" s="234">
        <f t="shared" si="2037"/>
        <v>464.779490399615</v>
      </c>
      <c r="AA816" s="260">
        <f t="shared" si="2038"/>
        <v>11561.2648221344</v>
      </c>
      <c r="AB816" s="278">
        <f t="shared" si="2039"/>
        <v>0</v>
      </c>
      <c r="AC816" s="260">
        <f t="shared" si="2040"/>
        <v>2276.64</v>
      </c>
      <c r="AD816" s="254">
        <f t="shared" si="2041"/>
        <v>7.2914725179317</v>
      </c>
      <c r="AE816" s="279">
        <v>1</v>
      </c>
      <c r="AF816" s="280">
        <f t="shared" si="2042"/>
        <v>76.798656</v>
      </c>
      <c r="AG816" s="292">
        <f t="shared" si="2048"/>
        <v>44161</v>
      </c>
      <c r="AH816" s="294"/>
      <c r="AI816" s="294">
        <f t="shared" si="2049"/>
        <v>44168.2914725179</v>
      </c>
      <c r="AJ816" s="295"/>
      <c r="AK816" s="295">
        <f t="shared" si="2050"/>
        <v>44171.2914725179</v>
      </c>
      <c r="AL816" s="296"/>
      <c r="AM816" s="217"/>
      <c r="AN816" s="218"/>
      <c r="AO816" s="218"/>
      <c r="AP816" s="218"/>
      <c r="AQ816" s="218"/>
      <c r="AR816" s="218"/>
      <c r="AS816" s="218"/>
      <c r="AT816" s="218"/>
      <c r="AU816" s="218"/>
      <c r="AV816" s="218"/>
      <c r="AW816" s="218"/>
      <c r="AX816" s="218"/>
      <c r="AY816" s="218"/>
      <c r="AZ816" s="218"/>
      <c r="BA816" s="218"/>
      <c r="BB816" s="218"/>
      <c r="BC816" s="218"/>
      <c r="BD816" s="218"/>
      <c r="BE816" s="218"/>
      <c r="BF816" s="218"/>
      <c r="BG816" s="218"/>
      <c r="BH816" s="218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217"/>
      <c r="BS816" s="217"/>
      <c r="BT816" s="217"/>
      <c r="BU816" s="217"/>
      <c r="BV816" s="217"/>
      <c r="BW816" s="217"/>
      <c r="BX816" s="217"/>
      <c r="BY816" s="217"/>
      <c r="BZ816" s="217"/>
      <c r="CA816" s="217"/>
      <c r="CB816" s="217"/>
      <c r="CC816" s="217"/>
      <c r="CD816" s="217"/>
      <c r="CE816" s="217"/>
      <c r="CF816" s="217"/>
      <c r="CG816" s="217"/>
      <c r="CH816" s="217"/>
      <c r="CI816" s="217"/>
      <c r="CJ816" s="217"/>
      <c r="CK816" s="217"/>
      <c r="CL816" s="217"/>
      <c r="CM816" s="217"/>
      <c r="CN816" s="217"/>
      <c r="CO816" s="217"/>
      <c r="CP816" s="217"/>
      <c r="CQ816" s="217"/>
      <c r="CR816" s="217"/>
      <c r="CS816" s="217"/>
      <c r="CT816" s="217"/>
      <c r="CU816" s="217"/>
      <c r="CV816" s="217"/>
      <c r="CW816" s="217"/>
      <c r="CX816" s="217"/>
      <c r="CY816" s="217"/>
    </row>
    <row r="817" s="193" customFormat="1" customHeight="1" spans="1:103">
      <c r="A817" s="359"/>
      <c r="B817" s="235"/>
      <c r="C817" s="234">
        <v>1</v>
      </c>
      <c r="D817" s="233">
        <f t="shared" si="2043"/>
        <v>1020</v>
      </c>
      <c r="E817" s="234" t="str">
        <f t="shared" si="2044"/>
        <v>YT-2776-24E</v>
      </c>
      <c r="F817" s="232">
        <f t="shared" si="2045"/>
        <v>3020</v>
      </c>
      <c r="G817" s="234"/>
      <c r="H817" s="234" t="s">
        <v>45</v>
      </c>
      <c r="I817" s="234">
        <v>100</v>
      </c>
      <c r="J817" s="252" t="s">
        <v>116</v>
      </c>
      <c r="K817" s="234">
        <v>506</v>
      </c>
      <c r="L817" s="234">
        <f t="shared" si="2046"/>
        <v>6</v>
      </c>
      <c r="M817" s="234">
        <f t="shared" si="2032"/>
        <v>177100</v>
      </c>
      <c r="N817" s="253">
        <f t="shared" si="2047"/>
        <v>0.17375862170462</v>
      </c>
      <c r="O817" s="234">
        <v>3.5</v>
      </c>
      <c r="P817" s="234"/>
      <c r="Q817" s="234"/>
      <c r="R817" s="234"/>
      <c r="S817" s="260">
        <f t="shared" si="2033"/>
        <v>0</v>
      </c>
      <c r="T817" s="260">
        <f t="shared" si="2034"/>
        <v>15555.8607968761</v>
      </c>
      <c r="U817" s="260">
        <f t="shared" si="2035"/>
        <v>524.751037547953</v>
      </c>
      <c r="V817" s="260"/>
      <c r="W817" s="270"/>
      <c r="X817" s="266"/>
      <c r="Y817" s="260">
        <f t="shared" si="2036"/>
        <v>15555.8607968761</v>
      </c>
      <c r="Z817" s="234">
        <f t="shared" si="2037"/>
        <v>524.751037547953</v>
      </c>
      <c r="AA817" s="260">
        <f t="shared" si="2038"/>
        <v>11561.2648221344</v>
      </c>
      <c r="AB817" s="278">
        <f t="shared" si="2039"/>
        <v>0</v>
      </c>
      <c r="AC817" s="260">
        <f t="shared" si="2040"/>
        <v>2570.4</v>
      </c>
      <c r="AD817" s="254">
        <f t="shared" si="2041"/>
        <v>7.2914725179317</v>
      </c>
      <c r="AE817" s="279">
        <v>1</v>
      </c>
      <c r="AF817" s="280">
        <f t="shared" si="2042"/>
        <v>86.70816</v>
      </c>
      <c r="AG817" s="292">
        <f t="shared" si="2048"/>
        <v>44161</v>
      </c>
      <c r="AH817" s="294"/>
      <c r="AI817" s="294">
        <f t="shared" si="2049"/>
        <v>44168.2914725179</v>
      </c>
      <c r="AJ817" s="295"/>
      <c r="AK817" s="295">
        <f t="shared" si="2050"/>
        <v>44171.2914725179</v>
      </c>
      <c r="AL817" s="296"/>
      <c r="AM817" s="217"/>
      <c r="AN817" s="218"/>
      <c r="AO817" s="218"/>
      <c r="AP817" s="218"/>
      <c r="AQ817" s="218"/>
      <c r="AR817" s="218"/>
      <c r="AS817" s="218"/>
      <c r="AT817" s="218"/>
      <c r="AU817" s="218"/>
      <c r="AV817" s="218"/>
      <c r="AW817" s="218"/>
      <c r="AX817" s="218"/>
      <c r="AY817" s="218"/>
      <c r="AZ817" s="218"/>
      <c r="BA817" s="218"/>
      <c r="BB817" s="218"/>
      <c r="BC817" s="218"/>
      <c r="BD817" s="218"/>
      <c r="BE817" s="218"/>
      <c r="BF817" s="218"/>
      <c r="BG817" s="218"/>
      <c r="BH817" s="218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217"/>
      <c r="BS817" s="217"/>
      <c r="BT817" s="217"/>
      <c r="BU817" s="217"/>
      <c r="BV817" s="217"/>
      <c r="BW817" s="217"/>
      <c r="BX817" s="217"/>
      <c r="BY817" s="217"/>
      <c r="BZ817" s="217"/>
      <c r="CA817" s="217"/>
      <c r="CB817" s="217"/>
      <c r="CC817" s="217"/>
      <c r="CD817" s="217"/>
      <c r="CE817" s="217"/>
      <c r="CF817" s="217"/>
      <c r="CG817" s="217"/>
      <c r="CH817" s="217"/>
      <c r="CI817" s="217"/>
      <c r="CJ817" s="217"/>
      <c r="CK817" s="217"/>
      <c r="CL817" s="217"/>
      <c r="CM817" s="217"/>
      <c r="CN817" s="217"/>
      <c r="CO817" s="217"/>
      <c r="CP817" s="217"/>
      <c r="CQ817" s="217"/>
      <c r="CR817" s="217"/>
      <c r="CS817" s="217"/>
      <c r="CT817" s="217"/>
      <c r="CU817" s="217"/>
      <c r="CV817" s="217"/>
      <c r="CW817" s="217"/>
      <c r="CX817" s="217"/>
      <c r="CY817" s="217"/>
    </row>
    <row r="818" s="193" customFormat="1" customHeight="1" spans="1:103">
      <c r="A818" s="359"/>
      <c r="B818" s="235"/>
      <c r="C818" s="234">
        <v>1</v>
      </c>
      <c r="D818" s="233">
        <f t="shared" si="2043"/>
        <v>1020</v>
      </c>
      <c r="E818" s="234" t="str">
        <f t="shared" si="2044"/>
        <v>YT-2776-24E</v>
      </c>
      <c r="F818" s="232">
        <f t="shared" si="2045"/>
        <v>3020</v>
      </c>
      <c r="G818" s="234"/>
      <c r="H818" s="234" t="s">
        <v>46</v>
      </c>
      <c r="I818" s="234"/>
      <c r="J818" s="252"/>
      <c r="K818" s="234"/>
      <c r="L818" s="234">
        <f t="shared" si="2046"/>
        <v>6</v>
      </c>
      <c r="M818" s="234">
        <f t="shared" si="2032"/>
        <v>0</v>
      </c>
      <c r="N818" s="253">
        <f t="shared" si="2047"/>
        <v>0</v>
      </c>
      <c r="O818" s="234"/>
      <c r="P818" s="234"/>
      <c r="Q818" s="234"/>
      <c r="R818" s="234"/>
      <c r="S818" s="260">
        <f t="shared" si="2033"/>
        <v>0</v>
      </c>
      <c r="T818" s="260" t="e">
        <f t="shared" si="2034"/>
        <v>#DIV/0!</v>
      </c>
      <c r="U818" s="260">
        <f t="shared" si="2035"/>
        <v>0</v>
      </c>
      <c r="V818" s="260"/>
      <c r="W818" s="270"/>
      <c r="X818" s="266"/>
      <c r="Y818" s="260" t="e">
        <f t="shared" si="2036"/>
        <v>#DIV/0!</v>
      </c>
      <c r="Z818" s="234" t="e">
        <f t="shared" si="2037"/>
        <v>#DIV/0!</v>
      </c>
      <c r="AA818" s="260" t="e">
        <f t="shared" si="2038"/>
        <v>#DIV/0!</v>
      </c>
      <c r="AB818" s="278" t="e">
        <f t="shared" si="2039"/>
        <v>#DIV/0!</v>
      </c>
      <c r="AC818" s="260">
        <f t="shared" si="2040"/>
        <v>0</v>
      </c>
      <c r="AD818" s="254" t="e">
        <f t="shared" si="2041"/>
        <v>#DIV/0!</v>
      </c>
      <c r="AE818" s="279">
        <v>1</v>
      </c>
      <c r="AF818" s="280">
        <f t="shared" si="2042"/>
        <v>0</v>
      </c>
      <c r="AG818" s="292">
        <f t="shared" si="2048"/>
        <v>44161</v>
      </c>
      <c r="AH818" s="294"/>
      <c r="AI818" s="294">
        <f t="shared" si="2049"/>
        <v>44168.2914725179</v>
      </c>
      <c r="AJ818" s="295"/>
      <c r="AK818" s="295">
        <f t="shared" si="2050"/>
        <v>44171.2914725179</v>
      </c>
      <c r="AL818" s="296"/>
      <c r="AM818" s="217"/>
      <c r="AN818" s="218"/>
      <c r="AO818" s="218"/>
      <c r="AP818" s="218"/>
      <c r="AQ818" s="218"/>
      <c r="AR818" s="218"/>
      <c r="AS818" s="218"/>
      <c r="AT818" s="218"/>
      <c r="AU818" s="218"/>
      <c r="AV818" s="218"/>
      <c r="AW818" s="218"/>
      <c r="AX818" s="218"/>
      <c r="AY818" s="218"/>
      <c r="AZ818" s="218"/>
      <c r="BA818" s="218"/>
      <c r="BB818" s="218"/>
      <c r="BC818" s="218"/>
      <c r="BD818" s="218"/>
      <c r="BE818" s="218"/>
      <c r="BF818" s="218"/>
      <c r="BG818" s="218"/>
      <c r="BH818" s="218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217"/>
      <c r="BS818" s="217"/>
      <c r="BT818" s="217"/>
      <c r="BU818" s="217"/>
      <c r="BV818" s="217"/>
      <c r="BW818" s="217"/>
      <c r="BX818" s="217"/>
      <c r="BY818" s="217"/>
      <c r="BZ818" s="217"/>
      <c r="CA818" s="217"/>
      <c r="CB818" s="217"/>
      <c r="CC818" s="217"/>
      <c r="CD818" s="217"/>
      <c r="CE818" s="217"/>
      <c r="CF818" s="217"/>
      <c r="CG818" s="217"/>
      <c r="CH818" s="217"/>
      <c r="CI818" s="217"/>
      <c r="CJ818" s="217"/>
      <c r="CK818" s="217"/>
      <c r="CL818" s="217"/>
      <c r="CM818" s="217"/>
      <c r="CN818" s="217"/>
      <c r="CO818" s="217"/>
      <c r="CP818" s="217"/>
      <c r="CQ818" s="217"/>
      <c r="CR818" s="217"/>
      <c r="CS818" s="217"/>
      <c r="CT818" s="217"/>
      <c r="CU818" s="217"/>
      <c r="CV818" s="217"/>
      <c r="CW818" s="217"/>
      <c r="CX818" s="217"/>
      <c r="CY818" s="217"/>
    </row>
    <row r="819" s="193" customFormat="1" customHeight="1" spans="1:103">
      <c r="A819" s="359"/>
      <c r="B819" s="237"/>
      <c r="C819" s="240"/>
      <c r="D819" s="239"/>
      <c r="E819" s="240"/>
      <c r="F819" s="238"/>
      <c r="G819" s="240"/>
      <c r="H819" s="240"/>
      <c r="I819" s="240"/>
      <c r="J819" s="256"/>
      <c r="K819" s="240"/>
      <c r="L819" s="240"/>
      <c r="M819" s="240"/>
      <c r="N819" s="257"/>
      <c r="O819" s="240"/>
      <c r="P819" s="240"/>
      <c r="Q819" s="240"/>
      <c r="R819" s="240"/>
      <c r="S819" s="267"/>
      <c r="T819" s="267"/>
      <c r="U819" s="267"/>
      <c r="V819" s="267"/>
      <c r="W819" s="272"/>
      <c r="X819" s="269"/>
      <c r="Y819" s="267"/>
      <c r="Z819" s="240"/>
      <c r="AA819" s="267"/>
      <c r="AB819" s="281"/>
      <c r="AC819" s="267"/>
      <c r="AD819" s="258"/>
      <c r="AE819" s="282"/>
      <c r="AF819" s="283"/>
      <c r="AG819" s="297"/>
      <c r="AH819" s="352"/>
      <c r="AI819" s="352"/>
      <c r="AJ819" s="345"/>
      <c r="AK819" s="345"/>
      <c r="AL819" s="298"/>
      <c r="AM819" s="217"/>
      <c r="AN819" s="218"/>
      <c r="AO819" s="218"/>
      <c r="AP819" s="218"/>
      <c r="AQ819" s="218"/>
      <c r="AR819" s="218"/>
      <c r="AS819" s="218"/>
      <c r="AT819" s="218"/>
      <c r="AU819" s="218"/>
      <c r="AV819" s="218"/>
      <c r="AW819" s="218"/>
      <c r="AX819" s="218"/>
      <c r="AY819" s="218"/>
      <c r="AZ819" s="218"/>
      <c r="BA819" s="218"/>
      <c r="BB819" s="218"/>
      <c r="BC819" s="218"/>
      <c r="BD819" s="218"/>
      <c r="BE819" s="218"/>
      <c r="BF819" s="218"/>
      <c r="BG819" s="218"/>
      <c r="BH819" s="218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217"/>
      <c r="BS819" s="217"/>
      <c r="BT819" s="217"/>
      <c r="BU819" s="217"/>
      <c r="BV819" s="217"/>
      <c r="BW819" s="217"/>
      <c r="BX819" s="217"/>
      <c r="BY819" s="217"/>
      <c r="BZ819" s="217"/>
      <c r="CA819" s="217"/>
      <c r="CB819" s="217"/>
      <c r="CC819" s="217"/>
      <c r="CD819" s="217"/>
      <c r="CE819" s="217"/>
      <c r="CF819" s="217"/>
      <c r="CG819" s="217"/>
      <c r="CH819" s="217"/>
      <c r="CI819" s="217"/>
      <c r="CJ819" s="217"/>
      <c r="CK819" s="217"/>
      <c r="CL819" s="217"/>
      <c r="CM819" s="217"/>
      <c r="CN819" s="217"/>
      <c r="CO819" s="217"/>
      <c r="CP819" s="217"/>
      <c r="CQ819" s="217"/>
      <c r="CR819" s="217"/>
      <c r="CS819" s="217"/>
      <c r="CT819" s="217"/>
      <c r="CU819" s="217"/>
      <c r="CV819" s="217"/>
      <c r="CW819" s="217"/>
      <c r="CX819" s="217"/>
      <c r="CY819" s="217"/>
    </row>
    <row r="820" s="190" customFormat="1" customHeight="1" spans="1:103">
      <c r="A820" s="361"/>
      <c r="B820" s="235">
        <v>1102</v>
      </c>
      <c r="C820" s="234">
        <v>1</v>
      </c>
      <c r="D820" s="233">
        <v>900</v>
      </c>
      <c r="E820" s="234" t="s">
        <v>207</v>
      </c>
      <c r="F820" s="232">
        <v>2020</v>
      </c>
      <c r="G820" s="234"/>
      <c r="H820" s="234" t="s">
        <v>15</v>
      </c>
      <c r="I820" s="234">
        <v>150</v>
      </c>
      <c r="J820" s="252" t="s">
        <v>101</v>
      </c>
      <c r="K820" s="234">
        <v>380</v>
      </c>
      <c r="L820" s="234">
        <v>6</v>
      </c>
      <c r="M820" s="234">
        <f t="shared" ref="M820:M826" si="2051">O820*K820*I820</f>
        <v>228000</v>
      </c>
      <c r="N820" s="253">
        <f>M820/SUM($M$820:$M$826)</f>
        <v>0.18488245368208</v>
      </c>
      <c r="O820" s="234">
        <v>4</v>
      </c>
      <c r="P820" s="234"/>
      <c r="Q820" s="234"/>
      <c r="R820" s="234"/>
      <c r="S820" s="260">
        <f t="shared" ref="S820:S826" si="2052">R820*Q820*P820/1000</f>
        <v>0</v>
      </c>
      <c r="T820" s="260">
        <f t="shared" ref="T820:T826" si="2053">F820*N820*1000/L820/K820*9000/I820</f>
        <v>9827.96201152109</v>
      </c>
      <c r="U820" s="260">
        <f t="shared" ref="U820:U826" si="2054">F820*N820</f>
        <v>373.462556437802</v>
      </c>
      <c r="V820" s="260"/>
      <c r="W820" s="270"/>
      <c r="X820" s="266">
        <v>10000</v>
      </c>
      <c r="Y820" s="260">
        <f t="shared" ref="Y820:Y826" si="2055">T820-X820</f>
        <v>-172.037988478905</v>
      </c>
      <c r="Z820" s="234">
        <f t="shared" ref="Z820:Z826" si="2056">Y820*I820/9000*L820*K820/1000</f>
        <v>-6.5374435621984</v>
      </c>
      <c r="AA820" s="260">
        <f t="shared" ref="AA820:AA826" si="2057">65*1000/K820*9000/I820</f>
        <v>10263.1578947368</v>
      </c>
      <c r="AB820" s="278">
        <f t="shared" ref="AB820:AB826" si="2058">Q820*R820*P820*N820/K820/L820*9000/I820</f>
        <v>0</v>
      </c>
      <c r="AC820" s="260">
        <f t="shared" ref="AC820:AC826" si="2059">D820/2*O820*60*24/1000</f>
        <v>2592</v>
      </c>
      <c r="AD820" s="254">
        <f t="shared" ref="AD820:AD826" si="2060">T820/AC820/0.83/AE820</f>
        <v>4.56825543447916</v>
      </c>
      <c r="AE820" s="279">
        <v>1</v>
      </c>
      <c r="AF820" s="280">
        <f t="shared" ref="AF820:AF826" si="2061">IF(LEN(C820)&gt;0,AC820*I820/9000/1000*K820*L820,"")</f>
        <v>98.496</v>
      </c>
      <c r="AG820" s="292">
        <v>44166</v>
      </c>
      <c r="AH820" s="294"/>
      <c r="AI820" s="294">
        <f>AD820+AG820</f>
        <v>44170.5682554345</v>
      </c>
      <c r="AJ820" s="295" t="str">
        <f ca="1">IF(NOW()-AG820-AD820&gt;=-2,"跟踪"," ")</f>
        <v> </v>
      </c>
      <c r="AK820" s="295">
        <f>AI820+2</f>
        <v>44172.5682554345</v>
      </c>
      <c r="AL820" s="296">
        <f>SUM(AF820:AF826)</f>
        <v>532.749312</v>
      </c>
      <c r="AM820" s="300"/>
      <c r="AN820" s="218"/>
      <c r="AO820" s="218"/>
      <c r="AP820" s="218"/>
      <c r="AQ820" s="218"/>
      <c r="AR820" s="218"/>
      <c r="AS820" s="218"/>
      <c r="AT820" s="218"/>
      <c r="AU820" s="218"/>
      <c r="AV820" s="218"/>
      <c r="AW820" s="218"/>
      <c r="AX820" s="218"/>
      <c r="AY820" s="218"/>
      <c r="AZ820" s="218"/>
      <c r="BA820" s="218"/>
      <c r="BB820" s="218"/>
      <c r="BC820" s="218"/>
      <c r="BD820" s="218"/>
      <c r="BE820" s="218"/>
      <c r="BF820" s="218"/>
      <c r="BG820" s="218"/>
      <c r="BH820" s="218"/>
      <c r="BI820" s="300"/>
      <c r="BJ820" s="300"/>
      <c r="BK820" s="300"/>
      <c r="BL820" s="300"/>
      <c r="BM820" s="300"/>
      <c r="BN820" s="300"/>
      <c r="BO820" s="300"/>
      <c r="BP820" s="300"/>
      <c r="BQ820" s="300"/>
      <c r="BR820" s="300"/>
      <c r="BS820" s="300"/>
      <c r="BT820" s="300"/>
      <c r="BU820" s="300"/>
      <c r="BV820" s="300"/>
      <c r="BW820" s="300"/>
      <c r="BX820" s="300"/>
      <c r="BY820" s="300"/>
      <c r="BZ820" s="300"/>
      <c r="CA820" s="300"/>
      <c r="CB820" s="300"/>
      <c r="CC820" s="300"/>
      <c r="CD820" s="300"/>
      <c r="CE820" s="300"/>
      <c r="CF820" s="300"/>
      <c r="CG820" s="300"/>
      <c r="CH820" s="300"/>
      <c r="CI820" s="300"/>
      <c r="CJ820" s="300"/>
      <c r="CK820" s="300"/>
      <c r="CL820" s="300"/>
      <c r="CM820" s="300"/>
      <c r="CN820" s="300"/>
      <c r="CO820" s="300"/>
      <c r="CP820" s="300"/>
      <c r="CQ820" s="300"/>
      <c r="CR820" s="300"/>
      <c r="CS820" s="300"/>
      <c r="CT820" s="300"/>
      <c r="CU820" s="300"/>
      <c r="CV820" s="300"/>
      <c r="CW820" s="300"/>
      <c r="CX820" s="300"/>
      <c r="CY820" s="300"/>
    </row>
    <row r="821" s="190" customFormat="1" customHeight="1" spans="1:103">
      <c r="A821" s="361"/>
      <c r="B821" s="235"/>
      <c r="C821" s="234">
        <v>1</v>
      </c>
      <c r="D821" s="233">
        <f t="shared" ref="D821:D826" si="2062">D820</f>
        <v>900</v>
      </c>
      <c r="E821" s="234" t="str">
        <f t="shared" ref="E821:E826" si="2063">E820</f>
        <v>YT-3045-24E</v>
      </c>
      <c r="F821" s="232">
        <f t="shared" ref="F821:F826" si="2064">F820</f>
        <v>2020</v>
      </c>
      <c r="G821" s="234"/>
      <c r="H821" s="234" t="s">
        <v>41</v>
      </c>
      <c r="I821" s="234">
        <v>150</v>
      </c>
      <c r="J821" s="252" t="s">
        <v>101</v>
      </c>
      <c r="K821" s="234">
        <v>380</v>
      </c>
      <c r="L821" s="234">
        <f t="shared" ref="L821:L826" si="2065">L820</f>
        <v>6</v>
      </c>
      <c r="M821" s="234">
        <f t="shared" si="2051"/>
        <v>228000</v>
      </c>
      <c r="N821" s="253">
        <f t="shared" ref="N821:N826" si="2066">M821/SUM($M$820:$M$826)</f>
        <v>0.18488245368208</v>
      </c>
      <c r="O821" s="234">
        <v>4</v>
      </c>
      <c r="P821" s="234"/>
      <c r="Q821" s="234"/>
      <c r="R821" s="234"/>
      <c r="S821" s="260">
        <f t="shared" si="2052"/>
        <v>0</v>
      </c>
      <c r="T821" s="260">
        <f t="shared" si="2053"/>
        <v>9827.96201152109</v>
      </c>
      <c r="U821" s="260">
        <f t="shared" si="2054"/>
        <v>373.462556437802</v>
      </c>
      <c r="V821" s="260"/>
      <c r="W821" s="270"/>
      <c r="X821" s="266"/>
      <c r="Y821" s="260">
        <f t="shared" si="2055"/>
        <v>9827.96201152109</v>
      </c>
      <c r="Z821" s="234">
        <f t="shared" si="2056"/>
        <v>373.462556437802</v>
      </c>
      <c r="AA821" s="260">
        <f t="shared" si="2057"/>
        <v>10263.1578947368</v>
      </c>
      <c r="AB821" s="278">
        <f t="shared" si="2058"/>
        <v>0</v>
      </c>
      <c r="AC821" s="260">
        <f t="shared" si="2059"/>
        <v>2592</v>
      </c>
      <c r="AD821" s="254">
        <f t="shared" si="2060"/>
        <v>4.56825543447916</v>
      </c>
      <c r="AE821" s="279">
        <v>1</v>
      </c>
      <c r="AF821" s="280">
        <f t="shared" si="2061"/>
        <v>98.496</v>
      </c>
      <c r="AG821" s="292">
        <f t="shared" ref="AG821:AG826" si="2067">AG820</f>
        <v>44166</v>
      </c>
      <c r="AH821" s="294"/>
      <c r="AI821" s="294">
        <f t="shared" ref="AI821:AI826" si="2068">AI820</f>
        <v>44170.5682554345</v>
      </c>
      <c r="AJ821" s="295"/>
      <c r="AK821" s="295">
        <f t="shared" ref="AK821:AK826" si="2069">AK820</f>
        <v>44172.5682554345</v>
      </c>
      <c r="AL821" s="296"/>
      <c r="AM821" s="300"/>
      <c r="AN821" s="218"/>
      <c r="AO821" s="218"/>
      <c r="AP821" s="218"/>
      <c r="AQ821" s="218"/>
      <c r="AR821" s="218"/>
      <c r="AS821" s="218"/>
      <c r="AT821" s="218"/>
      <c r="AU821" s="218"/>
      <c r="AV821" s="218"/>
      <c r="AW821" s="218"/>
      <c r="AX821" s="218"/>
      <c r="AY821" s="218"/>
      <c r="AZ821" s="218"/>
      <c r="BA821" s="218"/>
      <c r="BB821" s="218"/>
      <c r="BC821" s="218"/>
      <c r="BD821" s="218"/>
      <c r="BE821" s="218"/>
      <c r="BF821" s="218"/>
      <c r="BG821" s="218"/>
      <c r="BH821" s="218"/>
      <c r="BI821" s="300"/>
      <c r="BJ821" s="300"/>
      <c r="BK821" s="300"/>
      <c r="BL821" s="300"/>
      <c r="BM821" s="300"/>
      <c r="BN821" s="300"/>
      <c r="BO821" s="300"/>
      <c r="BP821" s="300"/>
      <c r="BQ821" s="300"/>
      <c r="BR821" s="300"/>
      <c r="BS821" s="300"/>
      <c r="BT821" s="300"/>
      <c r="BU821" s="300"/>
      <c r="BV821" s="300"/>
      <c r="BW821" s="300"/>
      <c r="BX821" s="300"/>
      <c r="BY821" s="300"/>
      <c r="BZ821" s="300"/>
      <c r="CA821" s="300"/>
      <c r="CB821" s="300"/>
      <c r="CC821" s="300"/>
      <c r="CD821" s="300"/>
      <c r="CE821" s="300"/>
      <c r="CF821" s="300"/>
      <c r="CG821" s="300"/>
      <c r="CH821" s="300"/>
      <c r="CI821" s="300"/>
      <c r="CJ821" s="300"/>
      <c r="CK821" s="300"/>
      <c r="CL821" s="300"/>
      <c r="CM821" s="300"/>
      <c r="CN821" s="300"/>
      <c r="CO821" s="300"/>
      <c r="CP821" s="300"/>
      <c r="CQ821" s="300"/>
      <c r="CR821" s="300"/>
      <c r="CS821" s="300"/>
      <c r="CT821" s="300"/>
      <c r="CU821" s="300"/>
      <c r="CV821" s="300"/>
      <c r="CW821" s="300"/>
      <c r="CX821" s="300"/>
      <c r="CY821" s="300"/>
    </row>
    <row r="822" s="190" customFormat="1" customHeight="1" spans="1:103">
      <c r="A822" s="361"/>
      <c r="B822" s="235"/>
      <c r="C822" s="234">
        <v>1</v>
      </c>
      <c r="D822" s="233">
        <f t="shared" si="2062"/>
        <v>900</v>
      </c>
      <c r="E822" s="234" t="str">
        <f t="shared" si="2063"/>
        <v>YT-3045-24E</v>
      </c>
      <c r="F822" s="232">
        <f t="shared" si="2064"/>
        <v>2020</v>
      </c>
      <c r="G822" s="234"/>
      <c r="H822" s="234" t="s">
        <v>42</v>
      </c>
      <c r="I822" s="234">
        <v>30</v>
      </c>
      <c r="J822" s="252" t="s">
        <v>62</v>
      </c>
      <c r="K822" s="234">
        <v>506</v>
      </c>
      <c r="L822" s="234">
        <f t="shared" si="2065"/>
        <v>6</v>
      </c>
      <c r="M822" s="234">
        <f t="shared" si="2051"/>
        <v>251988</v>
      </c>
      <c r="N822" s="253">
        <f t="shared" si="2066"/>
        <v>0.204334033940526</v>
      </c>
      <c r="O822" s="234">
        <v>16.6</v>
      </c>
      <c r="P822" s="234"/>
      <c r="Q822" s="234"/>
      <c r="R822" s="234"/>
      <c r="S822" s="260">
        <f t="shared" si="2052"/>
        <v>0</v>
      </c>
      <c r="T822" s="260">
        <f t="shared" si="2053"/>
        <v>40786.0423478126</v>
      </c>
      <c r="U822" s="260">
        <f t="shared" si="2054"/>
        <v>412.754748559863</v>
      </c>
      <c r="V822" s="260"/>
      <c r="W822" s="270"/>
      <c r="X822" s="266"/>
      <c r="Y822" s="260">
        <f t="shared" si="2055"/>
        <v>40786.0423478126</v>
      </c>
      <c r="Z822" s="234">
        <f t="shared" si="2056"/>
        <v>412.754748559863</v>
      </c>
      <c r="AA822" s="260">
        <f t="shared" si="2057"/>
        <v>38537.5494071146</v>
      </c>
      <c r="AB822" s="278">
        <f t="shared" si="2058"/>
        <v>0</v>
      </c>
      <c r="AC822" s="260">
        <f t="shared" si="2059"/>
        <v>10756.8</v>
      </c>
      <c r="AD822" s="254">
        <f t="shared" si="2060"/>
        <v>4.56825543447917</v>
      </c>
      <c r="AE822" s="279">
        <v>1</v>
      </c>
      <c r="AF822" s="280">
        <f t="shared" si="2061"/>
        <v>108.858816</v>
      </c>
      <c r="AG822" s="292">
        <f t="shared" si="2067"/>
        <v>44166</v>
      </c>
      <c r="AH822" s="294"/>
      <c r="AI822" s="294">
        <f t="shared" si="2068"/>
        <v>44170.5682554345</v>
      </c>
      <c r="AJ822" s="295"/>
      <c r="AK822" s="295">
        <f t="shared" si="2069"/>
        <v>44172.5682554345</v>
      </c>
      <c r="AL822" s="296"/>
      <c r="AM822" s="300"/>
      <c r="AN822" s="218"/>
      <c r="AO822" s="218"/>
      <c r="AP822" s="218"/>
      <c r="AQ822" s="218"/>
      <c r="AR822" s="218"/>
      <c r="AS822" s="218"/>
      <c r="AT822" s="218"/>
      <c r="AU822" s="218"/>
      <c r="AV822" s="218"/>
      <c r="AW822" s="218"/>
      <c r="AX822" s="218"/>
      <c r="AY822" s="218"/>
      <c r="AZ822" s="218"/>
      <c r="BA822" s="218"/>
      <c r="BB822" s="218"/>
      <c r="BC822" s="218"/>
      <c r="BD822" s="218"/>
      <c r="BE822" s="218"/>
      <c r="BF822" s="218"/>
      <c r="BG822" s="218"/>
      <c r="BH822" s="218"/>
      <c r="BI822" s="300"/>
      <c r="BJ822" s="300"/>
      <c r="BK822" s="300"/>
      <c r="BL822" s="300"/>
      <c r="BM822" s="300"/>
      <c r="BN822" s="300"/>
      <c r="BO822" s="300"/>
      <c r="BP822" s="300"/>
      <c r="BQ822" s="300"/>
      <c r="BR822" s="300"/>
      <c r="BS822" s="300"/>
      <c r="BT822" s="300"/>
      <c r="BU822" s="300"/>
      <c r="BV822" s="300"/>
      <c r="BW822" s="300"/>
      <c r="BX822" s="300"/>
      <c r="BY822" s="300"/>
      <c r="BZ822" s="300"/>
      <c r="CA822" s="300"/>
      <c r="CB822" s="300"/>
      <c r="CC822" s="300"/>
      <c r="CD822" s="300"/>
      <c r="CE822" s="300"/>
      <c r="CF822" s="300"/>
      <c r="CG822" s="300"/>
      <c r="CH822" s="300"/>
      <c r="CI822" s="300"/>
      <c r="CJ822" s="300"/>
      <c r="CK822" s="300"/>
      <c r="CL822" s="300"/>
      <c r="CM822" s="300"/>
      <c r="CN822" s="300"/>
      <c r="CO822" s="300"/>
      <c r="CP822" s="300"/>
      <c r="CQ822" s="300"/>
      <c r="CR822" s="300"/>
      <c r="CS822" s="300"/>
      <c r="CT822" s="300"/>
      <c r="CU822" s="300"/>
      <c r="CV822" s="300"/>
      <c r="CW822" s="300"/>
      <c r="CX822" s="300"/>
      <c r="CY822" s="300"/>
    </row>
    <row r="823" s="190" customFormat="1" customHeight="1" spans="1:103">
      <c r="A823" s="361"/>
      <c r="B823" s="235"/>
      <c r="C823" s="234">
        <v>1</v>
      </c>
      <c r="D823" s="233">
        <f t="shared" si="2062"/>
        <v>900</v>
      </c>
      <c r="E823" s="234" t="str">
        <f t="shared" si="2063"/>
        <v>YT-3045-24E</v>
      </c>
      <c r="F823" s="232">
        <f t="shared" si="2064"/>
        <v>2020</v>
      </c>
      <c r="G823" s="234"/>
      <c r="H823" s="234" t="s">
        <v>43</v>
      </c>
      <c r="I823" s="234">
        <v>30</v>
      </c>
      <c r="J823" s="252" t="s">
        <v>62</v>
      </c>
      <c r="K823" s="234">
        <v>506</v>
      </c>
      <c r="L823" s="234">
        <f t="shared" si="2065"/>
        <v>6</v>
      </c>
      <c r="M823" s="234">
        <f t="shared" si="2051"/>
        <v>251988</v>
      </c>
      <c r="N823" s="253">
        <f t="shared" si="2066"/>
        <v>0.204334033940526</v>
      </c>
      <c r="O823" s="234">
        <v>16.6</v>
      </c>
      <c r="P823" s="234"/>
      <c r="Q823" s="234"/>
      <c r="R823" s="234"/>
      <c r="S823" s="260">
        <f t="shared" si="2052"/>
        <v>0</v>
      </c>
      <c r="T823" s="260">
        <f t="shared" si="2053"/>
        <v>40786.0423478126</v>
      </c>
      <c r="U823" s="260">
        <f t="shared" si="2054"/>
        <v>412.754748559863</v>
      </c>
      <c r="V823" s="260"/>
      <c r="W823" s="270"/>
      <c r="X823" s="266"/>
      <c r="Y823" s="260">
        <f t="shared" si="2055"/>
        <v>40786.0423478126</v>
      </c>
      <c r="Z823" s="234">
        <f t="shared" si="2056"/>
        <v>412.754748559863</v>
      </c>
      <c r="AA823" s="260">
        <f t="shared" si="2057"/>
        <v>38537.5494071146</v>
      </c>
      <c r="AB823" s="278">
        <f t="shared" si="2058"/>
        <v>0</v>
      </c>
      <c r="AC823" s="260">
        <f t="shared" si="2059"/>
        <v>10756.8</v>
      </c>
      <c r="AD823" s="254">
        <f t="shared" si="2060"/>
        <v>4.56825543447917</v>
      </c>
      <c r="AE823" s="279">
        <v>1</v>
      </c>
      <c r="AF823" s="280">
        <f t="shared" si="2061"/>
        <v>108.858816</v>
      </c>
      <c r="AG823" s="292">
        <f t="shared" si="2067"/>
        <v>44166</v>
      </c>
      <c r="AH823" s="294"/>
      <c r="AI823" s="294">
        <f t="shared" si="2068"/>
        <v>44170.5682554345</v>
      </c>
      <c r="AJ823" s="295"/>
      <c r="AK823" s="295">
        <f t="shared" si="2069"/>
        <v>44172.5682554345</v>
      </c>
      <c r="AL823" s="296"/>
      <c r="AM823" s="300"/>
      <c r="AN823" s="218"/>
      <c r="AO823" s="218"/>
      <c r="AP823" s="218"/>
      <c r="AQ823" s="218"/>
      <c r="AR823" s="218"/>
      <c r="AS823" s="218"/>
      <c r="AT823" s="218"/>
      <c r="AU823" s="218"/>
      <c r="AV823" s="218"/>
      <c r="AW823" s="218"/>
      <c r="AX823" s="218"/>
      <c r="AY823" s="218"/>
      <c r="AZ823" s="218"/>
      <c r="BA823" s="218"/>
      <c r="BB823" s="218"/>
      <c r="BC823" s="218"/>
      <c r="BD823" s="218"/>
      <c r="BE823" s="218"/>
      <c r="BF823" s="218"/>
      <c r="BG823" s="218"/>
      <c r="BH823" s="218"/>
      <c r="BI823" s="300"/>
      <c r="BJ823" s="300"/>
      <c r="BK823" s="300"/>
      <c r="BL823" s="300"/>
      <c r="BM823" s="300"/>
      <c r="BN823" s="300"/>
      <c r="BO823" s="300"/>
      <c r="BP823" s="300"/>
      <c r="BQ823" s="300"/>
      <c r="BR823" s="300"/>
      <c r="BS823" s="300"/>
      <c r="BT823" s="300"/>
      <c r="BU823" s="300"/>
      <c r="BV823" s="300"/>
      <c r="BW823" s="300"/>
      <c r="BX823" s="300"/>
      <c r="BY823" s="300"/>
      <c r="BZ823" s="300"/>
      <c r="CA823" s="300"/>
      <c r="CB823" s="300"/>
      <c r="CC823" s="300"/>
      <c r="CD823" s="300"/>
      <c r="CE823" s="300"/>
      <c r="CF823" s="300"/>
      <c r="CG823" s="300"/>
      <c r="CH823" s="300"/>
      <c r="CI823" s="300"/>
      <c r="CJ823" s="300"/>
      <c r="CK823" s="300"/>
      <c r="CL823" s="300"/>
      <c r="CM823" s="300"/>
      <c r="CN823" s="300"/>
      <c r="CO823" s="300"/>
      <c r="CP823" s="300"/>
      <c r="CQ823" s="300"/>
      <c r="CR823" s="300"/>
      <c r="CS823" s="300"/>
      <c r="CT823" s="300"/>
      <c r="CU823" s="300"/>
      <c r="CV823" s="300"/>
      <c r="CW823" s="300"/>
      <c r="CX823" s="300"/>
      <c r="CY823" s="300"/>
    </row>
    <row r="824" s="190" customFormat="1" customHeight="1" spans="1:103">
      <c r="A824" s="361"/>
      <c r="B824" s="235"/>
      <c r="C824" s="234">
        <v>1</v>
      </c>
      <c r="D824" s="233">
        <f t="shared" si="2062"/>
        <v>900</v>
      </c>
      <c r="E824" s="234" t="str">
        <f t="shared" si="2063"/>
        <v>YT-3045-24E</v>
      </c>
      <c r="F824" s="232">
        <f t="shared" si="2064"/>
        <v>2020</v>
      </c>
      <c r="G824" s="234"/>
      <c r="H824" s="234" t="s">
        <v>44</v>
      </c>
      <c r="I824" s="234">
        <v>75</v>
      </c>
      <c r="J824" s="252" t="s">
        <v>63</v>
      </c>
      <c r="K824" s="234">
        <v>506</v>
      </c>
      <c r="L824" s="234">
        <f t="shared" si="2065"/>
        <v>6</v>
      </c>
      <c r="M824" s="234">
        <f t="shared" si="2051"/>
        <v>136620</v>
      </c>
      <c r="N824" s="253">
        <f t="shared" si="2066"/>
        <v>0.110783512377394</v>
      </c>
      <c r="O824" s="234">
        <v>3.6</v>
      </c>
      <c r="P824" s="234"/>
      <c r="Q824" s="234"/>
      <c r="R824" s="234"/>
      <c r="S824" s="260">
        <f t="shared" si="2052"/>
        <v>0</v>
      </c>
      <c r="T824" s="260">
        <f t="shared" si="2053"/>
        <v>8845.16581036898</v>
      </c>
      <c r="U824" s="260">
        <f t="shared" si="2054"/>
        <v>223.782695002335</v>
      </c>
      <c r="V824" s="260"/>
      <c r="W824" s="270"/>
      <c r="X824" s="266"/>
      <c r="Y824" s="260">
        <f t="shared" si="2055"/>
        <v>8845.16581036898</v>
      </c>
      <c r="Z824" s="234">
        <f t="shared" si="2056"/>
        <v>223.782695002335</v>
      </c>
      <c r="AA824" s="260">
        <f t="shared" si="2057"/>
        <v>15415.0197628458</v>
      </c>
      <c r="AB824" s="278">
        <f t="shared" si="2058"/>
        <v>0</v>
      </c>
      <c r="AC824" s="260">
        <f t="shared" si="2059"/>
        <v>2332.8</v>
      </c>
      <c r="AD824" s="254">
        <f t="shared" si="2060"/>
        <v>4.56825543447916</v>
      </c>
      <c r="AE824" s="279">
        <v>1</v>
      </c>
      <c r="AF824" s="280">
        <f t="shared" si="2061"/>
        <v>59.01984</v>
      </c>
      <c r="AG824" s="292">
        <f t="shared" si="2067"/>
        <v>44166</v>
      </c>
      <c r="AH824" s="294"/>
      <c r="AI824" s="294">
        <f t="shared" si="2068"/>
        <v>44170.5682554345</v>
      </c>
      <c r="AJ824" s="295"/>
      <c r="AK824" s="295">
        <f t="shared" si="2069"/>
        <v>44172.5682554345</v>
      </c>
      <c r="AL824" s="296"/>
      <c r="AM824" s="300"/>
      <c r="AN824" s="218"/>
      <c r="AO824" s="218"/>
      <c r="AP824" s="218"/>
      <c r="AQ824" s="218"/>
      <c r="AR824" s="218"/>
      <c r="AS824" s="218"/>
      <c r="AT824" s="218"/>
      <c r="AU824" s="218"/>
      <c r="AV824" s="218"/>
      <c r="AW824" s="218"/>
      <c r="AX824" s="218"/>
      <c r="AY824" s="218"/>
      <c r="AZ824" s="218"/>
      <c r="BA824" s="218"/>
      <c r="BB824" s="218"/>
      <c r="BC824" s="218"/>
      <c r="BD824" s="218"/>
      <c r="BE824" s="218"/>
      <c r="BF824" s="218"/>
      <c r="BG824" s="218"/>
      <c r="BH824" s="218"/>
      <c r="BI824" s="300"/>
      <c r="BJ824" s="300"/>
      <c r="BK824" s="300"/>
      <c r="BL824" s="300"/>
      <c r="BM824" s="300"/>
      <c r="BN824" s="300"/>
      <c r="BO824" s="300"/>
      <c r="BP824" s="300"/>
      <c r="BQ824" s="300"/>
      <c r="BR824" s="300"/>
      <c r="BS824" s="300"/>
      <c r="BT824" s="300"/>
      <c r="BU824" s="300"/>
      <c r="BV824" s="300"/>
      <c r="BW824" s="300"/>
      <c r="BX824" s="300"/>
      <c r="BY824" s="300"/>
      <c r="BZ824" s="300"/>
      <c r="CA824" s="300"/>
      <c r="CB824" s="300"/>
      <c r="CC824" s="300"/>
      <c r="CD824" s="300"/>
      <c r="CE824" s="300"/>
      <c r="CF824" s="300"/>
      <c r="CG824" s="300"/>
      <c r="CH824" s="300"/>
      <c r="CI824" s="300"/>
      <c r="CJ824" s="300"/>
      <c r="CK824" s="300"/>
      <c r="CL824" s="300"/>
      <c r="CM824" s="300"/>
      <c r="CN824" s="300"/>
      <c r="CO824" s="300"/>
      <c r="CP824" s="300"/>
      <c r="CQ824" s="300"/>
      <c r="CR824" s="300"/>
      <c r="CS824" s="300"/>
      <c r="CT824" s="300"/>
      <c r="CU824" s="300"/>
      <c r="CV824" s="300"/>
      <c r="CW824" s="300"/>
      <c r="CX824" s="300"/>
      <c r="CY824" s="300"/>
    </row>
    <row r="825" s="190" customFormat="1" customHeight="1" spans="1:103">
      <c r="A825" s="361"/>
      <c r="B825" s="235"/>
      <c r="C825" s="234">
        <v>1</v>
      </c>
      <c r="D825" s="233">
        <f t="shared" si="2062"/>
        <v>900</v>
      </c>
      <c r="E825" s="234" t="str">
        <f t="shared" si="2063"/>
        <v>YT-3045-24E</v>
      </c>
      <c r="F825" s="232">
        <f t="shared" si="2064"/>
        <v>2020</v>
      </c>
      <c r="G825" s="234"/>
      <c r="H825" s="234" t="s">
        <v>45</v>
      </c>
      <c r="I825" s="234">
        <v>75</v>
      </c>
      <c r="J825" s="252" t="s">
        <v>63</v>
      </c>
      <c r="K825" s="234">
        <v>506</v>
      </c>
      <c r="L825" s="234">
        <f t="shared" si="2065"/>
        <v>6</v>
      </c>
      <c r="M825" s="234">
        <f t="shared" si="2051"/>
        <v>136620</v>
      </c>
      <c r="N825" s="253">
        <f t="shared" si="2066"/>
        <v>0.110783512377394</v>
      </c>
      <c r="O825" s="234">
        <v>3.6</v>
      </c>
      <c r="P825" s="234"/>
      <c r="Q825" s="234"/>
      <c r="R825" s="234"/>
      <c r="S825" s="260">
        <f t="shared" si="2052"/>
        <v>0</v>
      </c>
      <c r="T825" s="260">
        <f t="shared" si="2053"/>
        <v>8845.16581036898</v>
      </c>
      <c r="U825" s="260">
        <f t="shared" si="2054"/>
        <v>223.782695002335</v>
      </c>
      <c r="V825" s="260"/>
      <c r="W825" s="270"/>
      <c r="X825" s="266"/>
      <c r="Y825" s="260">
        <f t="shared" si="2055"/>
        <v>8845.16581036898</v>
      </c>
      <c r="Z825" s="234">
        <f t="shared" si="2056"/>
        <v>223.782695002335</v>
      </c>
      <c r="AA825" s="260">
        <f t="shared" si="2057"/>
        <v>15415.0197628458</v>
      </c>
      <c r="AB825" s="278">
        <f t="shared" si="2058"/>
        <v>0</v>
      </c>
      <c r="AC825" s="260">
        <f t="shared" si="2059"/>
        <v>2332.8</v>
      </c>
      <c r="AD825" s="254">
        <f t="shared" si="2060"/>
        <v>4.56825543447916</v>
      </c>
      <c r="AE825" s="279">
        <v>1</v>
      </c>
      <c r="AF825" s="280">
        <f t="shared" si="2061"/>
        <v>59.01984</v>
      </c>
      <c r="AG825" s="292">
        <f t="shared" si="2067"/>
        <v>44166</v>
      </c>
      <c r="AH825" s="294"/>
      <c r="AI825" s="294">
        <f t="shared" si="2068"/>
        <v>44170.5682554345</v>
      </c>
      <c r="AJ825" s="295"/>
      <c r="AK825" s="295">
        <f t="shared" si="2069"/>
        <v>44172.5682554345</v>
      </c>
      <c r="AL825" s="296"/>
      <c r="AM825" s="300"/>
      <c r="AN825" s="218"/>
      <c r="AO825" s="218"/>
      <c r="AP825" s="218"/>
      <c r="AQ825" s="218"/>
      <c r="AR825" s="218"/>
      <c r="AS825" s="218"/>
      <c r="AT825" s="218"/>
      <c r="AU825" s="218"/>
      <c r="AV825" s="218"/>
      <c r="AW825" s="218"/>
      <c r="AX825" s="218"/>
      <c r="AY825" s="218"/>
      <c r="AZ825" s="218"/>
      <c r="BA825" s="218"/>
      <c r="BB825" s="218"/>
      <c r="BC825" s="218"/>
      <c r="BD825" s="218"/>
      <c r="BE825" s="218"/>
      <c r="BF825" s="218"/>
      <c r="BG825" s="218"/>
      <c r="BH825" s="218"/>
      <c r="BI825" s="300"/>
      <c r="BJ825" s="300"/>
      <c r="BK825" s="300"/>
      <c r="BL825" s="300"/>
      <c r="BM825" s="300"/>
      <c r="BN825" s="300"/>
      <c r="BO825" s="300"/>
      <c r="BP825" s="300"/>
      <c r="BQ825" s="300"/>
      <c r="BR825" s="300"/>
      <c r="BS825" s="300"/>
      <c r="BT825" s="300"/>
      <c r="BU825" s="300"/>
      <c r="BV825" s="300"/>
      <c r="BW825" s="300"/>
      <c r="BX825" s="300"/>
      <c r="BY825" s="300"/>
      <c r="BZ825" s="300"/>
      <c r="CA825" s="300"/>
      <c r="CB825" s="300"/>
      <c r="CC825" s="300"/>
      <c r="CD825" s="300"/>
      <c r="CE825" s="300"/>
      <c r="CF825" s="300"/>
      <c r="CG825" s="300"/>
      <c r="CH825" s="300"/>
      <c r="CI825" s="300"/>
      <c r="CJ825" s="300"/>
      <c r="CK825" s="300"/>
      <c r="CL825" s="300"/>
      <c r="CM825" s="300"/>
      <c r="CN825" s="300"/>
      <c r="CO825" s="300"/>
      <c r="CP825" s="300"/>
      <c r="CQ825" s="300"/>
      <c r="CR825" s="300"/>
      <c r="CS825" s="300"/>
      <c r="CT825" s="300"/>
      <c r="CU825" s="300"/>
      <c r="CV825" s="300"/>
      <c r="CW825" s="300"/>
      <c r="CX825" s="300"/>
      <c r="CY825" s="300"/>
    </row>
    <row r="826" s="190" customFormat="1" customHeight="1" spans="1:103">
      <c r="A826" s="361"/>
      <c r="B826" s="235"/>
      <c r="C826" s="234">
        <v>1</v>
      </c>
      <c r="D826" s="233">
        <f t="shared" si="2062"/>
        <v>900</v>
      </c>
      <c r="E826" s="234" t="str">
        <f t="shared" si="2063"/>
        <v>YT-3045-24E</v>
      </c>
      <c r="F826" s="232">
        <f t="shared" si="2064"/>
        <v>2020</v>
      </c>
      <c r="G826" s="234"/>
      <c r="H826" s="234" t="s">
        <v>46</v>
      </c>
      <c r="I826" s="234"/>
      <c r="J826" s="252"/>
      <c r="K826" s="234"/>
      <c r="L826" s="234">
        <f t="shared" si="2065"/>
        <v>6</v>
      </c>
      <c r="M826" s="234">
        <f t="shared" si="2051"/>
        <v>0</v>
      </c>
      <c r="N826" s="253">
        <f t="shared" si="2066"/>
        <v>0</v>
      </c>
      <c r="O826" s="234"/>
      <c r="P826" s="234"/>
      <c r="Q826" s="234"/>
      <c r="R826" s="234"/>
      <c r="S826" s="260">
        <f t="shared" si="2052"/>
        <v>0</v>
      </c>
      <c r="T826" s="260" t="e">
        <f t="shared" si="2053"/>
        <v>#DIV/0!</v>
      </c>
      <c r="U826" s="260">
        <f t="shared" si="2054"/>
        <v>0</v>
      </c>
      <c r="V826" s="260"/>
      <c r="W826" s="270"/>
      <c r="X826" s="266"/>
      <c r="Y826" s="260" t="e">
        <f t="shared" si="2055"/>
        <v>#DIV/0!</v>
      </c>
      <c r="Z826" s="234" t="e">
        <f t="shared" si="2056"/>
        <v>#DIV/0!</v>
      </c>
      <c r="AA826" s="260" t="e">
        <f t="shared" si="2057"/>
        <v>#DIV/0!</v>
      </c>
      <c r="AB826" s="278" t="e">
        <f t="shared" si="2058"/>
        <v>#DIV/0!</v>
      </c>
      <c r="AC826" s="260">
        <f t="shared" si="2059"/>
        <v>0</v>
      </c>
      <c r="AD826" s="254" t="e">
        <f t="shared" si="2060"/>
        <v>#DIV/0!</v>
      </c>
      <c r="AE826" s="279">
        <v>1</v>
      </c>
      <c r="AF826" s="280">
        <f t="shared" si="2061"/>
        <v>0</v>
      </c>
      <c r="AG826" s="292">
        <f t="shared" si="2067"/>
        <v>44166</v>
      </c>
      <c r="AH826" s="294"/>
      <c r="AI826" s="294">
        <f t="shared" si="2068"/>
        <v>44170.5682554345</v>
      </c>
      <c r="AJ826" s="295"/>
      <c r="AK826" s="295">
        <f t="shared" si="2069"/>
        <v>44172.5682554345</v>
      </c>
      <c r="AL826" s="296"/>
      <c r="AM826" s="300"/>
      <c r="AN826" s="218"/>
      <c r="AO826" s="218"/>
      <c r="AP826" s="218"/>
      <c r="AQ826" s="218"/>
      <c r="AR826" s="218"/>
      <c r="AS826" s="218"/>
      <c r="AT826" s="218"/>
      <c r="AU826" s="218"/>
      <c r="AV826" s="218"/>
      <c r="AW826" s="218"/>
      <c r="AX826" s="218"/>
      <c r="AY826" s="218"/>
      <c r="AZ826" s="218"/>
      <c r="BA826" s="218"/>
      <c r="BB826" s="218"/>
      <c r="BC826" s="218"/>
      <c r="BD826" s="218"/>
      <c r="BE826" s="218"/>
      <c r="BF826" s="218"/>
      <c r="BG826" s="218"/>
      <c r="BH826" s="218"/>
      <c r="BI826" s="300"/>
      <c r="BJ826" s="300"/>
      <c r="BK826" s="300"/>
      <c r="BL826" s="300"/>
      <c r="BM826" s="300"/>
      <c r="BN826" s="300"/>
      <c r="BO826" s="300"/>
      <c r="BP826" s="300"/>
      <c r="BQ826" s="300"/>
      <c r="BR826" s="300"/>
      <c r="BS826" s="300"/>
      <c r="BT826" s="300"/>
      <c r="BU826" s="300"/>
      <c r="BV826" s="300"/>
      <c r="BW826" s="300"/>
      <c r="BX826" s="300"/>
      <c r="BY826" s="300"/>
      <c r="BZ826" s="300"/>
      <c r="CA826" s="300"/>
      <c r="CB826" s="300"/>
      <c r="CC826" s="300"/>
      <c r="CD826" s="300"/>
      <c r="CE826" s="300"/>
      <c r="CF826" s="300"/>
      <c r="CG826" s="300"/>
      <c r="CH826" s="300"/>
      <c r="CI826" s="300"/>
      <c r="CJ826" s="300"/>
      <c r="CK826" s="300"/>
      <c r="CL826" s="300"/>
      <c r="CM826" s="300"/>
      <c r="CN826" s="300"/>
      <c r="CO826" s="300"/>
      <c r="CP826" s="300"/>
      <c r="CQ826" s="300"/>
      <c r="CR826" s="300"/>
      <c r="CS826" s="300"/>
      <c r="CT826" s="300"/>
      <c r="CU826" s="300"/>
      <c r="CV826" s="300"/>
      <c r="CW826" s="300"/>
      <c r="CX826" s="300"/>
      <c r="CY826" s="300"/>
    </row>
    <row r="827" s="190" customFormat="1" customHeight="1" spans="1:103">
      <c r="A827" s="361"/>
      <c r="B827" s="237"/>
      <c r="C827" s="240"/>
      <c r="D827" s="239"/>
      <c r="E827" s="240"/>
      <c r="F827" s="238"/>
      <c r="G827" s="240"/>
      <c r="H827" s="240"/>
      <c r="I827" s="240"/>
      <c r="J827" s="256"/>
      <c r="K827" s="240"/>
      <c r="L827" s="240"/>
      <c r="M827" s="240"/>
      <c r="N827" s="257"/>
      <c r="O827" s="240"/>
      <c r="P827" s="240"/>
      <c r="Q827" s="240"/>
      <c r="R827" s="240"/>
      <c r="S827" s="267"/>
      <c r="T827" s="267"/>
      <c r="U827" s="267"/>
      <c r="V827" s="267"/>
      <c r="W827" s="272"/>
      <c r="X827" s="269"/>
      <c r="Y827" s="267"/>
      <c r="Z827" s="240"/>
      <c r="AA827" s="267"/>
      <c r="AB827" s="281"/>
      <c r="AC827" s="267"/>
      <c r="AD827" s="258"/>
      <c r="AE827" s="282"/>
      <c r="AF827" s="283"/>
      <c r="AG827" s="297"/>
      <c r="AH827" s="352"/>
      <c r="AI827" s="352"/>
      <c r="AJ827" s="345"/>
      <c r="AK827" s="345"/>
      <c r="AL827" s="298"/>
      <c r="AM827" s="300"/>
      <c r="AN827" s="218"/>
      <c r="AO827" s="218"/>
      <c r="AP827" s="218"/>
      <c r="AQ827" s="218"/>
      <c r="AR827" s="218"/>
      <c r="AS827" s="218"/>
      <c r="AT827" s="218"/>
      <c r="AU827" s="218"/>
      <c r="AV827" s="218"/>
      <c r="AW827" s="218"/>
      <c r="AX827" s="218"/>
      <c r="AY827" s="218"/>
      <c r="AZ827" s="218"/>
      <c r="BA827" s="218"/>
      <c r="BB827" s="218"/>
      <c r="BC827" s="218"/>
      <c r="BD827" s="218"/>
      <c r="BE827" s="218"/>
      <c r="BF827" s="218"/>
      <c r="BG827" s="218"/>
      <c r="BH827" s="218"/>
      <c r="BI827" s="300"/>
      <c r="BJ827" s="300"/>
      <c r="BK827" s="300"/>
      <c r="BL827" s="300"/>
      <c r="BM827" s="300"/>
      <c r="BN827" s="300"/>
      <c r="BO827" s="300"/>
      <c r="BP827" s="300"/>
      <c r="BQ827" s="300"/>
      <c r="BR827" s="300"/>
      <c r="BS827" s="300"/>
      <c r="BT827" s="300"/>
      <c r="BU827" s="300"/>
      <c r="BV827" s="300"/>
      <c r="BW827" s="300"/>
      <c r="BX827" s="300"/>
      <c r="BY827" s="300"/>
      <c r="BZ827" s="300"/>
      <c r="CA827" s="300"/>
      <c r="CB827" s="300"/>
      <c r="CC827" s="300"/>
      <c r="CD827" s="300"/>
      <c r="CE827" s="300"/>
      <c r="CF827" s="300"/>
      <c r="CG827" s="300"/>
      <c r="CH827" s="300"/>
      <c r="CI827" s="300"/>
      <c r="CJ827" s="300"/>
      <c r="CK827" s="300"/>
      <c r="CL827" s="300"/>
      <c r="CM827" s="300"/>
      <c r="CN827" s="300"/>
      <c r="CO827" s="300"/>
      <c r="CP827" s="300"/>
      <c r="CQ827" s="300"/>
      <c r="CR827" s="300"/>
      <c r="CS827" s="300"/>
      <c r="CT827" s="300"/>
      <c r="CU827" s="300"/>
      <c r="CV827" s="300"/>
      <c r="CW827" s="300"/>
      <c r="CX827" s="300"/>
      <c r="CY827" s="300"/>
    </row>
    <row r="828" s="193" customFormat="1" customHeight="1" spans="1:103">
      <c r="A828" s="359"/>
      <c r="B828" s="235">
        <v>1103</v>
      </c>
      <c r="C828" s="234">
        <v>1</v>
      </c>
      <c r="D828" s="233">
        <v>900</v>
      </c>
      <c r="E828" s="234" t="s">
        <v>175</v>
      </c>
      <c r="F828" s="232">
        <v>5020</v>
      </c>
      <c r="G828" s="234"/>
      <c r="H828" s="234" t="s">
        <v>15</v>
      </c>
      <c r="I828" s="234">
        <v>150</v>
      </c>
      <c r="J828" s="252" t="s">
        <v>93</v>
      </c>
      <c r="K828" s="234">
        <v>357</v>
      </c>
      <c r="L828" s="234">
        <v>6</v>
      </c>
      <c r="M828" s="234">
        <f t="shared" ref="M828:M834" si="2070">O828*K828*I828</f>
        <v>246330</v>
      </c>
      <c r="N828" s="253">
        <f>M828/SUM($M$828:$M$834)</f>
        <v>0.210880195599022</v>
      </c>
      <c r="O828" s="234">
        <v>4.6</v>
      </c>
      <c r="P828" s="234"/>
      <c r="Q828" s="234"/>
      <c r="R828" s="234"/>
      <c r="S828" s="260">
        <f t="shared" ref="S828:S834" si="2071">R828*Q828*P828/1000</f>
        <v>0</v>
      </c>
      <c r="T828" s="260">
        <f t="shared" ref="T828:T835" si="2072">F828*N828*1000/L828/K828*9000/I828</f>
        <v>29653.1815660249</v>
      </c>
      <c r="U828" s="260">
        <f t="shared" ref="U828:U835" si="2073">F828*N828</f>
        <v>1058.61858190709</v>
      </c>
      <c r="V828" s="260"/>
      <c r="W828" s="270"/>
      <c r="X828" s="266">
        <v>16000</v>
      </c>
      <c r="Y828" s="260">
        <f t="shared" ref="Y828:Y834" si="2074">T828-X828</f>
        <v>13653.1815660249</v>
      </c>
      <c r="Z828" s="234">
        <f t="shared" ref="Z828:Z834" si="2075">Y828*I828/9000*L828*K828/1000</f>
        <v>487.41858190709</v>
      </c>
      <c r="AA828" s="260">
        <f t="shared" ref="AA828:AA834" si="2076">65*1000/K828*9000/I828</f>
        <v>10924.3697478992</v>
      </c>
      <c r="AB828" s="278">
        <f t="shared" ref="AB828:AB834" si="2077">Q828*R828*P828*N828/K828/L828*9000/I828</f>
        <v>0</v>
      </c>
      <c r="AC828" s="260">
        <f t="shared" ref="AC828:AC834" si="2078">D828/2*O828*60*24/1000</f>
        <v>2980.8</v>
      </c>
      <c r="AD828" s="254">
        <f t="shared" ref="AD828:AD834" si="2079">T828/AC828/0.83/AE828</f>
        <v>11.9856162031479</v>
      </c>
      <c r="AE828" s="279">
        <v>1</v>
      </c>
      <c r="AF828" s="280">
        <f t="shared" ref="AF828:AF834" si="2080">IF(LEN(C828)&gt;0,AC828*I828/9000/1000*K828*L828,"")</f>
        <v>106.41456</v>
      </c>
      <c r="AG828" s="292">
        <v>44163</v>
      </c>
      <c r="AH828" s="294"/>
      <c r="AI828" s="294">
        <f>AD828+AG828</f>
        <v>44174.9856162032</v>
      </c>
      <c r="AJ828" s="295" t="str">
        <f ca="1">IF(NOW()-AG828-AD828&gt;=-2,"跟踪"," ")</f>
        <v> </v>
      </c>
      <c r="AK828" s="295">
        <f>AI828+3</f>
        <v>44177.9856162032</v>
      </c>
      <c r="AL828" s="296">
        <f>SUM(AF828:AF834)</f>
        <v>504.620928</v>
      </c>
      <c r="AM828" s="217"/>
      <c r="AN828" s="218"/>
      <c r="AO828" s="218"/>
      <c r="AP828" s="218"/>
      <c r="AQ828" s="218"/>
      <c r="AR828" s="218"/>
      <c r="AS828" s="218"/>
      <c r="AT828" s="218"/>
      <c r="AU828" s="218"/>
      <c r="AV828" s="218"/>
      <c r="AW828" s="218"/>
      <c r="AX828" s="218"/>
      <c r="AY828" s="218"/>
      <c r="AZ828" s="218"/>
      <c r="BA828" s="218"/>
      <c r="BB828" s="218"/>
      <c r="BC828" s="218"/>
      <c r="BD828" s="218"/>
      <c r="BE828" s="218"/>
      <c r="BF828" s="218"/>
      <c r="BG828" s="218"/>
      <c r="BH828" s="218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217"/>
      <c r="BS828" s="217"/>
      <c r="BT828" s="217"/>
      <c r="BU828" s="217"/>
      <c r="BV828" s="217"/>
      <c r="BW828" s="217"/>
      <c r="BX828" s="217"/>
      <c r="BY828" s="217"/>
      <c r="BZ828" s="217"/>
      <c r="CA828" s="217"/>
      <c r="CB828" s="217"/>
      <c r="CC828" s="217"/>
      <c r="CD828" s="217"/>
      <c r="CE828" s="217"/>
      <c r="CF828" s="217"/>
      <c r="CG828" s="217"/>
      <c r="CH828" s="217"/>
      <c r="CI828" s="217"/>
      <c r="CJ828" s="217"/>
      <c r="CK828" s="217"/>
      <c r="CL828" s="217"/>
      <c r="CM828" s="217"/>
      <c r="CN828" s="217"/>
      <c r="CO828" s="217"/>
      <c r="CP828" s="217"/>
      <c r="CQ828" s="217"/>
      <c r="CR828" s="217"/>
      <c r="CS828" s="217"/>
      <c r="CT828" s="217"/>
      <c r="CU828" s="217"/>
      <c r="CV828" s="217"/>
      <c r="CW828" s="217"/>
      <c r="CX828" s="217"/>
      <c r="CY828" s="217"/>
    </row>
    <row r="829" s="193" customFormat="1" customHeight="1" spans="1:103">
      <c r="A829" s="359"/>
      <c r="B829" s="235"/>
      <c r="C829" s="234">
        <v>1</v>
      </c>
      <c r="D829" s="233">
        <f t="shared" ref="D829:D834" si="2081">D828</f>
        <v>900</v>
      </c>
      <c r="E829" s="234" t="str">
        <f t="shared" ref="E829:E834" si="2082">E828</f>
        <v>YD-15542-24E</v>
      </c>
      <c r="F829" s="232">
        <f t="shared" ref="F829:F834" si="2083">F828</f>
        <v>5020</v>
      </c>
      <c r="G829" s="234"/>
      <c r="H829" s="234" t="s">
        <v>41</v>
      </c>
      <c r="I829" s="234">
        <v>150</v>
      </c>
      <c r="J829" s="252" t="s">
        <v>93</v>
      </c>
      <c r="K829" s="234">
        <v>357</v>
      </c>
      <c r="L829" s="234">
        <f t="shared" ref="L829:L834" si="2084">L828</f>
        <v>6</v>
      </c>
      <c r="M829" s="234">
        <f t="shared" si="2070"/>
        <v>246330</v>
      </c>
      <c r="N829" s="253">
        <f t="shared" ref="N829:N834" si="2085">M829/SUM($M$828:$M$834)</f>
        <v>0.210880195599022</v>
      </c>
      <c r="O829" s="234">
        <v>4.6</v>
      </c>
      <c r="P829" s="234"/>
      <c r="Q829" s="234"/>
      <c r="R829" s="234"/>
      <c r="S829" s="260">
        <f t="shared" si="2071"/>
        <v>0</v>
      </c>
      <c r="T829" s="260">
        <f t="shared" si="2072"/>
        <v>29653.1815660249</v>
      </c>
      <c r="U829" s="260">
        <f t="shared" si="2073"/>
        <v>1058.61858190709</v>
      </c>
      <c r="V829" s="260"/>
      <c r="W829" s="270"/>
      <c r="X829" s="266">
        <v>16000</v>
      </c>
      <c r="Y829" s="260">
        <f t="shared" si="2074"/>
        <v>13653.1815660249</v>
      </c>
      <c r="Z829" s="234">
        <f t="shared" si="2075"/>
        <v>487.41858190709</v>
      </c>
      <c r="AA829" s="260">
        <f t="shared" si="2076"/>
        <v>10924.3697478992</v>
      </c>
      <c r="AB829" s="278">
        <f t="shared" si="2077"/>
        <v>0</v>
      </c>
      <c r="AC829" s="260">
        <f t="shared" si="2078"/>
        <v>2980.8</v>
      </c>
      <c r="AD829" s="254">
        <f t="shared" si="2079"/>
        <v>11.9856162031479</v>
      </c>
      <c r="AE829" s="279">
        <v>1</v>
      </c>
      <c r="AF829" s="280">
        <f t="shared" si="2080"/>
        <v>106.41456</v>
      </c>
      <c r="AG829" s="292">
        <f t="shared" ref="AG829:AG834" si="2086">AG828</f>
        <v>44163</v>
      </c>
      <c r="AH829" s="294"/>
      <c r="AI829" s="294">
        <f t="shared" ref="AI829:AI834" si="2087">AI828</f>
        <v>44174.9856162032</v>
      </c>
      <c r="AJ829" s="295"/>
      <c r="AK829" s="295">
        <f t="shared" ref="AK829:AK834" si="2088">AK828</f>
        <v>44177.9856162032</v>
      </c>
      <c r="AL829" s="296"/>
      <c r="AM829" s="217"/>
      <c r="AN829" s="218"/>
      <c r="AO829" s="218"/>
      <c r="AP829" s="218"/>
      <c r="AQ829" s="218"/>
      <c r="AR829" s="218"/>
      <c r="AS829" s="218"/>
      <c r="AT829" s="218"/>
      <c r="AU829" s="218"/>
      <c r="AV829" s="218"/>
      <c r="AW829" s="218"/>
      <c r="AX829" s="218"/>
      <c r="AY829" s="218"/>
      <c r="AZ829" s="218"/>
      <c r="BA829" s="218"/>
      <c r="BB829" s="218"/>
      <c r="BC829" s="218"/>
      <c r="BD829" s="218"/>
      <c r="BE829" s="218"/>
      <c r="BF829" s="218"/>
      <c r="BG829" s="218"/>
      <c r="BH829" s="218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217"/>
      <c r="BS829" s="217"/>
      <c r="BT829" s="217"/>
      <c r="BU829" s="217"/>
      <c r="BV829" s="217"/>
      <c r="BW829" s="217"/>
      <c r="BX829" s="217"/>
      <c r="BY829" s="217"/>
      <c r="BZ829" s="217"/>
      <c r="CA829" s="217"/>
      <c r="CB829" s="217"/>
      <c r="CC829" s="217"/>
      <c r="CD829" s="217"/>
      <c r="CE829" s="217"/>
      <c r="CF829" s="217"/>
      <c r="CG829" s="217"/>
      <c r="CH829" s="217"/>
      <c r="CI829" s="217"/>
      <c r="CJ829" s="217"/>
      <c r="CK829" s="217"/>
      <c r="CL829" s="217"/>
      <c r="CM829" s="217"/>
      <c r="CN829" s="217"/>
      <c r="CO829" s="217"/>
      <c r="CP829" s="217"/>
      <c r="CQ829" s="217"/>
      <c r="CR829" s="217"/>
      <c r="CS829" s="217"/>
      <c r="CT829" s="217"/>
      <c r="CU829" s="217"/>
      <c r="CV829" s="217"/>
      <c r="CW829" s="217"/>
      <c r="CX829" s="217"/>
      <c r="CY829" s="217"/>
    </row>
    <row r="830" s="193" customFormat="1" customHeight="1" spans="1:103">
      <c r="A830" s="359"/>
      <c r="B830" s="235"/>
      <c r="C830" s="234">
        <v>1</v>
      </c>
      <c r="D830" s="233">
        <f t="shared" si="2081"/>
        <v>900</v>
      </c>
      <c r="E830" s="234" t="str">
        <f t="shared" si="2082"/>
        <v>YD-15542-24E</v>
      </c>
      <c r="F830" s="232">
        <f t="shared" si="2083"/>
        <v>5020</v>
      </c>
      <c r="G830" s="234"/>
      <c r="H830" s="234" t="s">
        <v>42</v>
      </c>
      <c r="I830" s="234">
        <v>30</v>
      </c>
      <c r="J830" s="252" t="s">
        <v>62</v>
      </c>
      <c r="K830" s="234">
        <v>476</v>
      </c>
      <c r="L830" s="234">
        <f t="shared" si="2084"/>
        <v>6</v>
      </c>
      <c r="M830" s="234">
        <f t="shared" si="2070"/>
        <v>182784</v>
      </c>
      <c r="N830" s="253">
        <f t="shared" si="2085"/>
        <v>0.156479217603912</v>
      </c>
      <c r="O830" s="234">
        <v>12.8</v>
      </c>
      <c r="P830" s="234"/>
      <c r="Q830" s="234"/>
      <c r="R830" s="234"/>
      <c r="S830" s="260">
        <f t="shared" si="2071"/>
        <v>0</v>
      </c>
      <c r="T830" s="260">
        <f t="shared" si="2072"/>
        <v>82513.2008793738</v>
      </c>
      <c r="U830" s="260">
        <f t="shared" si="2073"/>
        <v>785.525672371638</v>
      </c>
      <c r="V830" s="260"/>
      <c r="W830" s="270"/>
      <c r="X830" s="266"/>
      <c r="Y830" s="260">
        <f t="shared" si="2074"/>
        <v>82513.2008793738</v>
      </c>
      <c r="Z830" s="234">
        <f t="shared" si="2075"/>
        <v>785.525672371638</v>
      </c>
      <c r="AA830" s="260">
        <f t="shared" si="2076"/>
        <v>40966.3865546218</v>
      </c>
      <c r="AB830" s="278">
        <f t="shared" si="2077"/>
        <v>0</v>
      </c>
      <c r="AC830" s="260">
        <f t="shared" si="2078"/>
        <v>8294.4</v>
      </c>
      <c r="AD830" s="254">
        <f t="shared" si="2079"/>
        <v>11.9856162031479</v>
      </c>
      <c r="AE830" s="279">
        <v>1</v>
      </c>
      <c r="AF830" s="280">
        <f t="shared" si="2080"/>
        <v>78.962688</v>
      </c>
      <c r="AG830" s="292">
        <f t="shared" si="2086"/>
        <v>44163</v>
      </c>
      <c r="AH830" s="294"/>
      <c r="AI830" s="294">
        <f t="shared" si="2087"/>
        <v>44174.9856162032</v>
      </c>
      <c r="AJ830" s="295"/>
      <c r="AK830" s="295">
        <f t="shared" si="2088"/>
        <v>44177.9856162032</v>
      </c>
      <c r="AL830" s="296"/>
      <c r="AM830" s="217"/>
      <c r="AN830" s="218"/>
      <c r="AO830" s="218"/>
      <c r="AP830" s="218"/>
      <c r="AQ830" s="218"/>
      <c r="AR830" s="218"/>
      <c r="AS830" s="218"/>
      <c r="AT830" s="218"/>
      <c r="AU830" s="218"/>
      <c r="AV830" s="218"/>
      <c r="AW830" s="218"/>
      <c r="AX830" s="218"/>
      <c r="AY830" s="218"/>
      <c r="AZ830" s="218"/>
      <c r="BA830" s="218"/>
      <c r="BB830" s="218"/>
      <c r="BC830" s="218"/>
      <c r="BD830" s="218"/>
      <c r="BE830" s="218"/>
      <c r="BF830" s="218"/>
      <c r="BG830" s="218"/>
      <c r="BH830" s="218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217"/>
      <c r="BS830" s="217"/>
      <c r="BT830" s="217"/>
      <c r="BU830" s="217"/>
      <c r="BV830" s="217"/>
      <c r="BW830" s="217"/>
      <c r="BX830" s="217"/>
      <c r="BY830" s="217"/>
      <c r="BZ830" s="217"/>
      <c r="CA830" s="217"/>
      <c r="CB830" s="217"/>
      <c r="CC830" s="217"/>
      <c r="CD830" s="217"/>
      <c r="CE830" s="217"/>
      <c r="CF830" s="217"/>
      <c r="CG830" s="217"/>
      <c r="CH830" s="217"/>
      <c r="CI830" s="217"/>
      <c r="CJ830" s="217"/>
      <c r="CK830" s="217"/>
      <c r="CL830" s="217"/>
      <c r="CM830" s="217"/>
      <c r="CN830" s="217"/>
      <c r="CO830" s="217"/>
      <c r="CP830" s="217"/>
      <c r="CQ830" s="217"/>
      <c r="CR830" s="217"/>
      <c r="CS830" s="217"/>
      <c r="CT830" s="217"/>
      <c r="CU830" s="217"/>
      <c r="CV830" s="217"/>
      <c r="CW830" s="217"/>
      <c r="CX830" s="217"/>
      <c r="CY830" s="217"/>
    </row>
    <row r="831" s="193" customFormat="1" customHeight="1" spans="1:103">
      <c r="A831" s="359"/>
      <c r="B831" s="235"/>
      <c r="C831" s="234">
        <v>1</v>
      </c>
      <c r="D831" s="233">
        <f t="shared" si="2081"/>
        <v>900</v>
      </c>
      <c r="E831" s="234" t="str">
        <f t="shared" si="2082"/>
        <v>YD-15542-24E</v>
      </c>
      <c r="F831" s="232">
        <f t="shared" si="2083"/>
        <v>5020</v>
      </c>
      <c r="G831" s="234"/>
      <c r="H831" s="234" t="s">
        <v>43</v>
      </c>
      <c r="I831" s="234">
        <v>150</v>
      </c>
      <c r="J831" s="252" t="s">
        <v>93</v>
      </c>
      <c r="K831" s="234">
        <v>357</v>
      </c>
      <c r="L831" s="234">
        <f t="shared" si="2084"/>
        <v>6</v>
      </c>
      <c r="M831" s="234">
        <f t="shared" si="2070"/>
        <v>246330</v>
      </c>
      <c r="N831" s="253">
        <f t="shared" si="2085"/>
        <v>0.210880195599022</v>
      </c>
      <c r="O831" s="234">
        <v>4.6</v>
      </c>
      <c r="P831" s="234"/>
      <c r="Q831" s="234"/>
      <c r="R831" s="234"/>
      <c r="S831" s="260">
        <f t="shared" si="2071"/>
        <v>0</v>
      </c>
      <c r="T831" s="260">
        <f t="shared" si="2072"/>
        <v>29653.1815660249</v>
      </c>
      <c r="U831" s="260">
        <f t="shared" si="2073"/>
        <v>1058.61858190709</v>
      </c>
      <c r="V831" s="260"/>
      <c r="W831" s="270"/>
      <c r="X831" s="266">
        <v>16000</v>
      </c>
      <c r="Y831" s="260">
        <f t="shared" si="2074"/>
        <v>13653.1815660249</v>
      </c>
      <c r="Z831" s="234">
        <f t="shared" si="2075"/>
        <v>487.41858190709</v>
      </c>
      <c r="AA831" s="260">
        <f t="shared" si="2076"/>
        <v>10924.3697478992</v>
      </c>
      <c r="AB831" s="278">
        <f t="shared" si="2077"/>
        <v>0</v>
      </c>
      <c r="AC831" s="260">
        <f t="shared" si="2078"/>
        <v>2980.8</v>
      </c>
      <c r="AD831" s="254">
        <f t="shared" si="2079"/>
        <v>11.9856162031479</v>
      </c>
      <c r="AE831" s="279">
        <v>1</v>
      </c>
      <c r="AF831" s="280">
        <f t="shared" si="2080"/>
        <v>106.41456</v>
      </c>
      <c r="AG831" s="292">
        <f t="shared" si="2086"/>
        <v>44163</v>
      </c>
      <c r="AH831" s="294"/>
      <c r="AI831" s="294">
        <f t="shared" si="2087"/>
        <v>44174.9856162032</v>
      </c>
      <c r="AJ831" s="295"/>
      <c r="AK831" s="295">
        <f t="shared" si="2088"/>
        <v>44177.9856162032</v>
      </c>
      <c r="AL831" s="296"/>
      <c r="AM831" s="217"/>
      <c r="AN831" s="218"/>
      <c r="AO831" s="218"/>
      <c r="AP831" s="218"/>
      <c r="AQ831" s="218"/>
      <c r="AR831" s="218"/>
      <c r="AS831" s="218"/>
      <c r="AT831" s="218"/>
      <c r="AU831" s="218"/>
      <c r="AV831" s="218"/>
      <c r="AW831" s="218"/>
      <c r="AX831" s="218"/>
      <c r="AY831" s="218"/>
      <c r="AZ831" s="218"/>
      <c r="BA831" s="218"/>
      <c r="BB831" s="218"/>
      <c r="BC831" s="218"/>
      <c r="BD831" s="218"/>
      <c r="BE831" s="218"/>
      <c r="BF831" s="218"/>
      <c r="BG831" s="218"/>
      <c r="BH831" s="218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217"/>
      <c r="BS831" s="217"/>
      <c r="BT831" s="217"/>
      <c r="BU831" s="217"/>
      <c r="BV831" s="217"/>
      <c r="BW831" s="217"/>
      <c r="BX831" s="217"/>
      <c r="BY831" s="217"/>
      <c r="BZ831" s="217"/>
      <c r="CA831" s="217"/>
      <c r="CB831" s="217"/>
      <c r="CC831" s="217"/>
      <c r="CD831" s="217"/>
      <c r="CE831" s="217"/>
      <c r="CF831" s="217"/>
      <c r="CG831" s="217"/>
      <c r="CH831" s="217"/>
      <c r="CI831" s="217"/>
      <c r="CJ831" s="217"/>
      <c r="CK831" s="217"/>
      <c r="CL831" s="217"/>
      <c r="CM831" s="217"/>
      <c r="CN831" s="217"/>
      <c r="CO831" s="217"/>
      <c r="CP831" s="217"/>
      <c r="CQ831" s="217"/>
      <c r="CR831" s="217"/>
      <c r="CS831" s="217"/>
      <c r="CT831" s="217"/>
      <c r="CU831" s="217"/>
      <c r="CV831" s="217"/>
      <c r="CW831" s="217"/>
      <c r="CX831" s="217"/>
      <c r="CY831" s="217"/>
    </row>
    <row r="832" s="193" customFormat="1" customHeight="1" spans="1:103">
      <c r="A832" s="359"/>
      <c r="B832" s="235"/>
      <c r="C832" s="234">
        <v>1</v>
      </c>
      <c r="D832" s="233">
        <f t="shared" si="2081"/>
        <v>900</v>
      </c>
      <c r="E832" s="234" t="str">
        <f t="shared" si="2082"/>
        <v>YD-15542-24E</v>
      </c>
      <c r="F832" s="232">
        <f t="shared" si="2083"/>
        <v>5020</v>
      </c>
      <c r="G832" s="234"/>
      <c r="H832" s="234" t="s">
        <v>44</v>
      </c>
      <c r="I832" s="234">
        <v>150</v>
      </c>
      <c r="J832" s="252" t="s">
        <v>93</v>
      </c>
      <c r="K832" s="234">
        <v>357</v>
      </c>
      <c r="L832" s="234">
        <f t="shared" si="2084"/>
        <v>6</v>
      </c>
      <c r="M832" s="234">
        <f t="shared" si="2070"/>
        <v>246330</v>
      </c>
      <c r="N832" s="253">
        <f t="shared" si="2085"/>
        <v>0.210880195599022</v>
      </c>
      <c r="O832" s="234">
        <v>4.6</v>
      </c>
      <c r="P832" s="234"/>
      <c r="Q832" s="234"/>
      <c r="R832" s="234"/>
      <c r="S832" s="260">
        <f t="shared" si="2071"/>
        <v>0</v>
      </c>
      <c r="T832" s="260">
        <f t="shared" si="2072"/>
        <v>29653.1815660249</v>
      </c>
      <c r="U832" s="260">
        <f t="shared" si="2073"/>
        <v>1058.61858190709</v>
      </c>
      <c r="V832" s="260"/>
      <c r="W832" s="270"/>
      <c r="X832" s="266">
        <v>16000</v>
      </c>
      <c r="Y832" s="260">
        <f t="shared" si="2074"/>
        <v>13653.1815660249</v>
      </c>
      <c r="Z832" s="234">
        <f t="shared" si="2075"/>
        <v>487.41858190709</v>
      </c>
      <c r="AA832" s="260">
        <f t="shared" si="2076"/>
        <v>10924.3697478992</v>
      </c>
      <c r="AB832" s="278">
        <f t="shared" si="2077"/>
        <v>0</v>
      </c>
      <c r="AC832" s="260">
        <f t="shared" si="2078"/>
        <v>2980.8</v>
      </c>
      <c r="AD832" s="254">
        <f t="shared" si="2079"/>
        <v>11.9856162031479</v>
      </c>
      <c r="AE832" s="279">
        <v>1</v>
      </c>
      <c r="AF832" s="280">
        <f t="shared" si="2080"/>
        <v>106.41456</v>
      </c>
      <c r="AG832" s="292">
        <f t="shared" si="2086"/>
        <v>44163</v>
      </c>
      <c r="AH832" s="294"/>
      <c r="AI832" s="294">
        <f t="shared" si="2087"/>
        <v>44174.9856162032</v>
      </c>
      <c r="AJ832" s="295"/>
      <c r="AK832" s="295">
        <f t="shared" si="2088"/>
        <v>44177.9856162032</v>
      </c>
      <c r="AL832" s="296"/>
      <c r="AM832" s="217"/>
      <c r="AN832" s="218"/>
      <c r="AO832" s="218"/>
      <c r="AP832" s="218"/>
      <c r="AQ832" s="218"/>
      <c r="AR832" s="218"/>
      <c r="AS832" s="218"/>
      <c r="AT832" s="218"/>
      <c r="AU832" s="218"/>
      <c r="AV832" s="218"/>
      <c r="AW832" s="218"/>
      <c r="AX832" s="218"/>
      <c r="AY832" s="218"/>
      <c r="AZ832" s="218"/>
      <c r="BA832" s="218"/>
      <c r="BB832" s="218"/>
      <c r="BC832" s="218"/>
      <c r="BD832" s="218"/>
      <c r="BE832" s="218"/>
      <c r="BF832" s="218"/>
      <c r="BG832" s="218"/>
      <c r="BH832" s="218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217"/>
      <c r="BS832" s="217"/>
      <c r="BT832" s="217"/>
      <c r="BU832" s="217"/>
      <c r="BV832" s="217"/>
      <c r="BW832" s="217"/>
      <c r="BX832" s="217"/>
      <c r="BY832" s="217"/>
      <c r="BZ832" s="217"/>
      <c r="CA832" s="217"/>
      <c r="CB832" s="217"/>
      <c r="CC832" s="217"/>
      <c r="CD832" s="217"/>
      <c r="CE832" s="217"/>
      <c r="CF832" s="217"/>
      <c r="CG832" s="217"/>
      <c r="CH832" s="217"/>
      <c r="CI832" s="217"/>
      <c r="CJ832" s="217"/>
      <c r="CK832" s="217"/>
      <c r="CL832" s="217"/>
      <c r="CM832" s="217"/>
      <c r="CN832" s="217"/>
      <c r="CO832" s="217"/>
      <c r="CP832" s="217"/>
      <c r="CQ832" s="217"/>
      <c r="CR832" s="217"/>
      <c r="CS832" s="217"/>
      <c r="CT832" s="217"/>
      <c r="CU832" s="217"/>
      <c r="CV832" s="217"/>
      <c r="CW832" s="217"/>
      <c r="CX832" s="217"/>
      <c r="CY832" s="217"/>
    </row>
    <row r="833" s="193" customFormat="1" customHeight="1" spans="1:103">
      <c r="A833" s="359"/>
      <c r="B833" s="235"/>
      <c r="C833" s="234">
        <v>1</v>
      </c>
      <c r="D833" s="233">
        <f t="shared" si="2081"/>
        <v>900</v>
      </c>
      <c r="E833" s="234" t="str">
        <f t="shared" si="2082"/>
        <v>YD-15542-24E</v>
      </c>
      <c r="F833" s="232">
        <f t="shared" si="2083"/>
        <v>5020</v>
      </c>
      <c r="G833" s="234"/>
      <c r="H833" s="234" t="s">
        <v>45</v>
      </c>
      <c r="I833" s="234"/>
      <c r="J833" s="252"/>
      <c r="K833" s="234"/>
      <c r="L833" s="234">
        <f t="shared" si="2084"/>
        <v>6</v>
      </c>
      <c r="M833" s="234">
        <f t="shared" si="2070"/>
        <v>0</v>
      </c>
      <c r="N833" s="253">
        <f t="shared" si="2085"/>
        <v>0</v>
      </c>
      <c r="O833" s="234"/>
      <c r="P833" s="234"/>
      <c r="Q833" s="234"/>
      <c r="R833" s="234"/>
      <c r="S833" s="260">
        <f t="shared" si="2071"/>
        <v>0</v>
      </c>
      <c r="T833" s="260" t="e">
        <f t="shared" si="2072"/>
        <v>#DIV/0!</v>
      </c>
      <c r="U833" s="260">
        <f t="shared" si="2073"/>
        <v>0</v>
      </c>
      <c r="V833" s="260"/>
      <c r="W833" s="270"/>
      <c r="X833" s="266"/>
      <c r="Y833" s="260" t="e">
        <f t="shared" si="2074"/>
        <v>#DIV/0!</v>
      </c>
      <c r="Z833" s="234" t="e">
        <f t="shared" si="2075"/>
        <v>#DIV/0!</v>
      </c>
      <c r="AA833" s="260" t="e">
        <f t="shared" si="2076"/>
        <v>#DIV/0!</v>
      </c>
      <c r="AB833" s="278" t="e">
        <f t="shared" si="2077"/>
        <v>#DIV/0!</v>
      </c>
      <c r="AC833" s="260">
        <f t="shared" si="2078"/>
        <v>0</v>
      </c>
      <c r="AD833" s="254" t="e">
        <f t="shared" si="2079"/>
        <v>#DIV/0!</v>
      </c>
      <c r="AE833" s="279">
        <v>1</v>
      </c>
      <c r="AF833" s="280">
        <f t="shared" si="2080"/>
        <v>0</v>
      </c>
      <c r="AG833" s="292">
        <f t="shared" si="2086"/>
        <v>44163</v>
      </c>
      <c r="AH833" s="294"/>
      <c r="AI833" s="294">
        <f t="shared" si="2087"/>
        <v>44174.9856162032</v>
      </c>
      <c r="AJ833" s="295"/>
      <c r="AK833" s="295">
        <f t="shared" si="2088"/>
        <v>44177.9856162032</v>
      </c>
      <c r="AL833" s="296"/>
      <c r="AM833" s="217"/>
      <c r="AN833" s="218"/>
      <c r="AO833" s="218"/>
      <c r="AP833" s="218"/>
      <c r="AQ833" s="218"/>
      <c r="AR833" s="218"/>
      <c r="AS833" s="218"/>
      <c r="AT833" s="218"/>
      <c r="AU833" s="218"/>
      <c r="AV833" s="218"/>
      <c r="AW833" s="218"/>
      <c r="AX833" s="218"/>
      <c r="AY833" s="218"/>
      <c r="AZ833" s="218"/>
      <c r="BA833" s="218"/>
      <c r="BB833" s="218"/>
      <c r="BC833" s="218"/>
      <c r="BD833" s="218"/>
      <c r="BE833" s="218"/>
      <c r="BF833" s="218"/>
      <c r="BG833" s="218"/>
      <c r="BH833" s="218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217"/>
      <c r="BS833" s="217"/>
      <c r="BT833" s="217"/>
      <c r="BU833" s="217"/>
      <c r="BV833" s="217"/>
      <c r="BW833" s="217"/>
      <c r="BX833" s="217"/>
      <c r="BY833" s="217"/>
      <c r="BZ833" s="217"/>
      <c r="CA833" s="217"/>
      <c r="CB833" s="217"/>
      <c r="CC833" s="217"/>
      <c r="CD833" s="217"/>
      <c r="CE833" s="217"/>
      <c r="CF833" s="217"/>
      <c r="CG833" s="217"/>
      <c r="CH833" s="217"/>
      <c r="CI833" s="217"/>
      <c r="CJ833" s="217"/>
      <c r="CK833" s="217"/>
      <c r="CL833" s="217"/>
      <c r="CM833" s="217"/>
      <c r="CN833" s="217"/>
      <c r="CO833" s="217"/>
      <c r="CP833" s="217"/>
      <c r="CQ833" s="217"/>
      <c r="CR833" s="217"/>
      <c r="CS833" s="217"/>
      <c r="CT833" s="217"/>
      <c r="CU833" s="217"/>
      <c r="CV833" s="217"/>
      <c r="CW833" s="217"/>
      <c r="CX833" s="217"/>
      <c r="CY833" s="217"/>
    </row>
    <row r="834" s="193" customFormat="1" customHeight="1" spans="1:103">
      <c r="A834" s="359"/>
      <c r="B834" s="235"/>
      <c r="C834" s="234">
        <v>1</v>
      </c>
      <c r="D834" s="233">
        <f t="shared" si="2081"/>
        <v>900</v>
      </c>
      <c r="E834" s="234" t="str">
        <f t="shared" si="2082"/>
        <v>YD-15542-24E</v>
      </c>
      <c r="F834" s="232">
        <f t="shared" si="2083"/>
        <v>5020</v>
      </c>
      <c r="G834" s="234"/>
      <c r="H834" s="234" t="s">
        <v>46</v>
      </c>
      <c r="I834" s="234"/>
      <c r="J834" s="252"/>
      <c r="K834" s="234"/>
      <c r="L834" s="234">
        <f t="shared" si="2084"/>
        <v>6</v>
      </c>
      <c r="M834" s="234">
        <f t="shared" si="2070"/>
        <v>0</v>
      </c>
      <c r="N834" s="253">
        <f t="shared" si="2085"/>
        <v>0</v>
      </c>
      <c r="O834" s="234"/>
      <c r="P834" s="234"/>
      <c r="Q834" s="234"/>
      <c r="R834" s="234"/>
      <c r="S834" s="260">
        <f t="shared" si="2071"/>
        <v>0</v>
      </c>
      <c r="T834" s="260" t="e">
        <f t="shared" si="2072"/>
        <v>#DIV/0!</v>
      </c>
      <c r="U834" s="260">
        <f t="shared" si="2073"/>
        <v>0</v>
      </c>
      <c r="V834" s="260"/>
      <c r="W834" s="270"/>
      <c r="X834" s="266"/>
      <c r="Y834" s="260" t="e">
        <f t="shared" si="2074"/>
        <v>#DIV/0!</v>
      </c>
      <c r="Z834" s="234" t="e">
        <f t="shared" si="2075"/>
        <v>#DIV/0!</v>
      </c>
      <c r="AA834" s="260" t="e">
        <f t="shared" si="2076"/>
        <v>#DIV/0!</v>
      </c>
      <c r="AB834" s="278" t="e">
        <f t="shared" si="2077"/>
        <v>#DIV/0!</v>
      </c>
      <c r="AC834" s="260">
        <f t="shared" si="2078"/>
        <v>0</v>
      </c>
      <c r="AD834" s="254" t="e">
        <f t="shared" si="2079"/>
        <v>#DIV/0!</v>
      </c>
      <c r="AE834" s="279">
        <v>1</v>
      </c>
      <c r="AF834" s="280">
        <f t="shared" si="2080"/>
        <v>0</v>
      </c>
      <c r="AG834" s="292">
        <f t="shared" si="2086"/>
        <v>44163</v>
      </c>
      <c r="AH834" s="294"/>
      <c r="AI834" s="294">
        <f t="shared" si="2087"/>
        <v>44174.9856162032</v>
      </c>
      <c r="AJ834" s="295"/>
      <c r="AK834" s="295">
        <f t="shared" si="2088"/>
        <v>44177.9856162032</v>
      </c>
      <c r="AL834" s="296"/>
      <c r="AM834" s="217"/>
      <c r="AN834" s="218"/>
      <c r="AO834" s="218"/>
      <c r="AP834" s="218"/>
      <c r="AQ834" s="218"/>
      <c r="AR834" s="218"/>
      <c r="AS834" s="218"/>
      <c r="AT834" s="218"/>
      <c r="AU834" s="218"/>
      <c r="AV834" s="218"/>
      <c r="AW834" s="218"/>
      <c r="AX834" s="218"/>
      <c r="AY834" s="218"/>
      <c r="AZ834" s="218"/>
      <c r="BA834" s="218"/>
      <c r="BB834" s="218"/>
      <c r="BC834" s="218"/>
      <c r="BD834" s="218"/>
      <c r="BE834" s="218"/>
      <c r="BF834" s="218"/>
      <c r="BG834" s="218"/>
      <c r="BH834" s="218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217"/>
      <c r="BS834" s="217"/>
      <c r="BT834" s="217"/>
      <c r="BU834" s="217"/>
      <c r="BV834" s="217"/>
      <c r="BW834" s="217"/>
      <c r="BX834" s="217"/>
      <c r="BY834" s="217"/>
      <c r="BZ834" s="217"/>
      <c r="CA834" s="217"/>
      <c r="CB834" s="217"/>
      <c r="CC834" s="217"/>
      <c r="CD834" s="217"/>
      <c r="CE834" s="217"/>
      <c r="CF834" s="217"/>
      <c r="CG834" s="217"/>
      <c r="CH834" s="217"/>
      <c r="CI834" s="217"/>
      <c r="CJ834" s="217"/>
      <c r="CK834" s="217"/>
      <c r="CL834" s="217"/>
      <c r="CM834" s="217"/>
      <c r="CN834" s="217"/>
      <c r="CO834" s="217"/>
      <c r="CP834" s="217"/>
      <c r="CQ834" s="217"/>
      <c r="CR834" s="217"/>
      <c r="CS834" s="217"/>
      <c r="CT834" s="217"/>
      <c r="CU834" s="217"/>
      <c r="CV834" s="217"/>
      <c r="CW834" s="217"/>
      <c r="CX834" s="217"/>
      <c r="CY834" s="217"/>
    </row>
    <row r="835" s="193" customFormat="1" customHeight="1" spans="1:103">
      <c r="A835" s="359"/>
      <c r="B835" s="237"/>
      <c r="C835" s="240"/>
      <c r="D835" s="239"/>
      <c r="E835" s="240"/>
      <c r="F835" s="238"/>
      <c r="G835" s="240"/>
      <c r="H835" s="240"/>
      <c r="I835" s="240"/>
      <c r="J835" s="256"/>
      <c r="K835" s="240"/>
      <c r="L835" s="240"/>
      <c r="M835" s="240"/>
      <c r="N835" s="257"/>
      <c r="O835" s="240"/>
      <c r="P835" s="240"/>
      <c r="Q835" s="240"/>
      <c r="R835" s="240"/>
      <c r="S835" s="267"/>
      <c r="T835" s="267"/>
      <c r="U835" s="267"/>
      <c r="V835" s="267"/>
      <c r="W835" s="272"/>
      <c r="X835" s="269"/>
      <c r="Y835" s="267"/>
      <c r="Z835" s="240"/>
      <c r="AA835" s="267"/>
      <c r="AB835" s="281"/>
      <c r="AC835" s="267"/>
      <c r="AD835" s="258"/>
      <c r="AE835" s="282"/>
      <c r="AF835" s="283"/>
      <c r="AG835" s="297"/>
      <c r="AH835" s="352"/>
      <c r="AI835" s="352"/>
      <c r="AJ835" s="345"/>
      <c r="AK835" s="345"/>
      <c r="AL835" s="298"/>
      <c r="AM835" s="217"/>
      <c r="AN835" s="218"/>
      <c r="AO835" s="218"/>
      <c r="AP835" s="218"/>
      <c r="AQ835" s="218"/>
      <c r="AR835" s="218"/>
      <c r="AS835" s="218"/>
      <c r="AT835" s="218"/>
      <c r="AU835" s="218"/>
      <c r="AV835" s="218"/>
      <c r="AW835" s="218"/>
      <c r="AX835" s="218"/>
      <c r="AY835" s="218"/>
      <c r="AZ835" s="218"/>
      <c r="BA835" s="218"/>
      <c r="BB835" s="218"/>
      <c r="BC835" s="218"/>
      <c r="BD835" s="218"/>
      <c r="BE835" s="218"/>
      <c r="BF835" s="218"/>
      <c r="BG835" s="218"/>
      <c r="BH835" s="218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217"/>
      <c r="BS835" s="217"/>
      <c r="BT835" s="217"/>
      <c r="BU835" s="217"/>
      <c r="BV835" s="217"/>
      <c r="BW835" s="217"/>
      <c r="BX835" s="217"/>
      <c r="BY835" s="217"/>
      <c r="BZ835" s="217"/>
      <c r="CA835" s="217"/>
      <c r="CB835" s="217"/>
      <c r="CC835" s="217"/>
      <c r="CD835" s="217"/>
      <c r="CE835" s="217"/>
      <c r="CF835" s="217"/>
      <c r="CG835" s="217"/>
      <c r="CH835" s="217"/>
      <c r="CI835" s="217"/>
      <c r="CJ835" s="217"/>
      <c r="CK835" s="217"/>
      <c r="CL835" s="217"/>
      <c r="CM835" s="217"/>
      <c r="CN835" s="217"/>
      <c r="CO835" s="217"/>
      <c r="CP835" s="217"/>
      <c r="CQ835" s="217"/>
      <c r="CR835" s="217"/>
      <c r="CS835" s="217"/>
      <c r="CT835" s="217"/>
      <c r="CU835" s="217"/>
      <c r="CV835" s="217"/>
      <c r="CW835" s="217"/>
      <c r="CX835" s="217"/>
      <c r="CY835" s="217"/>
    </row>
    <row r="836" s="190" customFormat="1" customHeight="1" spans="1:103">
      <c r="A836" s="361"/>
      <c r="B836" s="235">
        <v>1104</v>
      </c>
      <c r="C836" s="234">
        <v>1</v>
      </c>
      <c r="D836" s="233">
        <v>900</v>
      </c>
      <c r="E836" s="234" t="s">
        <v>208</v>
      </c>
      <c r="F836" s="232">
        <v>3000</v>
      </c>
      <c r="G836" s="234"/>
      <c r="H836" s="234" t="s">
        <v>15</v>
      </c>
      <c r="I836" s="234">
        <v>50</v>
      </c>
      <c r="J836" s="259" t="s">
        <v>209</v>
      </c>
      <c r="K836" s="234">
        <v>379</v>
      </c>
      <c r="L836" s="234">
        <v>6</v>
      </c>
      <c r="M836" s="234">
        <f t="shared" ref="M836:M842" si="2089">O836*K836*I836</f>
        <v>51165</v>
      </c>
      <c r="N836" s="253">
        <f>M836/SUM($M$836:$M$842)</f>
        <v>0.14649628641291</v>
      </c>
      <c r="O836" s="234">
        <v>2.7</v>
      </c>
      <c r="P836" s="234"/>
      <c r="Q836" s="234"/>
      <c r="R836" s="234"/>
      <c r="S836" s="260">
        <f t="shared" ref="S836:S842" si="2090">R836*Q836*P836/1000</f>
        <v>0</v>
      </c>
      <c r="T836" s="260">
        <f t="shared" ref="T836:T842" si="2091">F836*N836*1000/L836/K836*9000/I836</f>
        <v>34788.0363513507</v>
      </c>
      <c r="U836" s="260">
        <f t="shared" ref="U836:U842" si="2092">F836*N836</f>
        <v>439.48885923873</v>
      </c>
      <c r="V836" s="260"/>
      <c r="W836" s="270"/>
      <c r="X836" s="266"/>
      <c r="Y836" s="260">
        <f t="shared" ref="Y836:Y842" si="2093">T836-X836</f>
        <v>34788.0363513507</v>
      </c>
      <c r="Z836" s="234">
        <f t="shared" ref="Z836:Z842" si="2094">Y836*I836/9000*L836*K836/1000</f>
        <v>439.48885923873</v>
      </c>
      <c r="AA836" s="260">
        <f t="shared" ref="AA836:AA842" si="2095">65*1000/K836*9000/I836</f>
        <v>30870.7124010554</v>
      </c>
      <c r="AB836" s="278">
        <f t="shared" ref="AB836:AB844" si="2096">Q836*R836*P836*N836/K836/L836*9000/I836</f>
        <v>0</v>
      </c>
      <c r="AC836" s="260">
        <f t="shared" ref="AC836:AC844" si="2097">D836/2*O836*60*24/1000</f>
        <v>1749.6</v>
      </c>
      <c r="AD836" s="254">
        <f t="shared" ref="AD836:AD842" si="2098">T836/AC836/0.83/AE836</f>
        <v>23.9559309607089</v>
      </c>
      <c r="AE836" s="279">
        <v>1</v>
      </c>
      <c r="AF836" s="280">
        <f t="shared" ref="AF836:AF844" si="2099">IF(LEN(C836)&gt;0,AC836*I836/9000/1000*K836*L836,"")</f>
        <v>22.10328</v>
      </c>
      <c r="AG836" s="292">
        <v>44164</v>
      </c>
      <c r="AH836" s="294"/>
      <c r="AI836" s="294">
        <f>AD836+AG836</f>
        <v>44187.9559309607</v>
      </c>
      <c r="AJ836" s="295" t="str">
        <f ca="1">IF(NOW()-AG836-AD836&gt;=-2,"跟踪"," ")</f>
        <v> </v>
      </c>
      <c r="AK836" s="295">
        <f>AI836+3</f>
        <v>44190.9559309607</v>
      </c>
      <c r="AL836" s="296">
        <f>SUM(AF836:AF842)</f>
        <v>150.879456</v>
      </c>
      <c r="AM836" s="300"/>
      <c r="AN836" s="218"/>
      <c r="AO836" s="218"/>
      <c r="AP836" s="218"/>
      <c r="AQ836" s="218"/>
      <c r="AR836" s="218"/>
      <c r="AS836" s="218"/>
      <c r="AT836" s="218"/>
      <c r="AU836" s="218"/>
      <c r="AV836" s="218"/>
      <c r="AW836" s="218"/>
      <c r="AX836" s="218"/>
      <c r="AY836" s="218"/>
      <c r="AZ836" s="218"/>
      <c r="BA836" s="218"/>
      <c r="BB836" s="218"/>
      <c r="BC836" s="218"/>
      <c r="BD836" s="218"/>
      <c r="BE836" s="218"/>
      <c r="BF836" s="218"/>
      <c r="BG836" s="218"/>
      <c r="BH836" s="218"/>
      <c r="BI836" s="300"/>
      <c r="BJ836" s="300"/>
      <c r="BK836" s="300"/>
      <c r="BL836" s="300"/>
      <c r="BM836" s="300"/>
      <c r="BN836" s="300"/>
      <c r="BO836" s="300"/>
      <c r="BP836" s="300"/>
      <c r="BQ836" s="300"/>
      <c r="BR836" s="300"/>
      <c r="BS836" s="300"/>
      <c r="BT836" s="300"/>
      <c r="BU836" s="300"/>
      <c r="BV836" s="300"/>
      <c r="BW836" s="300"/>
      <c r="BX836" s="300"/>
      <c r="BY836" s="300"/>
      <c r="BZ836" s="300"/>
      <c r="CA836" s="300"/>
      <c r="CB836" s="300"/>
      <c r="CC836" s="300"/>
      <c r="CD836" s="300"/>
      <c r="CE836" s="300"/>
      <c r="CF836" s="300"/>
      <c r="CG836" s="300"/>
      <c r="CH836" s="300"/>
      <c r="CI836" s="300"/>
      <c r="CJ836" s="300"/>
      <c r="CK836" s="300"/>
      <c r="CL836" s="300"/>
      <c r="CM836" s="300"/>
      <c r="CN836" s="300"/>
      <c r="CO836" s="300"/>
      <c r="CP836" s="300"/>
      <c r="CQ836" s="300"/>
      <c r="CR836" s="300"/>
      <c r="CS836" s="300"/>
      <c r="CT836" s="300"/>
      <c r="CU836" s="300"/>
      <c r="CV836" s="300"/>
      <c r="CW836" s="300"/>
      <c r="CX836" s="300"/>
      <c r="CY836" s="300"/>
    </row>
    <row r="837" s="190" customFormat="1" customHeight="1" spans="1:103">
      <c r="A837" s="361"/>
      <c r="B837" s="235"/>
      <c r="C837" s="234">
        <v>1</v>
      </c>
      <c r="D837" s="233">
        <f t="shared" ref="D837:D842" si="2100">D836</f>
        <v>900</v>
      </c>
      <c r="E837" s="234" t="str">
        <f t="shared" ref="E837:E842" si="2101">E836</f>
        <v>YT-N969-24E</v>
      </c>
      <c r="F837" s="232">
        <f t="shared" ref="F837:F842" si="2102">F836</f>
        <v>3000</v>
      </c>
      <c r="G837" s="234"/>
      <c r="H837" s="234" t="s">
        <v>41</v>
      </c>
      <c r="I837" s="234">
        <v>50</v>
      </c>
      <c r="J837" s="259" t="s">
        <v>209</v>
      </c>
      <c r="K837" s="234">
        <v>379</v>
      </c>
      <c r="L837" s="234">
        <f t="shared" ref="L837:L842" si="2103">L836</f>
        <v>6</v>
      </c>
      <c r="M837" s="234">
        <f t="shared" si="2089"/>
        <v>51165</v>
      </c>
      <c r="N837" s="253">
        <f t="shared" ref="N837:N842" si="2104">M837/SUM($M$836:$M$842)</f>
        <v>0.14649628641291</v>
      </c>
      <c r="O837" s="234">
        <v>2.7</v>
      </c>
      <c r="P837" s="234"/>
      <c r="Q837" s="234"/>
      <c r="R837" s="234"/>
      <c r="S837" s="260">
        <f t="shared" si="2090"/>
        <v>0</v>
      </c>
      <c r="T837" s="260">
        <f t="shared" si="2091"/>
        <v>34788.0363513507</v>
      </c>
      <c r="U837" s="260">
        <f t="shared" si="2092"/>
        <v>439.48885923873</v>
      </c>
      <c r="V837" s="260"/>
      <c r="W837" s="270"/>
      <c r="X837" s="266"/>
      <c r="Y837" s="260">
        <f t="shared" si="2093"/>
        <v>34788.0363513507</v>
      </c>
      <c r="Z837" s="234">
        <f t="shared" si="2094"/>
        <v>439.48885923873</v>
      </c>
      <c r="AA837" s="260">
        <f t="shared" si="2095"/>
        <v>30870.7124010554</v>
      </c>
      <c r="AB837" s="278">
        <f t="shared" si="2096"/>
        <v>0</v>
      </c>
      <c r="AC837" s="260">
        <f t="shared" si="2097"/>
        <v>1749.6</v>
      </c>
      <c r="AD837" s="254">
        <f t="shared" si="2098"/>
        <v>23.9559309607089</v>
      </c>
      <c r="AE837" s="279">
        <v>1</v>
      </c>
      <c r="AF837" s="280">
        <f t="shared" si="2099"/>
        <v>22.10328</v>
      </c>
      <c r="AG837" s="292">
        <f t="shared" ref="AG837:AG842" si="2105">AG836</f>
        <v>44164</v>
      </c>
      <c r="AH837" s="294"/>
      <c r="AI837" s="294">
        <f t="shared" ref="AI837:AI842" si="2106">AI836</f>
        <v>44187.9559309607</v>
      </c>
      <c r="AJ837" s="295"/>
      <c r="AK837" s="295">
        <f t="shared" ref="AK837:AK842" si="2107">AK836</f>
        <v>44190.9559309607</v>
      </c>
      <c r="AL837" s="296"/>
      <c r="AM837" s="300"/>
      <c r="AN837" s="218"/>
      <c r="AO837" s="218"/>
      <c r="AP837" s="218"/>
      <c r="AQ837" s="218"/>
      <c r="AR837" s="218"/>
      <c r="AS837" s="218"/>
      <c r="AT837" s="218"/>
      <c r="AU837" s="218"/>
      <c r="AV837" s="218"/>
      <c r="AW837" s="218"/>
      <c r="AX837" s="218"/>
      <c r="AY837" s="218"/>
      <c r="AZ837" s="218"/>
      <c r="BA837" s="218"/>
      <c r="BB837" s="218"/>
      <c r="BC837" s="218"/>
      <c r="BD837" s="218"/>
      <c r="BE837" s="218"/>
      <c r="BF837" s="218"/>
      <c r="BG837" s="218"/>
      <c r="BH837" s="218"/>
      <c r="BI837" s="300"/>
      <c r="BJ837" s="300"/>
      <c r="BK837" s="300"/>
      <c r="BL837" s="300"/>
      <c r="BM837" s="300"/>
      <c r="BN837" s="300"/>
      <c r="BO837" s="300"/>
      <c r="BP837" s="300"/>
      <c r="BQ837" s="300"/>
      <c r="BR837" s="300"/>
      <c r="BS837" s="300"/>
      <c r="BT837" s="300"/>
      <c r="BU837" s="300"/>
      <c r="BV837" s="300"/>
      <c r="BW837" s="300"/>
      <c r="BX837" s="300"/>
      <c r="BY837" s="300"/>
      <c r="BZ837" s="300"/>
      <c r="CA837" s="300"/>
      <c r="CB837" s="300"/>
      <c r="CC837" s="300"/>
      <c r="CD837" s="300"/>
      <c r="CE837" s="300"/>
      <c r="CF837" s="300"/>
      <c r="CG837" s="300"/>
      <c r="CH837" s="300"/>
      <c r="CI837" s="300"/>
      <c r="CJ837" s="300"/>
      <c r="CK837" s="300"/>
      <c r="CL837" s="300"/>
      <c r="CM837" s="300"/>
      <c r="CN837" s="300"/>
      <c r="CO837" s="300"/>
      <c r="CP837" s="300"/>
      <c r="CQ837" s="300"/>
      <c r="CR837" s="300"/>
      <c r="CS837" s="300"/>
      <c r="CT837" s="300"/>
      <c r="CU837" s="300"/>
      <c r="CV837" s="300"/>
      <c r="CW837" s="300"/>
      <c r="CX837" s="300"/>
      <c r="CY837" s="300"/>
    </row>
    <row r="838" s="190" customFormat="1" customHeight="1" spans="1:103">
      <c r="A838" s="361"/>
      <c r="B838" s="235"/>
      <c r="C838" s="234">
        <v>1</v>
      </c>
      <c r="D838" s="233">
        <f t="shared" si="2100"/>
        <v>900</v>
      </c>
      <c r="E838" s="234" t="str">
        <f t="shared" si="2101"/>
        <v>YT-N969-24E</v>
      </c>
      <c r="F838" s="232">
        <f t="shared" si="2102"/>
        <v>3000</v>
      </c>
      <c r="G838" s="234"/>
      <c r="H838" s="234" t="s">
        <v>42</v>
      </c>
      <c r="I838" s="234">
        <v>30</v>
      </c>
      <c r="J838" s="259" t="s">
        <v>50</v>
      </c>
      <c r="K838" s="234">
        <v>506</v>
      </c>
      <c r="L838" s="234">
        <f t="shared" si="2103"/>
        <v>6</v>
      </c>
      <c r="M838" s="234">
        <f t="shared" si="2089"/>
        <v>191268</v>
      </c>
      <c r="N838" s="253">
        <f t="shared" si="2104"/>
        <v>0.547640998917705</v>
      </c>
      <c r="O838" s="234">
        <v>12.6</v>
      </c>
      <c r="P838" s="234"/>
      <c r="Q838" s="234"/>
      <c r="R838" s="234"/>
      <c r="S838" s="260">
        <f t="shared" si="2090"/>
        <v>0</v>
      </c>
      <c r="T838" s="260">
        <f t="shared" si="2091"/>
        <v>162344.169639636</v>
      </c>
      <c r="U838" s="260">
        <f t="shared" si="2092"/>
        <v>1642.92299675312</v>
      </c>
      <c r="V838" s="260"/>
      <c r="W838" s="270"/>
      <c r="X838" s="266"/>
      <c r="Y838" s="260">
        <f t="shared" si="2093"/>
        <v>162344.169639636</v>
      </c>
      <c r="Z838" s="234">
        <f t="shared" si="2094"/>
        <v>1642.92299675312</v>
      </c>
      <c r="AA838" s="260">
        <f t="shared" si="2095"/>
        <v>38537.5494071146</v>
      </c>
      <c r="AB838" s="278">
        <f t="shared" si="2096"/>
        <v>0</v>
      </c>
      <c r="AC838" s="260">
        <f t="shared" si="2097"/>
        <v>8164.8</v>
      </c>
      <c r="AD838" s="254">
        <f t="shared" si="2098"/>
        <v>23.9559309607088</v>
      </c>
      <c r="AE838" s="279">
        <v>1</v>
      </c>
      <c r="AF838" s="280">
        <f t="shared" si="2099"/>
        <v>82.627776</v>
      </c>
      <c r="AG838" s="292">
        <f t="shared" si="2105"/>
        <v>44164</v>
      </c>
      <c r="AH838" s="294"/>
      <c r="AI838" s="294">
        <f t="shared" si="2106"/>
        <v>44187.9559309607</v>
      </c>
      <c r="AJ838" s="295"/>
      <c r="AK838" s="295">
        <f t="shared" si="2107"/>
        <v>44190.9559309607</v>
      </c>
      <c r="AL838" s="296"/>
      <c r="AM838" s="300"/>
      <c r="AN838" s="218"/>
      <c r="AO838" s="218"/>
      <c r="AP838" s="218"/>
      <c r="AQ838" s="218"/>
      <c r="AR838" s="218"/>
      <c r="AS838" s="218"/>
      <c r="AT838" s="218"/>
      <c r="AU838" s="218"/>
      <c r="AV838" s="218"/>
      <c r="AW838" s="218"/>
      <c r="AX838" s="218"/>
      <c r="AY838" s="218"/>
      <c r="AZ838" s="218"/>
      <c r="BA838" s="218"/>
      <c r="BB838" s="218"/>
      <c r="BC838" s="218"/>
      <c r="BD838" s="218"/>
      <c r="BE838" s="218"/>
      <c r="BF838" s="218"/>
      <c r="BG838" s="218"/>
      <c r="BH838" s="218"/>
      <c r="BI838" s="300"/>
      <c r="BJ838" s="300"/>
      <c r="BK838" s="300"/>
      <c r="BL838" s="300"/>
      <c r="BM838" s="300"/>
      <c r="BN838" s="300"/>
      <c r="BO838" s="300"/>
      <c r="BP838" s="300"/>
      <c r="BQ838" s="300"/>
      <c r="BR838" s="300"/>
      <c r="BS838" s="300"/>
      <c r="BT838" s="300"/>
      <c r="BU838" s="300"/>
      <c r="BV838" s="300"/>
      <c r="BW838" s="300"/>
      <c r="BX838" s="300"/>
      <c r="BY838" s="300"/>
      <c r="BZ838" s="300"/>
      <c r="CA838" s="300"/>
      <c r="CB838" s="300"/>
      <c r="CC838" s="300"/>
      <c r="CD838" s="300"/>
      <c r="CE838" s="300"/>
      <c r="CF838" s="300"/>
      <c r="CG838" s="300"/>
      <c r="CH838" s="300"/>
      <c r="CI838" s="300"/>
      <c r="CJ838" s="300"/>
      <c r="CK838" s="300"/>
      <c r="CL838" s="300"/>
      <c r="CM838" s="300"/>
      <c r="CN838" s="300"/>
      <c r="CO838" s="300"/>
      <c r="CP838" s="300"/>
      <c r="CQ838" s="300"/>
      <c r="CR838" s="300"/>
      <c r="CS838" s="300"/>
      <c r="CT838" s="300"/>
      <c r="CU838" s="300"/>
      <c r="CV838" s="300"/>
      <c r="CW838" s="300"/>
      <c r="CX838" s="300"/>
      <c r="CY838" s="300"/>
    </row>
    <row r="839" s="190" customFormat="1" customHeight="1" spans="1:103">
      <c r="A839" s="361"/>
      <c r="B839" s="235"/>
      <c r="C839" s="234">
        <v>1</v>
      </c>
      <c r="D839" s="233">
        <f t="shared" si="2100"/>
        <v>900</v>
      </c>
      <c r="E839" s="234" t="str">
        <f t="shared" si="2101"/>
        <v>YT-N969-24E</v>
      </c>
      <c r="F839" s="232">
        <f t="shared" si="2102"/>
        <v>3000</v>
      </c>
      <c r="G839" s="234"/>
      <c r="H839" s="234" t="s">
        <v>43</v>
      </c>
      <c r="I839" s="234">
        <v>50</v>
      </c>
      <c r="J839" s="259" t="s">
        <v>209</v>
      </c>
      <c r="K839" s="234">
        <v>506</v>
      </c>
      <c r="L839" s="234">
        <f t="shared" si="2103"/>
        <v>6</v>
      </c>
      <c r="M839" s="234">
        <f t="shared" si="2089"/>
        <v>55660</v>
      </c>
      <c r="N839" s="253">
        <f t="shared" si="2104"/>
        <v>0.159366428256475</v>
      </c>
      <c r="O839" s="234">
        <v>2.2</v>
      </c>
      <c r="P839" s="234"/>
      <c r="Q839" s="234"/>
      <c r="R839" s="234"/>
      <c r="S839" s="260">
        <f t="shared" si="2090"/>
        <v>0</v>
      </c>
      <c r="T839" s="260">
        <f t="shared" si="2091"/>
        <v>28345.8073973967</v>
      </c>
      <c r="U839" s="260">
        <f t="shared" si="2092"/>
        <v>478.099284769425</v>
      </c>
      <c r="V839" s="260"/>
      <c r="W839" s="270"/>
      <c r="X839" s="266"/>
      <c r="Y839" s="260">
        <f t="shared" si="2093"/>
        <v>28345.8073973967</v>
      </c>
      <c r="Z839" s="234">
        <f t="shared" si="2094"/>
        <v>478.099284769425</v>
      </c>
      <c r="AA839" s="260">
        <f t="shared" si="2095"/>
        <v>23122.5296442688</v>
      </c>
      <c r="AB839" s="278">
        <f t="shared" si="2096"/>
        <v>0</v>
      </c>
      <c r="AC839" s="260">
        <f t="shared" si="2097"/>
        <v>1425.6</v>
      </c>
      <c r="AD839" s="254">
        <f t="shared" si="2098"/>
        <v>23.9559309607088</v>
      </c>
      <c r="AE839" s="279">
        <v>1</v>
      </c>
      <c r="AF839" s="280">
        <f t="shared" si="2099"/>
        <v>24.04512</v>
      </c>
      <c r="AG839" s="292">
        <f t="shared" si="2105"/>
        <v>44164</v>
      </c>
      <c r="AH839" s="294"/>
      <c r="AI839" s="294">
        <f t="shared" si="2106"/>
        <v>44187.9559309607</v>
      </c>
      <c r="AJ839" s="295"/>
      <c r="AK839" s="295">
        <f t="shared" si="2107"/>
        <v>44190.9559309607</v>
      </c>
      <c r="AL839" s="296"/>
      <c r="AM839" s="300"/>
      <c r="AN839" s="218"/>
      <c r="AO839" s="218"/>
      <c r="AP839" s="218"/>
      <c r="AQ839" s="218"/>
      <c r="AR839" s="218"/>
      <c r="AS839" s="218"/>
      <c r="AT839" s="218"/>
      <c r="AU839" s="218"/>
      <c r="AV839" s="218"/>
      <c r="AW839" s="218"/>
      <c r="AX839" s="218"/>
      <c r="AY839" s="218"/>
      <c r="AZ839" s="218"/>
      <c r="BA839" s="218"/>
      <c r="BB839" s="218"/>
      <c r="BC839" s="218"/>
      <c r="BD839" s="218"/>
      <c r="BE839" s="218"/>
      <c r="BF839" s="218"/>
      <c r="BG839" s="218"/>
      <c r="BH839" s="218"/>
      <c r="BI839" s="300"/>
      <c r="BJ839" s="300"/>
      <c r="BK839" s="300"/>
      <c r="BL839" s="300"/>
      <c r="BM839" s="300"/>
      <c r="BN839" s="300"/>
      <c r="BO839" s="300"/>
      <c r="BP839" s="300"/>
      <c r="BQ839" s="300"/>
      <c r="BR839" s="300"/>
      <c r="BS839" s="300"/>
      <c r="BT839" s="300"/>
      <c r="BU839" s="300"/>
      <c r="BV839" s="300"/>
      <c r="BW839" s="300"/>
      <c r="BX839" s="300"/>
      <c r="BY839" s="300"/>
      <c r="BZ839" s="300"/>
      <c r="CA839" s="300"/>
      <c r="CB839" s="300"/>
      <c r="CC839" s="300"/>
      <c r="CD839" s="300"/>
      <c r="CE839" s="300"/>
      <c r="CF839" s="300"/>
      <c r="CG839" s="300"/>
      <c r="CH839" s="300"/>
      <c r="CI839" s="300"/>
      <c r="CJ839" s="300"/>
      <c r="CK839" s="300"/>
      <c r="CL839" s="300"/>
      <c r="CM839" s="300"/>
      <c r="CN839" s="300"/>
      <c r="CO839" s="300"/>
      <c r="CP839" s="300"/>
      <c r="CQ839" s="300"/>
      <c r="CR839" s="300"/>
      <c r="CS839" s="300"/>
      <c r="CT839" s="300"/>
      <c r="CU839" s="300"/>
      <c r="CV839" s="300"/>
      <c r="CW839" s="300"/>
      <c r="CX839" s="300"/>
      <c r="CY839" s="300"/>
    </row>
    <row r="840" s="190" customFormat="1" customHeight="1" spans="1:103">
      <c r="A840" s="361"/>
      <c r="B840" s="235"/>
      <c r="C840" s="234">
        <v>1</v>
      </c>
      <c r="D840" s="233">
        <f t="shared" si="2100"/>
        <v>900</v>
      </c>
      <c r="E840" s="234" t="str">
        <f t="shared" si="2101"/>
        <v>YT-N969-24E</v>
      </c>
      <c r="F840" s="232">
        <f t="shared" si="2102"/>
        <v>3000</v>
      </c>
      <c r="G840" s="234"/>
      <c r="H840" s="234" t="s">
        <v>44</v>
      </c>
      <c r="I840" s="234"/>
      <c r="J840" s="252"/>
      <c r="K840" s="234"/>
      <c r="L840" s="234">
        <f t="shared" si="2103"/>
        <v>6</v>
      </c>
      <c r="M840" s="234">
        <f t="shared" si="2089"/>
        <v>0</v>
      </c>
      <c r="N840" s="253">
        <f t="shared" si="2104"/>
        <v>0</v>
      </c>
      <c r="O840" s="234"/>
      <c r="P840" s="234"/>
      <c r="Q840" s="234"/>
      <c r="R840" s="234"/>
      <c r="S840" s="260">
        <f t="shared" si="2090"/>
        <v>0</v>
      </c>
      <c r="T840" s="260" t="e">
        <f t="shared" si="2091"/>
        <v>#DIV/0!</v>
      </c>
      <c r="U840" s="260">
        <f t="shared" si="2092"/>
        <v>0</v>
      </c>
      <c r="V840" s="260"/>
      <c r="W840" s="270"/>
      <c r="X840" s="266"/>
      <c r="Y840" s="260" t="e">
        <f t="shared" si="2093"/>
        <v>#DIV/0!</v>
      </c>
      <c r="Z840" s="234" t="e">
        <f t="shared" si="2094"/>
        <v>#DIV/0!</v>
      </c>
      <c r="AA840" s="260" t="e">
        <f t="shared" si="2095"/>
        <v>#DIV/0!</v>
      </c>
      <c r="AB840" s="278" t="e">
        <f t="shared" si="2096"/>
        <v>#DIV/0!</v>
      </c>
      <c r="AC840" s="260">
        <f t="shared" si="2097"/>
        <v>0</v>
      </c>
      <c r="AD840" s="254" t="e">
        <f t="shared" si="2098"/>
        <v>#DIV/0!</v>
      </c>
      <c r="AE840" s="279">
        <v>1</v>
      </c>
      <c r="AF840" s="280">
        <f t="shared" si="2099"/>
        <v>0</v>
      </c>
      <c r="AG840" s="292">
        <f t="shared" si="2105"/>
        <v>44164</v>
      </c>
      <c r="AH840" s="294"/>
      <c r="AI840" s="294">
        <f t="shared" si="2106"/>
        <v>44187.9559309607</v>
      </c>
      <c r="AJ840" s="295"/>
      <c r="AK840" s="295">
        <f t="shared" si="2107"/>
        <v>44190.9559309607</v>
      </c>
      <c r="AL840" s="296"/>
      <c r="AM840" s="300"/>
      <c r="AN840" s="218"/>
      <c r="AO840" s="218"/>
      <c r="AP840" s="218"/>
      <c r="AQ840" s="218"/>
      <c r="AR840" s="218"/>
      <c r="AS840" s="218"/>
      <c r="AT840" s="218"/>
      <c r="AU840" s="218"/>
      <c r="AV840" s="218"/>
      <c r="AW840" s="218"/>
      <c r="AX840" s="218"/>
      <c r="AY840" s="218"/>
      <c r="AZ840" s="218"/>
      <c r="BA840" s="218"/>
      <c r="BB840" s="218"/>
      <c r="BC840" s="218"/>
      <c r="BD840" s="218"/>
      <c r="BE840" s="218"/>
      <c r="BF840" s="218"/>
      <c r="BG840" s="218"/>
      <c r="BH840" s="218"/>
      <c r="BI840" s="300"/>
      <c r="BJ840" s="300"/>
      <c r="BK840" s="300"/>
      <c r="BL840" s="300"/>
      <c r="BM840" s="300"/>
      <c r="BN840" s="300"/>
      <c r="BO840" s="300"/>
      <c r="BP840" s="300"/>
      <c r="BQ840" s="300"/>
      <c r="BR840" s="300"/>
      <c r="BS840" s="300"/>
      <c r="BT840" s="300"/>
      <c r="BU840" s="300"/>
      <c r="BV840" s="300"/>
      <c r="BW840" s="300"/>
      <c r="BX840" s="300"/>
      <c r="BY840" s="300"/>
      <c r="BZ840" s="300"/>
      <c r="CA840" s="300"/>
      <c r="CB840" s="300"/>
      <c r="CC840" s="300"/>
      <c r="CD840" s="300"/>
      <c r="CE840" s="300"/>
      <c r="CF840" s="300"/>
      <c r="CG840" s="300"/>
      <c r="CH840" s="300"/>
      <c r="CI840" s="300"/>
      <c r="CJ840" s="300"/>
      <c r="CK840" s="300"/>
      <c r="CL840" s="300"/>
      <c r="CM840" s="300"/>
      <c r="CN840" s="300"/>
      <c r="CO840" s="300"/>
      <c r="CP840" s="300"/>
      <c r="CQ840" s="300"/>
      <c r="CR840" s="300"/>
      <c r="CS840" s="300"/>
      <c r="CT840" s="300"/>
      <c r="CU840" s="300"/>
      <c r="CV840" s="300"/>
      <c r="CW840" s="300"/>
      <c r="CX840" s="300"/>
      <c r="CY840" s="300"/>
    </row>
    <row r="841" s="190" customFormat="1" customHeight="1" spans="1:103">
      <c r="A841" s="361"/>
      <c r="B841" s="235"/>
      <c r="C841" s="234">
        <v>1</v>
      </c>
      <c r="D841" s="233">
        <f t="shared" si="2100"/>
        <v>900</v>
      </c>
      <c r="E841" s="234" t="str">
        <f t="shared" si="2101"/>
        <v>YT-N969-24E</v>
      </c>
      <c r="F841" s="232">
        <f t="shared" si="2102"/>
        <v>3000</v>
      </c>
      <c r="G841" s="234"/>
      <c r="H841" s="234" t="s">
        <v>45</v>
      </c>
      <c r="I841" s="234"/>
      <c r="J841" s="252"/>
      <c r="K841" s="234"/>
      <c r="L841" s="234">
        <f t="shared" si="2103"/>
        <v>6</v>
      </c>
      <c r="M841" s="234">
        <f t="shared" si="2089"/>
        <v>0</v>
      </c>
      <c r="N841" s="253">
        <f t="shared" si="2104"/>
        <v>0</v>
      </c>
      <c r="O841" s="234"/>
      <c r="P841" s="234"/>
      <c r="Q841" s="234"/>
      <c r="R841" s="234"/>
      <c r="S841" s="260">
        <f t="shared" si="2090"/>
        <v>0</v>
      </c>
      <c r="T841" s="260" t="e">
        <f t="shared" si="2091"/>
        <v>#DIV/0!</v>
      </c>
      <c r="U841" s="260">
        <f t="shared" si="2092"/>
        <v>0</v>
      </c>
      <c r="V841" s="260"/>
      <c r="W841" s="270"/>
      <c r="X841" s="266"/>
      <c r="Y841" s="260" t="e">
        <f t="shared" si="2093"/>
        <v>#DIV/0!</v>
      </c>
      <c r="Z841" s="234" t="e">
        <f t="shared" si="2094"/>
        <v>#DIV/0!</v>
      </c>
      <c r="AA841" s="260" t="e">
        <f t="shared" si="2095"/>
        <v>#DIV/0!</v>
      </c>
      <c r="AB841" s="278" t="e">
        <f t="shared" si="2096"/>
        <v>#DIV/0!</v>
      </c>
      <c r="AC841" s="260">
        <f t="shared" si="2097"/>
        <v>0</v>
      </c>
      <c r="AD841" s="254" t="e">
        <f t="shared" si="2098"/>
        <v>#DIV/0!</v>
      </c>
      <c r="AE841" s="279">
        <v>1</v>
      </c>
      <c r="AF841" s="280">
        <f t="shared" si="2099"/>
        <v>0</v>
      </c>
      <c r="AG841" s="292">
        <f t="shared" si="2105"/>
        <v>44164</v>
      </c>
      <c r="AH841" s="294"/>
      <c r="AI841" s="294">
        <f t="shared" si="2106"/>
        <v>44187.9559309607</v>
      </c>
      <c r="AJ841" s="295"/>
      <c r="AK841" s="295">
        <f t="shared" si="2107"/>
        <v>44190.9559309607</v>
      </c>
      <c r="AL841" s="296"/>
      <c r="AM841" s="300"/>
      <c r="AN841" s="218"/>
      <c r="AO841" s="218"/>
      <c r="AP841" s="218"/>
      <c r="AQ841" s="218"/>
      <c r="AR841" s="218"/>
      <c r="AS841" s="218"/>
      <c r="AT841" s="218"/>
      <c r="AU841" s="218"/>
      <c r="AV841" s="218"/>
      <c r="AW841" s="218"/>
      <c r="AX841" s="218"/>
      <c r="AY841" s="218"/>
      <c r="AZ841" s="218"/>
      <c r="BA841" s="218"/>
      <c r="BB841" s="218"/>
      <c r="BC841" s="218"/>
      <c r="BD841" s="218"/>
      <c r="BE841" s="218"/>
      <c r="BF841" s="218"/>
      <c r="BG841" s="218"/>
      <c r="BH841" s="218"/>
      <c r="BI841" s="300"/>
      <c r="BJ841" s="300"/>
      <c r="BK841" s="300"/>
      <c r="BL841" s="300"/>
      <c r="BM841" s="300"/>
      <c r="BN841" s="300"/>
      <c r="BO841" s="300"/>
      <c r="BP841" s="300"/>
      <c r="BQ841" s="300"/>
      <c r="BR841" s="300"/>
      <c r="BS841" s="300"/>
      <c r="BT841" s="300"/>
      <c r="BU841" s="300"/>
      <c r="BV841" s="300"/>
      <c r="BW841" s="300"/>
      <c r="BX841" s="300"/>
      <c r="BY841" s="300"/>
      <c r="BZ841" s="300"/>
      <c r="CA841" s="300"/>
      <c r="CB841" s="300"/>
      <c r="CC841" s="300"/>
      <c r="CD841" s="300"/>
      <c r="CE841" s="300"/>
      <c r="CF841" s="300"/>
      <c r="CG841" s="300"/>
      <c r="CH841" s="300"/>
      <c r="CI841" s="300"/>
      <c r="CJ841" s="300"/>
      <c r="CK841" s="300"/>
      <c r="CL841" s="300"/>
      <c r="CM841" s="300"/>
      <c r="CN841" s="300"/>
      <c r="CO841" s="300"/>
      <c r="CP841" s="300"/>
      <c r="CQ841" s="300"/>
      <c r="CR841" s="300"/>
      <c r="CS841" s="300"/>
      <c r="CT841" s="300"/>
      <c r="CU841" s="300"/>
      <c r="CV841" s="300"/>
      <c r="CW841" s="300"/>
      <c r="CX841" s="300"/>
      <c r="CY841" s="300"/>
    </row>
    <row r="842" s="190" customFormat="1" customHeight="1" spans="1:103">
      <c r="A842" s="361"/>
      <c r="B842" s="235"/>
      <c r="C842" s="234">
        <v>1</v>
      </c>
      <c r="D842" s="233">
        <f t="shared" si="2100"/>
        <v>900</v>
      </c>
      <c r="E842" s="234" t="str">
        <f t="shared" si="2101"/>
        <v>YT-N969-24E</v>
      </c>
      <c r="F842" s="232">
        <f t="shared" si="2102"/>
        <v>3000</v>
      </c>
      <c r="G842" s="234"/>
      <c r="H842" s="234" t="s">
        <v>46</v>
      </c>
      <c r="I842" s="234"/>
      <c r="J842" s="252"/>
      <c r="K842" s="234"/>
      <c r="L842" s="234">
        <f t="shared" si="2103"/>
        <v>6</v>
      </c>
      <c r="M842" s="234">
        <f t="shared" si="2089"/>
        <v>0</v>
      </c>
      <c r="N842" s="253">
        <f t="shared" si="2104"/>
        <v>0</v>
      </c>
      <c r="O842" s="234"/>
      <c r="P842" s="234"/>
      <c r="Q842" s="234"/>
      <c r="R842" s="234"/>
      <c r="S842" s="260">
        <f t="shared" si="2090"/>
        <v>0</v>
      </c>
      <c r="T842" s="260" t="e">
        <f t="shared" si="2091"/>
        <v>#DIV/0!</v>
      </c>
      <c r="U842" s="260">
        <f t="shared" si="2092"/>
        <v>0</v>
      </c>
      <c r="V842" s="260"/>
      <c r="W842" s="270"/>
      <c r="X842" s="266"/>
      <c r="Y842" s="260" t="e">
        <f t="shared" si="2093"/>
        <v>#DIV/0!</v>
      </c>
      <c r="Z842" s="234" t="e">
        <f t="shared" si="2094"/>
        <v>#DIV/0!</v>
      </c>
      <c r="AA842" s="260" t="e">
        <f t="shared" si="2095"/>
        <v>#DIV/0!</v>
      </c>
      <c r="AB842" s="278" t="e">
        <f t="shared" si="2096"/>
        <v>#DIV/0!</v>
      </c>
      <c r="AC842" s="260">
        <f t="shared" si="2097"/>
        <v>0</v>
      </c>
      <c r="AD842" s="254" t="e">
        <f t="shared" si="2098"/>
        <v>#DIV/0!</v>
      </c>
      <c r="AE842" s="279">
        <v>1</v>
      </c>
      <c r="AF842" s="280">
        <f t="shared" si="2099"/>
        <v>0</v>
      </c>
      <c r="AG842" s="292">
        <f t="shared" si="2105"/>
        <v>44164</v>
      </c>
      <c r="AH842" s="294"/>
      <c r="AI842" s="294">
        <f t="shared" si="2106"/>
        <v>44187.9559309607</v>
      </c>
      <c r="AJ842" s="295"/>
      <c r="AK842" s="295">
        <f t="shared" si="2107"/>
        <v>44190.9559309607</v>
      </c>
      <c r="AL842" s="296"/>
      <c r="AM842" s="300"/>
      <c r="AN842" s="218"/>
      <c r="AO842" s="218"/>
      <c r="AP842" s="218"/>
      <c r="AQ842" s="218"/>
      <c r="AR842" s="218"/>
      <c r="AS842" s="218"/>
      <c r="AT842" s="218"/>
      <c r="AU842" s="218"/>
      <c r="AV842" s="218"/>
      <c r="AW842" s="218"/>
      <c r="AX842" s="218"/>
      <c r="AY842" s="218"/>
      <c r="AZ842" s="218"/>
      <c r="BA842" s="218"/>
      <c r="BB842" s="218"/>
      <c r="BC842" s="218"/>
      <c r="BD842" s="218"/>
      <c r="BE842" s="218"/>
      <c r="BF842" s="218"/>
      <c r="BG842" s="218"/>
      <c r="BH842" s="218"/>
      <c r="BI842" s="300"/>
      <c r="BJ842" s="300"/>
      <c r="BK842" s="300"/>
      <c r="BL842" s="300"/>
      <c r="BM842" s="300"/>
      <c r="BN842" s="300"/>
      <c r="BO842" s="300"/>
      <c r="BP842" s="300"/>
      <c r="BQ842" s="300"/>
      <c r="BR842" s="300"/>
      <c r="BS842" s="300"/>
      <c r="BT842" s="300"/>
      <c r="BU842" s="300"/>
      <c r="BV842" s="300"/>
      <c r="BW842" s="300"/>
      <c r="BX842" s="300"/>
      <c r="BY842" s="300"/>
      <c r="BZ842" s="300"/>
      <c r="CA842" s="300"/>
      <c r="CB842" s="300"/>
      <c r="CC842" s="300"/>
      <c r="CD842" s="300"/>
      <c r="CE842" s="300"/>
      <c r="CF842" s="300"/>
      <c r="CG842" s="300"/>
      <c r="CH842" s="300"/>
      <c r="CI842" s="300"/>
      <c r="CJ842" s="300"/>
      <c r="CK842" s="300"/>
      <c r="CL842" s="300"/>
      <c r="CM842" s="300"/>
      <c r="CN842" s="300"/>
      <c r="CO842" s="300"/>
      <c r="CP842" s="300"/>
      <c r="CQ842" s="300"/>
      <c r="CR842" s="300"/>
      <c r="CS842" s="300"/>
      <c r="CT842" s="300"/>
      <c r="CU842" s="300"/>
      <c r="CV842" s="300"/>
      <c r="CW842" s="300"/>
      <c r="CX842" s="300"/>
      <c r="CY842" s="300"/>
    </row>
    <row r="843" s="190" customFormat="1" customHeight="1" spans="1:103">
      <c r="A843" s="361"/>
      <c r="B843" s="237"/>
      <c r="C843" s="240"/>
      <c r="D843" s="239"/>
      <c r="E843" s="240"/>
      <c r="F843" s="238"/>
      <c r="G843" s="240"/>
      <c r="H843" s="240"/>
      <c r="I843" s="240"/>
      <c r="J843" s="256"/>
      <c r="K843" s="240"/>
      <c r="L843" s="240"/>
      <c r="M843" s="240"/>
      <c r="N843" s="257"/>
      <c r="O843" s="240"/>
      <c r="P843" s="240"/>
      <c r="Q843" s="240"/>
      <c r="R843" s="240"/>
      <c r="S843" s="267"/>
      <c r="T843" s="267"/>
      <c r="U843" s="267"/>
      <c r="V843" s="267"/>
      <c r="W843" s="272"/>
      <c r="X843" s="269"/>
      <c r="Y843" s="267"/>
      <c r="Z843" s="240"/>
      <c r="AA843" s="267"/>
      <c r="AB843" s="281"/>
      <c r="AC843" s="267"/>
      <c r="AD843" s="258"/>
      <c r="AE843" s="282"/>
      <c r="AF843" s="283"/>
      <c r="AG843" s="297"/>
      <c r="AH843" s="352"/>
      <c r="AI843" s="352"/>
      <c r="AJ843" s="345"/>
      <c r="AK843" s="345"/>
      <c r="AL843" s="298"/>
      <c r="AM843" s="300"/>
      <c r="AN843" s="218"/>
      <c r="AO843" s="218"/>
      <c r="AP843" s="218"/>
      <c r="AQ843" s="218"/>
      <c r="AR843" s="218"/>
      <c r="AS843" s="218"/>
      <c r="AT843" s="218"/>
      <c r="AU843" s="218"/>
      <c r="AV843" s="218"/>
      <c r="AW843" s="218"/>
      <c r="AX843" s="218"/>
      <c r="AY843" s="218"/>
      <c r="AZ843" s="218"/>
      <c r="BA843" s="218"/>
      <c r="BB843" s="218"/>
      <c r="BC843" s="218"/>
      <c r="BD843" s="218"/>
      <c r="BE843" s="218"/>
      <c r="BF843" s="218"/>
      <c r="BG843" s="218"/>
      <c r="BH843" s="218"/>
      <c r="BI843" s="300"/>
      <c r="BJ843" s="300"/>
      <c r="BK843" s="300"/>
      <c r="BL843" s="300"/>
      <c r="BM843" s="300"/>
      <c r="BN843" s="300"/>
      <c r="BO843" s="300"/>
      <c r="BP843" s="300"/>
      <c r="BQ843" s="300"/>
      <c r="BR843" s="300"/>
      <c r="BS843" s="300"/>
      <c r="BT843" s="300"/>
      <c r="BU843" s="300"/>
      <c r="BV843" s="300"/>
      <c r="BW843" s="300"/>
      <c r="BX843" s="300"/>
      <c r="BY843" s="300"/>
      <c r="BZ843" s="300"/>
      <c r="CA843" s="300"/>
      <c r="CB843" s="300"/>
      <c r="CC843" s="300"/>
      <c r="CD843" s="300"/>
      <c r="CE843" s="300"/>
      <c r="CF843" s="300"/>
      <c r="CG843" s="300"/>
      <c r="CH843" s="300"/>
      <c r="CI843" s="300"/>
      <c r="CJ843" s="300"/>
      <c r="CK843" s="300"/>
      <c r="CL843" s="300"/>
      <c r="CM843" s="300"/>
      <c r="CN843" s="300"/>
      <c r="CO843" s="300"/>
      <c r="CP843" s="300"/>
      <c r="CQ843" s="300"/>
      <c r="CR843" s="300"/>
      <c r="CS843" s="300"/>
      <c r="CT843" s="300"/>
      <c r="CU843" s="300"/>
      <c r="CV843" s="300"/>
      <c r="CW843" s="300"/>
      <c r="CX843" s="300"/>
      <c r="CY843" s="300"/>
    </row>
    <row r="844" s="193" customFormat="1" customHeight="1" spans="1:103">
      <c r="A844" s="359"/>
      <c r="B844" s="235">
        <v>1105</v>
      </c>
      <c r="C844" s="234">
        <v>1</v>
      </c>
      <c r="D844" s="233">
        <v>950</v>
      </c>
      <c r="E844" s="279" t="s">
        <v>210</v>
      </c>
      <c r="F844" s="232">
        <v>3000</v>
      </c>
      <c r="G844" s="234"/>
      <c r="H844" s="234" t="s">
        <v>15</v>
      </c>
      <c r="I844" s="234">
        <v>200</v>
      </c>
      <c r="J844" s="252" t="s">
        <v>187</v>
      </c>
      <c r="K844" s="234">
        <v>253</v>
      </c>
      <c r="L844" s="234">
        <v>6</v>
      </c>
      <c r="M844" s="234">
        <f t="shared" ref="M844:M850" si="2108">O844*K844*I844</f>
        <v>192280</v>
      </c>
      <c r="N844" s="253">
        <f>M844/SUM($M$844:$M$850)</f>
        <v>0.223858615611193</v>
      </c>
      <c r="O844" s="234">
        <v>3.8</v>
      </c>
      <c r="P844" s="234"/>
      <c r="Q844" s="234"/>
      <c r="R844" s="234"/>
      <c r="S844" s="260">
        <f t="shared" ref="S844:S857" si="2109">R844*Q844*P844/1000</f>
        <v>0</v>
      </c>
      <c r="T844" s="260">
        <f t="shared" ref="T844:T857" si="2110">F844*N844*1000/L844/K844*9000/I844</f>
        <v>19908.3749061338</v>
      </c>
      <c r="U844" s="260">
        <f t="shared" ref="U844:U857" si="2111">F844*N844</f>
        <v>671.575846833579</v>
      </c>
      <c r="V844" s="260"/>
      <c r="W844" s="270"/>
      <c r="X844" s="266"/>
      <c r="Y844" s="260">
        <f t="shared" ref="Y844:Y857" si="2112">T844-X844</f>
        <v>19908.3749061338</v>
      </c>
      <c r="Z844" s="234">
        <f t="shared" ref="Z844:Z857" si="2113">Y844*I844/9000*L844*K844/1000</f>
        <v>671.575846833579</v>
      </c>
      <c r="AA844" s="260">
        <f t="shared" ref="AA844:AA850" si="2114">65*1000/K844*9000/I844</f>
        <v>11561.2648221344</v>
      </c>
      <c r="AB844" s="278">
        <f t="shared" ref="AB844:AB850" si="2115">Q844*R844*P844*N844/K844/L844*9000/I844</f>
        <v>0</v>
      </c>
      <c r="AC844" s="260">
        <f t="shared" ref="AC844:AC850" si="2116">D844/2*O844*60*24/1000</f>
        <v>2599.2</v>
      </c>
      <c r="AD844" s="254">
        <f t="shared" ref="AD844:AD850" si="2117">T844/AC844/0.83/AE844</f>
        <v>9.22822170776076</v>
      </c>
      <c r="AE844" s="279">
        <v>1</v>
      </c>
      <c r="AF844" s="280">
        <f t="shared" ref="AF844:AF850" si="2118">IF(LEN(C844)&gt;0,AC844*I844/9000/1000*K844*L844,"")</f>
        <v>87.67968</v>
      </c>
      <c r="AG844" s="292">
        <v>44163</v>
      </c>
      <c r="AH844" s="294"/>
      <c r="AI844" s="294">
        <f>AD844+AG844</f>
        <v>44172.2282217078</v>
      </c>
      <c r="AJ844" s="295" t="str">
        <f ca="1">IF(NOW()-AG844-AD844&gt;=-2,"跟踪"," ")</f>
        <v> </v>
      </c>
      <c r="AK844" s="295">
        <f>AI844+3</f>
        <v>44175.2282217078</v>
      </c>
      <c r="AL844" s="296">
        <f>SUM(AF844:AF850)</f>
        <v>391.67436</v>
      </c>
      <c r="AM844" s="217"/>
      <c r="AN844" s="218"/>
      <c r="AO844" s="218"/>
      <c r="AP844" s="218"/>
      <c r="AQ844" s="218"/>
      <c r="AR844" s="218"/>
      <c r="AS844" s="218"/>
      <c r="AT844" s="218"/>
      <c r="AU844" s="218"/>
      <c r="AV844" s="218"/>
      <c r="AW844" s="218"/>
      <c r="AX844" s="218"/>
      <c r="AY844" s="218"/>
      <c r="AZ844" s="218"/>
      <c r="BA844" s="218"/>
      <c r="BB844" s="218"/>
      <c r="BC844" s="218"/>
      <c r="BD844" s="218"/>
      <c r="BE844" s="218"/>
      <c r="BF844" s="218"/>
      <c r="BG844" s="218"/>
      <c r="BH844" s="218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217"/>
      <c r="BS844" s="217"/>
      <c r="BT844" s="217"/>
      <c r="BU844" s="217"/>
      <c r="BV844" s="217"/>
      <c r="BW844" s="217"/>
      <c r="BX844" s="217"/>
      <c r="BY844" s="217"/>
      <c r="BZ844" s="217"/>
      <c r="CA844" s="217"/>
      <c r="CB844" s="217"/>
      <c r="CC844" s="217"/>
      <c r="CD844" s="217"/>
      <c r="CE844" s="217"/>
      <c r="CF844" s="217"/>
      <c r="CG844" s="217"/>
      <c r="CH844" s="217"/>
      <c r="CI844" s="217"/>
      <c r="CJ844" s="217"/>
      <c r="CK844" s="217"/>
      <c r="CL844" s="217"/>
      <c r="CM844" s="217"/>
      <c r="CN844" s="217"/>
      <c r="CO844" s="217"/>
      <c r="CP844" s="217"/>
      <c r="CQ844" s="217"/>
      <c r="CR844" s="217"/>
      <c r="CS844" s="217"/>
      <c r="CT844" s="217"/>
      <c r="CU844" s="217"/>
      <c r="CV844" s="217"/>
      <c r="CW844" s="217"/>
      <c r="CX844" s="217"/>
      <c r="CY844" s="217"/>
    </row>
    <row r="845" s="193" customFormat="1" customHeight="1" spans="1:103">
      <c r="A845" s="359"/>
      <c r="B845" s="235"/>
      <c r="C845" s="234">
        <v>1</v>
      </c>
      <c r="D845" s="233">
        <f t="shared" ref="D845:D850" si="2119">D844</f>
        <v>950</v>
      </c>
      <c r="E845" s="234" t="str">
        <f t="shared" ref="E845:E850" si="2120">E844</f>
        <v>YT-11054-24E</v>
      </c>
      <c r="F845" s="232">
        <f t="shared" ref="F845:F850" si="2121">F844</f>
        <v>3000</v>
      </c>
      <c r="G845" s="234"/>
      <c r="H845" s="234" t="s">
        <v>41</v>
      </c>
      <c r="I845" s="234">
        <v>200</v>
      </c>
      <c r="J845" s="252" t="s">
        <v>187</v>
      </c>
      <c r="K845" s="234">
        <v>253</v>
      </c>
      <c r="L845" s="234">
        <f t="shared" ref="L845:L850" si="2122">L844</f>
        <v>6</v>
      </c>
      <c r="M845" s="234">
        <f t="shared" si="2108"/>
        <v>192280</v>
      </c>
      <c r="N845" s="253">
        <f t="shared" ref="N845:N850" si="2123">M845/SUM($M$844:$M$850)</f>
        <v>0.223858615611193</v>
      </c>
      <c r="O845" s="234">
        <v>3.8</v>
      </c>
      <c r="P845" s="234"/>
      <c r="Q845" s="234"/>
      <c r="R845" s="234"/>
      <c r="S845" s="260">
        <f t="shared" si="2109"/>
        <v>0</v>
      </c>
      <c r="T845" s="260">
        <f t="shared" si="2110"/>
        <v>19908.3749061338</v>
      </c>
      <c r="U845" s="260">
        <f t="shared" si="2111"/>
        <v>671.575846833579</v>
      </c>
      <c r="V845" s="260"/>
      <c r="W845" s="270"/>
      <c r="X845" s="266"/>
      <c r="Y845" s="260">
        <f t="shared" si="2112"/>
        <v>19908.3749061338</v>
      </c>
      <c r="Z845" s="234">
        <f t="shared" si="2113"/>
        <v>671.575846833579</v>
      </c>
      <c r="AA845" s="260">
        <f t="shared" si="2114"/>
        <v>11561.2648221344</v>
      </c>
      <c r="AB845" s="278">
        <f t="shared" si="2115"/>
        <v>0</v>
      </c>
      <c r="AC845" s="260">
        <f t="shared" si="2116"/>
        <v>2599.2</v>
      </c>
      <c r="AD845" s="254">
        <f t="shared" si="2117"/>
        <v>9.22822170776076</v>
      </c>
      <c r="AE845" s="279">
        <v>1</v>
      </c>
      <c r="AF845" s="280">
        <f t="shared" si="2118"/>
        <v>87.67968</v>
      </c>
      <c r="AG845" s="292">
        <f>AG844</f>
        <v>44163</v>
      </c>
      <c r="AH845" s="294"/>
      <c r="AI845" s="294">
        <f t="shared" ref="AI845:AI850" si="2124">AI844</f>
        <v>44172.2282217078</v>
      </c>
      <c r="AJ845" s="295"/>
      <c r="AK845" s="295">
        <f t="shared" ref="AK845:AK850" si="2125">AK844</f>
        <v>44175.2282217078</v>
      </c>
      <c r="AL845" s="296"/>
      <c r="AM845" s="217"/>
      <c r="AN845" s="218"/>
      <c r="AO845" s="218"/>
      <c r="AP845" s="218"/>
      <c r="AQ845" s="218"/>
      <c r="AR845" s="218"/>
      <c r="AS845" s="218"/>
      <c r="AT845" s="218"/>
      <c r="AU845" s="218"/>
      <c r="AV845" s="218"/>
      <c r="AW845" s="218"/>
      <c r="AX845" s="218"/>
      <c r="AY845" s="218"/>
      <c r="AZ845" s="218"/>
      <c r="BA845" s="218"/>
      <c r="BB845" s="218"/>
      <c r="BC845" s="218"/>
      <c r="BD845" s="218"/>
      <c r="BE845" s="218"/>
      <c r="BF845" s="218"/>
      <c r="BG845" s="218"/>
      <c r="BH845" s="218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217"/>
      <c r="BS845" s="217"/>
      <c r="BT845" s="217"/>
      <c r="BU845" s="217"/>
      <c r="BV845" s="217"/>
      <c r="BW845" s="217"/>
      <c r="BX845" s="217"/>
      <c r="BY845" s="217"/>
      <c r="BZ845" s="217"/>
      <c r="CA845" s="217"/>
      <c r="CB845" s="217"/>
      <c r="CC845" s="217"/>
      <c r="CD845" s="217"/>
      <c r="CE845" s="217"/>
      <c r="CF845" s="217"/>
      <c r="CG845" s="217"/>
      <c r="CH845" s="217"/>
      <c r="CI845" s="217"/>
      <c r="CJ845" s="217"/>
      <c r="CK845" s="217"/>
      <c r="CL845" s="217"/>
      <c r="CM845" s="217"/>
      <c r="CN845" s="217"/>
      <c r="CO845" s="217"/>
      <c r="CP845" s="217"/>
      <c r="CQ845" s="217"/>
      <c r="CR845" s="217"/>
      <c r="CS845" s="217"/>
      <c r="CT845" s="217"/>
      <c r="CU845" s="217"/>
      <c r="CV845" s="217"/>
      <c r="CW845" s="217"/>
      <c r="CX845" s="217"/>
      <c r="CY845" s="217"/>
    </row>
    <row r="846" s="193" customFormat="1" customHeight="1" spans="1:103">
      <c r="A846" s="359"/>
      <c r="B846" s="235"/>
      <c r="C846" s="234">
        <v>1</v>
      </c>
      <c r="D846" s="233">
        <f t="shared" si="2119"/>
        <v>950</v>
      </c>
      <c r="E846" s="234" t="str">
        <f t="shared" si="2120"/>
        <v>YT-11054-24E</v>
      </c>
      <c r="F846" s="232">
        <f t="shared" si="2121"/>
        <v>3000</v>
      </c>
      <c r="G846" s="234"/>
      <c r="H846" s="234" t="s">
        <v>42</v>
      </c>
      <c r="I846" s="234">
        <v>75</v>
      </c>
      <c r="J846" s="252" t="s">
        <v>211</v>
      </c>
      <c r="K846" s="234">
        <v>506</v>
      </c>
      <c r="L846" s="234">
        <f t="shared" si="2122"/>
        <v>6</v>
      </c>
      <c r="M846" s="234">
        <f t="shared" si="2108"/>
        <v>117645</v>
      </c>
      <c r="N846" s="253">
        <f t="shared" si="2123"/>
        <v>0.136966126656848</v>
      </c>
      <c r="O846" s="234">
        <v>3.1</v>
      </c>
      <c r="P846" s="234"/>
      <c r="Q846" s="234"/>
      <c r="R846" s="234"/>
      <c r="S846" s="260">
        <f t="shared" si="2109"/>
        <v>0</v>
      </c>
      <c r="T846" s="260">
        <f t="shared" si="2110"/>
        <v>16241.0426865828</v>
      </c>
      <c r="U846" s="260">
        <f t="shared" si="2111"/>
        <v>410.898379970544</v>
      </c>
      <c r="V846" s="260"/>
      <c r="W846" s="270"/>
      <c r="X846" s="266"/>
      <c r="Y846" s="260">
        <f t="shared" si="2112"/>
        <v>16241.0426865828</v>
      </c>
      <c r="Z846" s="234">
        <f t="shared" si="2113"/>
        <v>410.898379970544</v>
      </c>
      <c r="AA846" s="260">
        <f t="shared" si="2114"/>
        <v>15415.0197628458</v>
      </c>
      <c r="AB846" s="278">
        <f t="shared" si="2115"/>
        <v>0</v>
      </c>
      <c r="AC846" s="260">
        <f t="shared" si="2116"/>
        <v>2120.4</v>
      </c>
      <c r="AD846" s="254">
        <f t="shared" si="2117"/>
        <v>9.22822170776073</v>
      </c>
      <c r="AE846" s="279">
        <v>1</v>
      </c>
      <c r="AF846" s="280">
        <f t="shared" si="2118"/>
        <v>53.64612</v>
      </c>
      <c r="AG846" s="292">
        <f t="shared" ref="AG845:AG850" si="2126">AG845</f>
        <v>44163</v>
      </c>
      <c r="AH846" s="294"/>
      <c r="AI846" s="294">
        <f t="shared" si="2124"/>
        <v>44172.2282217078</v>
      </c>
      <c r="AJ846" s="295"/>
      <c r="AK846" s="295">
        <f t="shared" si="2125"/>
        <v>44175.2282217078</v>
      </c>
      <c r="AL846" s="296"/>
      <c r="AM846" s="217"/>
      <c r="AN846" s="218"/>
      <c r="AO846" s="218"/>
      <c r="AP846" s="218"/>
      <c r="AQ846" s="218"/>
      <c r="AR846" s="218"/>
      <c r="AS846" s="218"/>
      <c r="AT846" s="218"/>
      <c r="AU846" s="218"/>
      <c r="AV846" s="218"/>
      <c r="AW846" s="218"/>
      <c r="AX846" s="218"/>
      <c r="AY846" s="218"/>
      <c r="AZ846" s="218"/>
      <c r="BA846" s="218"/>
      <c r="BB846" s="218"/>
      <c r="BC846" s="218"/>
      <c r="BD846" s="218"/>
      <c r="BE846" s="218"/>
      <c r="BF846" s="218"/>
      <c r="BG846" s="218"/>
      <c r="BH846" s="218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217"/>
      <c r="BS846" s="217"/>
      <c r="BT846" s="217"/>
      <c r="BU846" s="217"/>
      <c r="BV846" s="217"/>
      <c r="BW846" s="217"/>
      <c r="BX846" s="217"/>
      <c r="BY846" s="217"/>
      <c r="BZ846" s="217"/>
      <c r="CA846" s="217"/>
      <c r="CB846" s="217"/>
      <c r="CC846" s="217"/>
      <c r="CD846" s="217"/>
      <c r="CE846" s="217"/>
      <c r="CF846" s="217"/>
      <c r="CG846" s="217"/>
      <c r="CH846" s="217"/>
      <c r="CI846" s="217"/>
      <c r="CJ846" s="217"/>
      <c r="CK846" s="217"/>
      <c r="CL846" s="217"/>
      <c r="CM846" s="217"/>
      <c r="CN846" s="217"/>
      <c r="CO846" s="217"/>
      <c r="CP846" s="217"/>
      <c r="CQ846" s="217"/>
      <c r="CR846" s="217"/>
      <c r="CS846" s="217"/>
      <c r="CT846" s="217"/>
      <c r="CU846" s="217"/>
      <c r="CV846" s="217"/>
      <c r="CW846" s="217"/>
      <c r="CX846" s="217"/>
      <c r="CY846" s="217"/>
    </row>
    <row r="847" s="193" customFormat="1" customHeight="1" spans="1:103">
      <c r="A847" s="359"/>
      <c r="B847" s="235"/>
      <c r="C847" s="234">
        <v>1</v>
      </c>
      <c r="D847" s="233">
        <f t="shared" si="2119"/>
        <v>950</v>
      </c>
      <c r="E847" s="234" t="str">
        <f t="shared" si="2120"/>
        <v>YT-11054-24E</v>
      </c>
      <c r="F847" s="232">
        <f t="shared" si="2121"/>
        <v>3000</v>
      </c>
      <c r="G847" s="234"/>
      <c r="H847" s="234" t="s">
        <v>43</v>
      </c>
      <c r="I847" s="234">
        <v>30</v>
      </c>
      <c r="J847" s="252" t="s">
        <v>57</v>
      </c>
      <c r="K847" s="234">
        <v>253</v>
      </c>
      <c r="L847" s="234">
        <f t="shared" si="2122"/>
        <v>6</v>
      </c>
      <c r="M847" s="234">
        <f t="shared" si="2108"/>
        <v>98670</v>
      </c>
      <c r="N847" s="253">
        <f t="shared" si="2123"/>
        <v>0.114874815905744</v>
      </c>
      <c r="O847" s="234">
        <v>13</v>
      </c>
      <c r="P847" s="234"/>
      <c r="Q847" s="234"/>
      <c r="R847" s="234"/>
      <c r="S847" s="260">
        <f t="shared" si="2109"/>
        <v>0</v>
      </c>
      <c r="T847" s="260">
        <f t="shared" si="2110"/>
        <v>68107.5983630893</v>
      </c>
      <c r="U847" s="260">
        <f t="shared" si="2111"/>
        <v>344.624447717232</v>
      </c>
      <c r="V847" s="260"/>
      <c r="W847" s="270"/>
      <c r="X847" s="266"/>
      <c r="Y847" s="260">
        <f t="shared" si="2112"/>
        <v>68107.5983630893</v>
      </c>
      <c r="Z847" s="234">
        <f t="shared" si="2113"/>
        <v>344.624447717232</v>
      </c>
      <c r="AA847" s="260">
        <f t="shared" si="2114"/>
        <v>77075.0988142292</v>
      </c>
      <c r="AB847" s="278">
        <f t="shared" si="2115"/>
        <v>0</v>
      </c>
      <c r="AC847" s="260">
        <f t="shared" si="2116"/>
        <v>8892</v>
      </c>
      <c r="AD847" s="254">
        <f t="shared" si="2117"/>
        <v>9.22822170776078</v>
      </c>
      <c r="AE847" s="279">
        <v>1</v>
      </c>
      <c r="AF847" s="280">
        <f t="shared" si="2118"/>
        <v>44.99352</v>
      </c>
      <c r="AG847" s="292">
        <f t="shared" si="2126"/>
        <v>44163</v>
      </c>
      <c r="AH847" s="294"/>
      <c r="AI847" s="294">
        <f t="shared" si="2124"/>
        <v>44172.2282217078</v>
      </c>
      <c r="AJ847" s="295"/>
      <c r="AK847" s="295">
        <f t="shared" si="2125"/>
        <v>44175.2282217078</v>
      </c>
      <c r="AL847" s="296"/>
      <c r="AM847" s="217"/>
      <c r="AN847" s="218"/>
      <c r="AO847" s="218"/>
      <c r="AP847" s="218"/>
      <c r="AQ847" s="218"/>
      <c r="AR847" s="218"/>
      <c r="AS847" s="218"/>
      <c r="AT847" s="218"/>
      <c r="AU847" s="218"/>
      <c r="AV847" s="218"/>
      <c r="AW847" s="218"/>
      <c r="AX847" s="218"/>
      <c r="AY847" s="218"/>
      <c r="AZ847" s="218"/>
      <c r="BA847" s="218"/>
      <c r="BB847" s="218"/>
      <c r="BC847" s="218"/>
      <c r="BD847" s="218"/>
      <c r="BE847" s="218"/>
      <c r="BF847" s="218"/>
      <c r="BG847" s="218"/>
      <c r="BH847" s="218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217"/>
      <c r="BS847" s="217"/>
      <c r="BT847" s="217"/>
      <c r="BU847" s="217"/>
      <c r="BV847" s="217"/>
      <c r="BW847" s="217"/>
      <c r="BX847" s="217"/>
      <c r="BY847" s="217"/>
      <c r="BZ847" s="217"/>
      <c r="CA847" s="217"/>
      <c r="CB847" s="217"/>
      <c r="CC847" s="217"/>
      <c r="CD847" s="217"/>
      <c r="CE847" s="217"/>
      <c r="CF847" s="217"/>
      <c r="CG847" s="217"/>
      <c r="CH847" s="217"/>
      <c r="CI847" s="217"/>
      <c r="CJ847" s="217"/>
      <c r="CK847" s="217"/>
      <c r="CL847" s="217"/>
      <c r="CM847" s="217"/>
      <c r="CN847" s="217"/>
      <c r="CO847" s="217"/>
      <c r="CP847" s="217"/>
      <c r="CQ847" s="217"/>
      <c r="CR847" s="217"/>
      <c r="CS847" s="217"/>
      <c r="CT847" s="217"/>
      <c r="CU847" s="217"/>
      <c r="CV847" s="217"/>
      <c r="CW847" s="217"/>
      <c r="CX847" s="217"/>
      <c r="CY847" s="217"/>
    </row>
    <row r="848" s="193" customFormat="1" customHeight="1" spans="1:103">
      <c r="A848" s="359"/>
      <c r="B848" s="235"/>
      <c r="C848" s="234">
        <v>1</v>
      </c>
      <c r="D848" s="233">
        <f t="shared" si="2119"/>
        <v>950</v>
      </c>
      <c r="E848" s="234" t="str">
        <f t="shared" si="2120"/>
        <v>YT-11054-24E</v>
      </c>
      <c r="F848" s="232">
        <f t="shared" si="2121"/>
        <v>3000</v>
      </c>
      <c r="G848" s="234"/>
      <c r="H848" s="234" t="s">
        <v>44</v>
      </c>
      <c r="I848" s="234">
        <v>75</v>
      </c>
      <c r="J848" s="252" t="s">
        <v>211</v>
      </c>
      <c r="K848" s="234">
        <v>506</v>
      </c>
      <c r="L848" s="234">
        <f t="shared" si="2122"/>
        <v>6</v>
      </c>
      <c r="M848" s="234">
        <f t="shared" si="2108"/>
        <v>129030</v>
      </c>
      <c r="N848" s="253">
        <f t="shared" si="2123"/>
        <v>0.150220913107511</v>
      </c>
      <c r="O848" s="234">
        <v>3.4</v>
      </c>
      <c r="P848" s="234"/>
      <c r="Q848" s="234"/>
      <c r="R848" s="234"/>
      <c r="S848" s="260">
        <f t="shared" si="2109"/>
        <v>0</v>
      </c>
      <c r="T848" s="260">
        <f t="shared" si="2110"/>
        <v>17812.7564949618</v>
      </c>
      <c r="U848" s="260">
        <f t="shared" si="2111"/>
        <v>450.662739322533</v>
      </c>
      <c r="V848" s="260"/>
      <c r="W848" s="270"/>
      <c r="X848" s="266"/>
      <c r="Y848" s="260">
        <f t="shared" si="2112"/>
        <v>17812.7564949618</v>
      </c>
      <c r="Z848" s="234">
        <f t="shared" si="2113"/>
        <v>450.662739322533</v>
      </c>
      <c r="AA848" s="260">
        <f t="shared" si="2114"/>
        <v>15415.0197628458</v>
      </c>
      <c r="AB848" s="278">
        <f t="shared" si="2115"/>
        <v>0</v>
      </c>
      <c r="AC848" s="260">
        <f t="shared" si="2116"/>
        <v>2325.6</v>
      </c>
      <c r="AD848" s="254">
        <f t="shared" si="2117"/>
        <v>9.22822170776075</v>
      </c>
      <c r="AE848" s="279">
        <v>1</v>
      </c>
      <c r="AF848" s="280">
        <f t="shared" si="2118"/>
        <v>58.83768</v>
      </c>
      <c r="AG848" s="292">
        <f t="shared" si="2126"/>
        <v>44163</v>
      </c>
      <c r="AH848" s="294"/>
      <c r="AI848" s="294">
        <f t="shared" si="2124"/>
        <v>44172.2282217078</v>
      </c>
      <c r="AJ848" s="295"/>
      <c r="AK848" s="295">
        <f t="shared" si="2125"/>
        <v>44175.2282217078</v>
      </c>
      <c r="AL848" s="296"/>
      <c r="AM848" s="217"/>
      <c r="AN848" s="218"/>
      <c r="AO848" s="218"/>
      <c r="AP848" s="218"/>
      <c r="AQ848" s="218"/>
      <c r="AR848" s="218"/>
      <c r="AS848" s="218"/>
      <c r="AT848" s="218"/>
      <c r="AU848" s="218"/>
      <c r="AV848" s="218"/>
      <c r="AW848" s="218"/>
      <c r="AX848" s="218"/>
      <c r="AY848" s="218"/>
      <c r="AZ848" s="218"/>
      <c r="BA848" s="218"/>
      <c r="BB848" s="218"/>
      <c r="BC848" s="218"/>
      <c r="BD848" s="218"/>
      <c r="BE848" s="218"/>
      <c r="BF848" s="218"/>
      <c r="BG848" s="218"/>
      <c r="BH848" s="218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217"/>
      <c r="BS848" s="217"/>
      <c r="BT848" s="217"/>
      <c r="BU848" s="217"/>
      <c r="BV848" s="217"/>
      <c r="BW848" s="217"/>
      <c r="BX848" s="217"/>
      <c r="BY848" s="217"/>
      <c r="BZ848" s="217"/>
      <c r="CA848" s="217"/>
      <c r="CB848" s="217"/>
      <c r="CC848" s="217"/>
      <c r="CD848" s="217"/>
      <c r="CE848" s="217"/>
      <c r="CF848" s="217"/>
      <c r="CG848" s="217"/>
      <c r="CH848" s="217"/>
      <c r="CI848" s="217"/>
      <c r="CJ848" s="217"/>
      <c r="CK848" s="217"/>
      <c r="CL848" s="217"/>
      <c r="CM848" s="217"/>
      <c r="CN848" s="217"/>
      <c r="CO848" s="217"/>
      <c r="CP848" s="217"/>
      <c r="CQ848" s="217"/>
      <c r="CR848" s="217"/>
      <c r="CS848" s="217"/>
      <c r="CT848" s="217"/>
      <c r="CU848" s="217"/>
      <c r="CV848" s="217"/>
      <c r="CW848" s="217"/>
      <c r="CX848" s="217"/>
      <c r="CY848" s="217"/>
    </row>
    <row r="849" s="193" customFormat="1" customHeight="1" spans="1:103">
      <c r="A849" s="359"/>
      <c r="B849" s="235"/>
      <c r="C849" s="234">
        <v>1</v>
      </c>
      <c r="D849" s="233">
        <f t="shared" si="2119"/>
        <v>950</v>
      </c>
      <c r="E849" s="234" t="str">
        <f t="shared" si="2120"/>
        <v>YT-11054-24E</v>
      </c>
      <c r="F849" s="232">
        <f t="shared" si="2121"/>
        <v>3000</v>
      </c>
      <c r="G849" s="234"/>
      <c r="H849" s="234" t="s">
        <v>45</v>
      </c>
      <c r="I849" s="234">
        <v>75</v>
      </c>
      <c r="J849" s="252" t="s">
        <v>211</v>
      </c>
      <c r="K849" s="234">
        <v>506</v>
      </c>
      <c r="L849" s="234">
        <f t="shared" si="2122"/>
        <v>6</v>
      </c>
      <c r="M849" s="234">
        <f t="shared" si="2108"/>
        <v>129030</v>
      </c>
      <c r="N849" s="253">
        <f t="shared" si="2123"/>
        <v>0.150220913107511</v>
      </c>
      <c r="O849" s="234">
        <v>3.4</v>
      </c>
      <c r="P849" s="234"/>
      <c r="Q849" s="234"/>
      <c r="R849" s="234"/>
      <c r="S849" s="260">
        <f t="shared" si="2109"/>
        <v>0</v>
      </c>
      <c r="T849" s="260">
        <f t="shared" si="2110"/>
        <v>17812.7564949618</v>
      </c>
      <c r="U849" s="260">
        <f t="shared" si="2111"/>
        <v>450.662739322533</v>
      </c>
      <c r="V849" s="260"/>
      <c r="W849" s="270"/>
      <c r="X849" s="266"/>
      <c r="Y849" s="260">
        <f t="shared" si="2112"/>
        <v>17812.7564949618</v>
      </c>
      <c r="Z849" s="234">
        <f t="shared" si="2113"/>
        <v>450.662739322533</v>
      </c>
      <c r="AA849" s="260">
        <f t="shared" si="2114"/>
        <v>15415.0197628458</v>
      </c>
      <c r="AB849" s="278">
        <f t="shared" si="2115"/>
        <v>0</v>
      </c>
      <c r="AC849" s="260">
        <f t="shared" si="2116"/>
        <v>2325.6</v>
      </c>
      <c r="AD849" s="254">
        <f t="shared" si="2117"/>
        <v>9.22822170776075</v>
      </c>
      <c r="AE849" s="279">
        <v>1</v>
      </c>
      <c r="AF849" s="280">
        <f t="shared" si="2118"/>
        <v>58.83768</v>
      </c>
      <c r="AG849" s="292">
        <f t="shared" si="2126"/>
        <v>44163</v>
      </c>
      <c r="AH849" s="294"/>
      <c r="AI849" s="294">
        <f t="shared" si="2124"/>
        <v>44172.2282217078</v>
      </c>
      <c r="AJ849" s="295"/>
      <c r="AK849" s="295">
        <f t="shared" si="2125"/>
        <v>44175.2282217078</v>
      </c>
      <c r="AL849" s="296"/>
      <c r="AM849" s="217"/>
      <c r="AN849" s="218"/>
      <c r="AO849" s="218"/>
      <c r="AP849" s="218"/>
      <c r="AQ849" s="218"/>
      <c r="AR849" s="218"/>
      <c r="AS849" s="218"/>
      <c r="AT849" s="218"/>
      <c r="AU849" s="218"/>
      <c r="AV849" s="218"/>
      <c r="AW849" s="218"/>
      <c r="AX849" s="218"/>
      <c r="AY849" s="218"/>
      <c r="AZ849" s="218"/>
      <c r="BA849" s="218"/>
      <c r="BB849" s="218"/>
      <c r="BC849" s="218"/>
      <c r="BD849" s="218"/>
      <c r="BE849" s="218"/>
      <c r="BF849" s="218"/>
      <c r="BG849" s="218"/>
      <c r="BH849" s="218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217"/>
      <c r="BS849" s="217"/>
      <c r="BT849" s="217"/>
      <c r="BU849" s="217"/>
      <c r="BV849" s="217"/>
      <c r="BW849" s="217"/>
      <c r="BX849" s="217"/>
      <c r="BY849" s="217"/>
      <c r="BZ849" s="217"/>
      <c r="CA849" s="217"/>
      <c r="CB849" s="217"/>
      <c r="CC849" s="217"/>
      <c r="CD849" s="217"/>
      <c r="CE849" s="217"/>
      <c r="CF849" s="217"/>
      <c r="CG849" s="217"/>
      <c r="CH849" s="217"/>
      <c r="CI849" s="217"/>
      <c r="CJ849" s="217"/>
      <c r="CK849" s="217"/>
      <c r="CL849" s="217"/>
      <c r="CM849" s="217"/>
      <c r="CN849" s="217"/>
      <c r="CO849" s="217"/>
      <c r="CP849" s="217"/>
      <c r="CQ849" s="217"/>
      <c r="CR849" s="217"/>
      <c r="CS849" s="217"/>
      <c r="CT849" s="217"/>
      <c r="CU849" s="217"/>
      <c r="CV849" s="217"/>
      <c r="CW849" s="217"/>
      <c r="CX849" s="217"/>
      <c r="CY849" s="217"/>
    </row>
    <row r="850" s="193" customFormat="1" customHeight="1" spans="1:103">
      <c r="A850" s="363"/>
      <c r="B850" s="235"/>
      <c r="C850" s="234">
        <v>1</v>
      </c>
      <c r="D850" s="233">
        <f t="shared" si="2119"/>
        <v>950</v>
      </c>
      <c r="E850" s="234" t="str">
        <f t="shared" si="2120"/>
        <v>YT-11054-24E</v>
      </c>
      <c r="F850" s="232">
        <f t="shared" si="2121"/>
        <v>3000</v>
      </c>
      <c r="G850" s="234"/>
      <c r="H850" s="234" t="s">
        <v>46</v>
      </c>
      <c r="I850" s="234"/>
      <c r="J850" s="252"/>
      <c r="K850" s="234"/>
      <c r="L850" s="234">
        <f t="shared" si="2122"/>
        <v>6</v>
      </c>
      <c r="M850" s="234">
        <f t="shared" si="2108"/>
        <v>0</v>
      </c>
      <c r="N850" s="253">
        <f t="shared" si="2123"/>
        <v>0</v>
      </c>
      <c r="O850" s="234"/>
      <c r="P850" s="234"/>
      <c r="Q850" s="234"/>
      <c r="R850" s="234"/>
      <c r="S850" s="260">
        <f t="shared" si="2109"/>
        <v>0</v>
      </c>
      <c r="T850" s="260" t="e">
        <f t="shared" si="2110"/>
        <v>#DIV/0!</v>
      </c>
      <c r="U850" s="260">
        <f t="shared" si="2111"/>
        <v>0</v>
      </c>
      <c r="V850" s="260"/>
      <c r="W850" s="270"/>
      <c r="X850" s="266"/>
      <c r="Y850" s="260" t="e">
        <f t="shared" si="2112"/>
        <v>#DIV/0!</v>
      </c>
      <c r="Z850" s="234" t="e">
        <f t="shared" si="2113"/>
        <v>#DIV/0!</v>
      </c>
      <c r="AA850" s="260" t="e">
        <f t="shared" si="2114"/>
        <v>#DIV/0!</v>
      </c>
      <c r="AB850" s="278" t="e">
        <f t="shared" si="2115"/>
        <v>#DIV/0!</v>
      </c>
      <c r="AC850" s="260">
        <f t="shared" si="2116"/>
        <v>0</v>
      </c>
      <c r="AD850" s="254" t="e">
        <f t="shared" si="2117"/>
        <v>#DIV/0!</v>
      </c>
      <c r="AE850" s="279">
        <v>1</v>
      </c>
      <c r="AF850" s="280">
        <f t="shared" si="2118"/>
        <v>0</v>
      </c>
      <c r="AG850" s="292">
        <f t="shared" si="2126"/>
        <v>44163</v>
      </c>
      <c r="AH850" s="294"/>
      <c r="AI850" s="294">
        <f t="shared" si="2124"/>
        <v>44172.2282217078</v>
      </c>
      <c r="AJ850" s="295"/>
      <c r="AK850" s="295">
        <f t="shared" si="2125"/>
        <v>44175.2282217078</v>
      </c>
      <c r="AL850" s="296"/>
      <c r="AM850" s="217"/>
      <c r="AN850" s="218"/>
      <c r="AO850" s="218"/>
      <c r="AP850" s="218"/>
      <c r="AQ850" s="218"/>
      <c r="AR850" s="218"/>
      <c r="AS850" s="218"/>
      <c r="AT850" s="218"/>
      <c r="AU850" s="218"/>
      <c r="AV850" s="218"/>
      <c r="AW850" s="218"/>
      <c r="AX850" s="218"/>
      <c r="AY850" s="218"/>
      <c r="AZ850" s="218"/>
      <c r="BA850" s="218"/>
      <c r="BB850" s="218"/>
      <c r="BC850" s="218"/>
      <c r="BD850" s="218"/>
      <c r="BE850" s="218"/>
      <c r="BF850" s="218"/>
      <c r="BG850" s="218"/>
      <c r="BH850" s="218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217"/>
      <c r="BS850" s="217"/>
      <c r="BT850" s="217"/>
      <c r="BU850" s="217"/>
      <c r="BV850" s="217"/>
      <c r="BW850" s="217"/>
      <c r="BX850" s="217"/>
      <c r="BY850" s="217"/>
      <c r="BZ850" s="217"/>
      <c r="CA850" s="217"/>
      <c r="CB850" s="217"/>
      <c r="CC850" s="217"/>
      <c r="CD850" s="217"/>
      <c r="CE850" s="217"/>
      <c r="CF850" s="217"/>
      <c r="CG850" s="217"/>
      <c r="CH850" s="217"/>
      <c r="CI850" s="217"/>
      <c r="CJ850" s="217"/>
      <c r="CK850" s="217"/>
      <c r="CL850" s="217"/>
      <c r="CM850" s="217"/>
      <c r="CN850" s="217"/>
      <c r="CO850" s="217"/>
      <c r="CP850" s="217"/>
      <c r="CQ850" s="217"/>
      <c r="CR850" s="217"/>
      <c r="CS850" s="217"/>
      <c r="CT850" s="217"/>
      <c r="CU850" s="217"/>
      <c r="CV850" s="217"/>
      <c r="CW850" s="217"/>
      <c r="CX850" s="217"/>
      <c r="CY850" s="217"/>
    </row>
    <row r="851" s="193" customFormat="1" customHeight="1" spans="1:103">
      <c r="A851" s="363"/>
      <c r="B851" s="237"/>
      <c r="C851" s="240"/>
      <c r="D851" s="239"/>
      <c r="E851" s="240"/>
      <c r="F851" s="238"/>
      <c r="G851" s="240"/>
      <c r="H851" s="240"/>
      <c r="I851" s="240"/>
      <c r="J851" s="256"/>
      <c r="K851" s="240"/>
      <c r="L851" s="240"/>
      <c r="M851" s="240"/>
      <c r="N851" s="257"/>
      <c r="O851" s="240"/>
      <c r="P851" s="240"/>
      <c r="Q851" s="240"/>
      <c r="R851" s="240"/>
      <c r="S851" s="267"/>
      <c r="T851" s="267"/>
      <c r="U851" s="267"/>
      <c r="V851" s="267"/>
      <c r="W851" s="272"/>
      <c r="X851" s="269"/>
      <c r="Y851" s="267"/>
      <c r="Z851" s="240"/>
      <c r="AA851" s="267"/>
      <c r="AB851" s="281"/>
      <c r="AC851" s="267"/>
      <c r="AD851" s="258"/>
      <c r="AE851" s="282"/>
      <c r="AF851" s="283"/>
      <c r="AG851" s="297"/>
      <c r="AH851" s="352"/>
      <c r="AI851" s="352"/>
      <c r="AJ851" s="345"/>
      <c r="AK851" s="345"/>
      <c r="AL851" s="298"/>
      <c r="AM851" s="217"/>
      <c r="AN851" s="218"/>
      <c r="AO851" s="218"/>
      <c r="AP851" s="218"/>
      <c r="AQ851" s="218"/>
      <c r="AR851" s="218"/>
      <c r="AS851" s="218"/>
      <c r="AT851" s="218"/>
      <c r="AU851" s="218"/>
      <c r="AV851" s="218"/>
      <c r="AW851" s="218"/>
      <c r="AX851" s="218"/>
      <c r="AY851" s="218"/>
      <c r="AZ851" s="218"/>
      <c r="BA851" s="218"/>
      <c r="BB851" s="218"/>
      <c r="BC851" s="218"/>
      <c r="BD851" s="218"/>
      <c r="BE851" s="218"/>
      <c r="BF851" s="218"/>
      <c r="BG851" s="218"/>
      <c r="BH851" s="218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217"/>
      <c r="BS851" s="217"/>
      <c r="BT851" s="217"/>
      <c r="BU851" s="217"/>
      <c r="BV851" s="217"/>
      <c r="BW851" s="217"/>
      <c r="BX851" s="217"/>
      <c r="BY851" s="217"/>
      <c r="BZ851" s="217"/>
      <c r="CA851" s="217"/>
      <c r="CB851" s="217"/>
      <c r="CC851" s="217"/>
      <c r="CD851" s="217"/>
      <c r="CE851" s="217"/>
      <c r="CF851" s="217"/>
      <c r="CG851" s="217"/>
      <c r="CH851" s="217"/>
      <c r="CI851" s="217"/>
      <c r="CJ851" s="217"/>
      <c r="CK851" s="217"/>
      <c r="CL851" s="217"/>
      <c r="CM851" s="217"/>
      <c r="CN851" s="217"/>
      <c r="CO851" s="217"/>
      <c r="CP851" s="217"/>
      <c r="CQ851" s="217"/>
      <c r="CR851" s="217"/>
      <c r="CS851" s="217"/>
      <c r="CT851" s="217"/>
      <c r="CU851" s="217"/>
      <c r="CV851" s="217"/>
      <c r="CW851" s="217"/>
      <c r="CX851" s="217"/>
      <c r="CY851" s="217"/>
    </row>
    <row r="852" s="190" customFormat="1" customHeight="1" spans="1:103">
      <c r="A852" s="361"/>
      <c r="B852" s="235">
        <v>1106</v>
      </c>
      <c r="C852" s="234">
        <v>1</v>
      </c>
      <c r="D852" s="233">
        <v>900</v>
      </c>
      <c r="E852" s="234" t="s">
        <v>212</v>
      </c>
      <c r="F852" s="232">
        <v>5020</v>
      </c>
      <c r="G852" s="234"/>
      <c r="H852" s="234" t="s">
        <v>15</v>
      </c>
      <c r="I852" s="234">
        <v>200</v>
      </c>
      <c r="J852" s="252" t="s">
        <v>60</v>
      </c>
      <c r="K852" s="234">
        <v>476</v>
      </c>
      <c r="L852" s="234">
        <v>6</v>
      </c>
      <c r="M852" s="234">
        <f t="shared" ref="M852:M858" si="2127">O852*K852*I852</f>
        <v>399840</v>
      </c>
      <c r="N852" s="253">
        <f>M852/SUM($M$852:$M$858)</f>
        <v>0.447284345047923</v>
      </c>
      <c r="O852" s="234">
        <v>4.2</v>
      </c>
      <c r="P852" s="234"/>
      <c r="Q852" s="234"/>
      <c r="R852" s="234"/>
      <c r="S852" s="260">
        <f t="shared" ref="S852:S858" si="2128">R852*Q852*P852/1000</f>
        <v>0</v>
      </c>
      <c r="T852" s="260">
        <f t="shared" ref="T852:T858" si="2129">F852*N852*1000/L852/K852*9000/I852</f>
        <v>35378.6882165007</v>
      </c>
      <c r="U852" s="260">
        <f t="shared" ref="U852:U858" si="2130">F852*N852</f>
        <v>2245.36741214058</v>
      </c>
      <c r="V852" s="260"/>
      <c r="W852" s="270"/>
      <c r="X852" s="266">
        <v>12000</v>
      </c>
      <c r="Y852" s="260">
        <f t="shared" ref="Y852:Y858" si="2131">T852-X852</f>
        <v>23378.6882165007</v>
      </c>
      <c r="Z852" s="234">
        <f t="shared" ref="Z852:Z858" si="2132">Y852*I852/9000*L852*K852/1000</f>
        <v>1483.76741214058</v>
      </c>
      <c r="AA852" s="260">
        <f t="shared" ref="AA852:AA861" si="2133">65*1000/K852*9000/I852</f>
        <v>6144.95798319328</v>
      </c>
      <c r="AB852" s="278">
        <f t="shared" ref="AB852:AB858" si="2134">Q852*R852*P852*N852/K852/L852*9000/I852</f>
        <v>0</v>
      </c>
      <c r="AC852" s="260">
        <f t="shared" ref="AC852:AC858" si="2135">D852/2*O852*60*24/1000</f>
        <v>2721.6</v>
      </c>
      <c r="AD852" s="254">
        <f t="shared" ref="AD852:AD858" si="2136">T852/AC852/0.83/AE852</f>
        <v>15.6617157414936</v>
      </c>
      <c r="AE852" s="279">
        <v>1</v>
      </c>
      <c r="AF852" s="280">
        <f t="shared" ref="AF852:AF858" si="2137">IF(LEN(C852)&gt;0,AC852*I852/9000/1000*K852*L852,"")</f>
        <v>172.73088</v>
      </c>
      <c r="AG852" s="292">
        <v>44160</v>
      </c>
      <c r="AH852" s="294"/>
      <c r="AI852" s="294">
        <f>AD852+AG852</f>
        <v>44175.6617157415</v>
      </c>
      <c r="AJ852" s="295" t="str">
        <f ca="1">IF(NOW()-AG852-AD852&gt;=-2,"跟踪"," ")</f>
        <v> </v>
      </c>
      <c r="AK852" s="295">
        <f>AI852+3</f>
        <v>44178.6617157415</v>
      </c>
      <c r="AL852" s="296">
        <f>SUM(AF852:AF858)</f>
        <v>386.176896</v>
      </c>
      <c r="AM852" s="300"/>
      <c r="AN852" s="218"/>
      <c r="AO852" s="218"/>
      <c r="AP852" s="218"/>
      <c r="AQ852" s="218"/>
      <c r="AR852" s="218"/>
      <c r="AS852" s="218"/>
      <c r="AT852" s="218"/>
      <c r="AU852" s="218"/>
      <c r="AV852" s="218"/>
      <c r="AW852" s="218"/>
      <c r="AX852" s="218"/>
      <c r="AY852" s="218"/>
      <c r="AZ852" s="218"/>
      <c r="BA852" s="218"/>
      <c r="BB852" s="218"/>
      <c r="BC852" s="218"/>
      <c r="BD852" s="218"/>
      <c r="BE852" s="218"/>
      <c r="BF852" s="218"/>
      <c r="BG852" s="218"/>
      <c r="BH852" s="218"/>
      <c r="BI852" s="300"/>
      <c r="BJ852" s="300"/>
      <c r="BK852" s="300"/>
      <c r="BL852" s="300"/>
      <c r="BM852" s="300"/>
      <c r="BN852" s="300"/>
      <c r="BO852" s="300"/>
      <c r="BP852" s="300"/>
      <c r="BQ852" s="300"/>
      <c r="BR852" s="300"/>
      <c r="BS852" s="300"/>
      <c r="BT852" s="300"/>
      <c r="BU852" s="300"/>
      <c r="BV852" s="300"/>
      <c r="BW852" s="300"/>
      <c r="BX852" s="300"/>
      <c r="BY852" s="300"/>
      <c r="BZ852" s="300"/>
      <c r="CA852" s="300"/>
      <c r="CB852" s="300"/>
      <c r="CC852" s="300"/>
      <c r="CD852" s="300"/>
      <c r="CE852" s="300"/>
      <c r="CF852" s="300"/>
      <c r="CG852" s="300"/>
      <c r="CH852" s="300"/>
      <c r="CI852" s="300"/>
      <c r="CJ852" s="300"/>
      <c r="CK852" s="300"/>
      <c r="CL852" s="300"/>
      <c r="CM852" s="300"/>
      <c r="CN852" s="300"/>
      <c r="CO852" s="300"/>
      <c r="CP852" s="300"/>
      <c r="CQ852" s="300"/>
      <c r="CR852" s="300"/>
      <c r="CS852" s="300"/>
      <c r="CT852" s="300"/>
      <c r="CU852" s="300"/>
      <c r="CV852" s="300"/>
      <c r="CW852" s="300"/>
      <c r="CX852" s="300"/>
      <c r="CY852" s="300"/>
    </row>
    <row r="853" s="190" customFormat="1" customHeight="1" spans="1:103">
      <c r="A853" s="361"/>
      <c r="B853" s="235"/>
      <c r="C853" s="234">
        <v>1</v>
      </c>
      <c r="D853" s="233">
        <f t="shared" ref="D853:D858" si="2138">D852</f>
        <v>900</v>
      </c>
      <c r="E853" s="234" t="str">
        <f t="shared" ref="E853:E858" si="2139">E852</f>
        <v>YT-0812-24E</v>
      </c>
      <c r="F853" s="232">
        <f t="shared" ref="F853:F858" si="2140">F852</f>
        <v>5020</v>
      </c>
      <c r="G853" s="234"/>
      <c r="H853" s="234" t="s">
        <v>41</v>
      </c>
      <c r="I853" s="234">
        <v>200</v>
      </c>
      <c r="J853" s="252" t="s">
        <v>60</v>
      </c>
      <c r="K853" s="234"/>
      <c r="L853" s="234">
        <f t="shared" ref="L853:L858" si="2141">L852</f>
        <v>6</v>
      </c>
      <c r="M853" s="234">
        <f t="shared" si="2127"/>
        <v>0</v>
      </c>
      <c r="N853" s="253">
        <f t="shared" ref="N853:N858" si="2142">M853/SUM($M$852:$M$858)</f>
        <v>0</v>
      </c>
      <c r="O853" s="234">
        <v>4.2</v>
      </c>
      <c r="P853" s="234"/>
      <c r="Q853" s="234"/>
      <c r="R853" s="234"/>
      <c r="S853" s="260">
        <f t="shared" si="2128"/>
        <v>0</v>
      </c>
      <c r="T853" s="260" t="e">
        <f t="shared" si="2129"/>
        <v>#DIV/0!</v>
      </c>
      <c r="U853" s="260">
        <f t="shared" si="2130"/>
        <v>0</v>
      </c>
      <c r="V853" s="260"/>
      <c r="W853" s="270"/>
      <c r="X853" s="266"/>
      <c r="Y853" s="260" t="e">
        <f t="shared" si="2131"/>
        <v>#DIV/0!</v>
      </c>
      <c r="Z853" s="234" t="e">
        <f t="shared" si="2132"/>
        <v>#DIV/0!</v>
      </c>
      <c r="AA853" s="260" t="e">
        <f t="shared" si="2133"/>
        <v>#DIV/0!</v>
      </c>
      <c r="AB853" s="278" t="e">
        <f t="shared" si="2134"/>
        <v>#DIV/0!</v>
      </c>
      <c r="AC853" s="260">
        <f t="shared" si="2135"/>
        <v>2721.6</v>
      </c>
      <c r="AD853" s="254" t="e">
        <f t="shared" si="2136"/>
        <v>#DIV/0!</v>
      </c>
      <c r="AE853" s="279">
        <v>1</v>
      </c>
      <c r="AF853" s="280">
        <f t="shared" si="2137"/>
        <v>0</v>
      </c>
      <c r="AG853" s="292">
        <f t="shared" ref="AG853:AG858" si="2143">AG852</f>
        <v>44160</v>
      </c>
      <c r="AH853" s="294"/>
      <c r="AI853" s="294">
        <f t="shared" ref="AI853:AI858" si="2144">AI852</f>
        <v>44175.6617157415</v>
      </c>
      <c r="AJ853" s="295"/>
      <c r="AK853" s="295">
        <f t="shared" ref="AK853:AK858" si="2145">AK852</f>
        <v>44178.6617157415</v>
      </c>
      <c r="AL853" s="296"/>
      <c r="AM853" s="300"/>
      <c r="AN853" s="218"/>
      <c r="AO853" s="218"/>
      <c r="AP853" s="218"/>
      <c r="AQ853" s="218"/>
      <c r="AR853" s="218"/>
      <c r="AS853" s="218"/>
      <c r="AT853" s="218"/>
      <c r="AU853" s="218"/>
      <c r="AV853" s="218"/>
      <c r="AW853" s="218"/>
      <c r="AX853" s="218"/>
      <c r="AY853" s="218"/>
      <c r="AZ853" s="218"/>
      <c r="BA853" s="218"/>
      <c r="BB853" s="218"/>
      <c r="BC853" s="218"/>
      <c r="BD853" s="218"/>
      <c r="BE853" s="218"/>
      <c r="BF853" s="218"/>
      <c r="BG853" s="218"/>
      <c r="BH853" s="218"/>
      <c r="BI853" s="300"/>
      <c r="BJ853" s="300"/>
      <c r="BK853" s="300"/>
      <c r="BL853" s="300"/>
      <c r="BM853" s="300"/>
      <c r="BN853" s="300"/>
      <c r="BO853" s="300"/>
      <c r="BP853" s="300"/>
      <c r="BQ853" s="300"/>
      <c r="BR853" s="300"/>
      <c r="BS853" s="300"/>
      <c r="BT853" s="300"/>
      <c r="BU853" s="300"/>
      <c r="BV853" s="300"/>
      <c r="BW853" s="300"/>
      <c r="BX853" s="300"/>
      <c r="BY853" s="300"/>
      <c r="BZ853" s="300"/>
      <c r="CA853" s="300"/>
      <c r="CB853" s="300"/>
      <c r="CC853" s="300"/>
      <c r="CD853" s="300"/>
      <c r="CE853" s="300"/>
      <c r="CF853" s="300"/>
      <c r="CG853" s="300"/>
      <c r="CH853" s="300"/>
      <c r="CI853" s="300"/>
      <c r="CJ853" s="300"/>
      <c r="CK853" s="300"/>
      <c r="CL853" s="300"/>
      <c r="CM853" s="300"/>
      <c r="CN853" s="300"/>
      <c r="CO853" s="300"/>
      <c r="CP853" s="300"/>
      <c r="CQ853" s="300"/>
      <c r="CR853" s="300"/>
      <c r="CS853" s="300"/>
      <c r="CT853" s="300"/>
      <c r="CU853" s="300"/>
      <c r="CV853" s="300"/>
      <c r="CW853" s="300"/>
      <c r="CX853" s="300"/>
      <c r="CY853" s="300"/>
    </row>
    <row r="854" s="190" customFormat="1" customHeight="1" spans="1:103">
      <c r="A854" s="361"/>
      <c r="B854" s="235"/>
      <c r="C854" s="234">
        <v>1</v>
      </c>
      <c r="D854" s="233">
        <f t="shared" si="2138"/>
        <v>900</v>
      </c>
      <c r="E854" s="234" t="str">
        <f t="shared" si="2139"/>
        <v>YT-0812-24E</v>
      </c>
      <c r="F854" s="232">
        <f t="shared" si="2140"/>
        <v>5020</v>
      </c>
      <c r="G854" s="234"/>
      <c r="H854" s="234" t="s">
        <v>42</v>
      </c>
      <c r="I854" s="234">
        <v>30</v>
      </c>
      <c r="J854" s="252" t="s">
        <v>57</v>
      </c>
      <c r="K854" s="234">
        <v>476</v>
      </c>
      <c r="L854" s="234">
        <f t="shared" si="2141"/>
        <v>6</v>
      </c>
      <c r="M854" s="234">
        <f t="shared" si="2127"/>
        <v>251328</v>
      </c>
      <c r="N854" s="253">
        <f t="shared" si="2142"/>
        <v>0.281150159744409</v>
      </c>
      <c r="O854" s="234">
        <v>17.6</v>
      </c>
      <c r="P854" s="234"/>
      <c r="Q854" s="234"/>
      <c r="R854" s="234"/>
      <c r="S854" s="260">
        <f t="shared" si="2128"/>
        <v>0</v>
      </c>
      <c r="T854" s="260">
        <f t="shared" si="2129"/>
        <v>148253.550621527</v>
      </c>
      <c r="U854" s="260">
        <f t="shared" si="2130"/>
        <v>1411.37380191693</v>
      </c>
      <c r="V854" s="260"/>
      <c r="W854" s="270"/>
      <c r="X854" s="266"/>
      <c r="Y854" s="260">
        <f t="shared" si="2131"/>
        <v>148253.550621527</v>
      </c>
      <c r="Z854" s="234">
        <f t="shared" si="2132"/>
        <v>1411.37380191693</v>
      </c>
      <c r="AA854" s="260">
        <f t="shared" si="2133"/>
        <v>40966.3865546218</v>
      </c>
      <c r="AB854" s="278">
        <f t="shared" si="2134"/>
        <v>0</v>
      </c>
      <c r="AC854" s="260">
        <f t="shared" si="2135"/>
        <v>11404.8</v>
      </c>
      <c r="AD854" s="254">
        <f t="shared" si="2136"/>
        <v>15.6617157414936</v>
      </c>
      <c r="AE854" s="279">
        <v>1</v>
      </c>
      <c r="AF854" s="280">
        <f t="shared" si="2137"/>
        <v>108.573696</v>
      </c>
      <c r="AG854" s="292">
        <f t="shared" si="2143"/>
        <v>44160</v>
      </c>
      <c r="AH854" s="294"/>
      <c r="AI854" s="294">
        <f t="shared" si="2144"/>
        <v>44175.6617157415</v>
      </c>
      <c r="AJ854" s="295"/>
      <c r="AK854" s="295">
        <f t="shared" si="2145"/>
        <v>44178.6617157415</v>
      </c>
      <c r="AL854" s="296"/>
      <c r="AM854" s="300"/>
      <c r="AN854" s="218"/>
      <c r="AO854" s="218"/>
      <c r="AP854" s="218"/>
      <c r="AQ854" s="218"/>
      <c r="AR854" s="218"/>
      <c r="AS854" s="218"/>
      <c r="AT854" s="218"/>
      <c r="AU854" s="218"/>
      <c r="AV854" s="218"/>
      <c r="AW854" s="218"/>
      <c r="AX854" s="218"/>
      <c r="AY854" s="218"/>
      <c r="AZ854" s="218"/>
      <c r="BA854" s="218"/>
      <c r="BB854" s="218"/>
      <c r="BC854" s="218"/>
      <c r="BD854" s="218"/>
      <c r="BE854" s="218"/>
      <c r="BF854" s="218"/>
      <c r="BG854" s="218"/>
      <c r="BH854" s="218"/>
      <c r="BI854" s="300"/>
      <c r="BJ854" s="300"/>
      <c r="BK854" s="300"/>
      <c r="BL854" s="300"/>
      <c r="BM854" s="300"/>
      <c r="BN854" s="300"/>
      <c r="BO854" s="300"/>
      <c r="BP854" s="300"/>
      <c r="BQ854" s="300"/>
      <c r="BR854" s="300"/>
      <c r="BS854" s="300"/>
      <c r="BT854" s="300"/>
      <c r="BU854" s="300"/>
      <c r="BV854" s="300"/>
      <c r="BW854" s="300"/>
      <c r="BX854" s="300"/>
      <c r="BY854" s="300"/>
      <c r="BZ854" s="300"/>
      <c r="CA854" s="300"/>
      <c r="CB854" s="300"/>
      <c r="CC854" s="300"/>
      <c r="CD854" s="300"/>
      <c r="CE854" s="300"/>
      <c r="CF854" s="300"/>
      <c r="CG854" s="300"/>
      <c r="CH854" s="300"/>
      <c r="CI854" s="300"/>
      <c r="CJ854" s="300"/>
      <c r="CK854" s="300"/>
      <c r="CL854" s="300"/>
      <c r="CM854" s="300"/>
      <c r="CN854" s="300"/>
      <c r="CO854" s="300"/>
      <c r="CP854" s="300"/>
      <c r="CQ854" s="300"/>
      <c r="CR854" s="300"/>
      <c r="CS854" s="300"/>
      <c r="CT854" s="300"/>
      <c r="CU854" s="300"/>
      <c r="CV854" s="300"/>
      <c r="CW854" s="300"/>
      <c r="CX854" s="300"/>
      <c r="CY854" s="300"/>
    </row>
    <row r="855" s="190" customFormat="1" customHeight="1" spans="1:103">
      <c r="A855" s="361"/>
      <c r="B855" s="235"/>
      <c r="C855" s="234">
        <v>1</v>
      </c>
      <c r="D855" s="233">
        <f t="shared" si="2138"/>
        <v>900</v>
      </c>
      <c r="E855" s="234" t="str">
        <f t="shared" si="2139"/>
        <v>YT-0812-24E</v>
      </c>
      <c r="F855" s="232">
        <f t="shared" si="2140"/>
        <v>5020</v>
      </c>
      <c r="G855" s="234"/>
      <c r="H855" s="234" t="s">
        <v>43</v>
      </c>
      <c r="I855" s="234">
        <v>75</v>
      </c>
      <c r="J855" s="252" t="s">
        <v>56</v>
      </c>
      <c r="K855" s="234">
        <v>476</v>
      </c>
      <c r="L855" s="234">
        <f t="shared" si="2141"/>
        <v>6</v>
      </c>
      <c r="M855" s="234">
        <f t="shared" si="2127"/>
        <v>117810</v>
      </c>
      <c r="N855" s="253">
        <f t="shared" si="2142"/>
        <v>0.131789137380192</v>
      </c>
      <c r="O855" s="234">
        <v>3.3</v>
      </c>
      <c r="P855" s="234"/>
      <c r="Q855" s="234"/>
      <c r="R855" s="234"/>
      <c r="S855" s="260">
        <f t="shared" si="2128"/>
        <v>0</v>
      </c>
      <c r="T855" s="260">
        <f t="shared" si="2129"/>
        <v>27797.5407415362</v>
      </c>
      <c r="U855" s="260">
        <f t="shared" si="2130"/>
        <v>661.581469648562</v>
      </c>
      <c r="V855" s="260"/>
      <c r="W855" s="270"/>
      <c r="X855" s="266"/>
      <c r="Y855" s="260">
        <f t="shared" si="2131"/>
        <v>27797.5407415362</v>
      </c>
      <c r="Z855" s="234">
        <f t="shared" si="2132"/>
        <v>661.581469648562</v>
      </c>
      <c r="AA855" s="260">
        <f t="shared" si="2133"/>
        <v>16386.5546218487</v>
      </c>
      <c r="AB855" s="278">
        <f t="shared" si="2134"/>
        <v>0</v>
      </c>
      <c r="AC855" s="260">
        <f t="shared" si="2135"/>
        <v>2138.4</v>
      </c>
      <c r="AD855" s="254">
        <f t="shared" si="2136"/>
        <v>15.6617157414936</v>
      </c>
      <c r="AE855" s="279">
        <v>1</v>
      </c>
      <c r="AF855" s="280">
        <f t="shared" si="2137"/>
        <v>50.89392</v>
      </c>
      <c r="AG855" s="292">
        <f t="shared" si="2143"/>
        <v>44160</v>
      </c>
      <c r="AH855" s="294"/>
      <c r="AI855" s="294">
        <f t="shared" si="2144"/>
        <v>44175.6617157415</v>
      </c>
      <c r="AJ855" s="295"/>
      <c r="AK855" s="295">
        <f t="shared" si="2145"/>
        <v>44178.6617157415</v>
      </c>
      <c r="AL855" s="296"/>
      <c r="AM855" s="300"/>
      <c r="AN855" s="218"/>
      <c r="AO855" s="218"/>
      <c r="AP855" s="218"/>
      <c r="AQ855" s="218"/>
      <c r="AR855" s="218"/>
      <c r="AS855" s="218"/>
      <c r="AT855" s="218"/>
      <c r="AU855" s="218"/>
      <c r="AV855" s="218"/>
      <c r="AW855" s="218"/>
      <c r="AX855" s="218"/>
      <c r="AY855" s="218"/>
      <c r="AZ855" s="218"/>
      <c r="BA855" s="218"/>
      <c r="BB855" s="218"/>
      <c r="BC855" s="218"/>
      <c r="BD855" s="218"/>
      <c r="BE855" s="218"/>
      <c r="BF855" s="218"/>
      <c r="BG855" s="218"/>
      <c r="BH855" s="218"/>
      <c r="BI855" s="300"/>
      <c r="BJ855" s="300"/>
      <c r="BK855" s="300"/>
      <c r="BL855" s="300"/>
      <c r="BM855" s="300"/>
      <c r="BN855" s="300"/>
      <c r="BO855" s="300"/>
      <c r="BP855" s="300"/>
      <c r="BQ855" s="300"/>
      <c r="BR855" s="300"/>
      <c r="BS855" s="300"/>
      <c r="BT855" s="300"/>
      <c r="BU855" s="300"/>
      <c r="BV855" s="300"/>
      <c r="BW855" s="300"/>
      <c r="BX855" s="300"/>
      <c r="BY855" s="300"/>
      <c r="BZ855" s="300"/>
      <c r="CA855" s="300"/>
      <c r="CB855" s="300"/>
      <c r="CC855" s="300"/>
      <c r="CD855" s="300"/>
      <c r="CE855" s="300"/>
      <c r="CF855" s="300"/>
      <c r="CG855" s="300"/>
      <c r="CH855" s="300"/>
      <c r="CI855" s="300"/>
      <c r="CJ855" s="300"/>
      <c r="CK855" s="300"/>
      <c r="CL855" s="300"/>
      <c r="CM855" s="300"/>
      <c r="CN855" s="300"/>
      <c r="CO855" s="300"/>
      <c r="CP855" s="300"/>
      <c r="CQ855" s="300"/>
      <c r="CR855" s="300"/>
      <c r="CS855" s="300"/>
      <c r="CT855" s="300"/>
      <c r="CU855" s="300"/>
      <c r="CV855" s="300"/>
      <c r="CW855" s="300"/>
      <c r="CX855" s="300"/>
      <c r="CY855" s="300"/>
    </row>
    <row r="856" s="190" customFormat="1" customHeight="1" spans="1:103">
      <c r="A856" s="361"/>
      <c r="B856" s="235"/>
      <c r="C856" s="234">
        <v>1</v>
      </c>
      <c r="D856" s="233">
        <f t="shared" si="2138"/>
        <v>900</v>
      </c>
      <c r="E856" s="234" t="str">
        <f t="shared" si="2139"/>
        <v>YT-0812-24E</v>
      </c>
      <c r="F856" s="232">
        <f t="shared" si="2140"/>
        <v>5020</v>
      </c>
      <c r="G856" s="234"/>
      <c r="H856" s="234" t="s">
        <v>44</v>
      </c>
      <c r="I856" s="234">
        <v>75</v>
      </c>
      <c r="J856" s="252" t="s">
        <v>56</v>
      </c>
      <c r="K856" s="234">
        <v>476</v>
      </c>
      <c r="L856" s="234">
        <f t="shared" si="2141"/>
        <v>6</v>
      </c>
      <c r="M856" s="234">
        <f t="shared" si="2127"/>
        <v>124950</v>
      </c>
      <c r="N856" s="253">
        <f t="shared" si="2142"/>
        <v>0.139776357827476</v>
      </c>
      <c r="O856" s="234">
        <v>3.5</v>
      </c>
      <c r="P856" s="234"/>
      <c r="Q856" s="234"/>
      <c r="R856" s="234"/>
      <c r="S856" s="260">
        <f t="shared" si="2128"/>
        <v>0</v>
      </c>
      <c r="T856" s="260">
        <f t="shared" si="2129"/>
        <v>29482.2401804172</v>
      </c>
      <c r="U856" s="260">
        <f t="shared" si="2130"/>
        <v>701.67731629393</v>
      </c>
      <c r="V856" s="260"/>
      <c r="W856" s="270"/>
      <c r="X856" s="266"/>
      <c r="Y856" s="260">
        <f t="shared" si="2131"/>
        <v>29482.2401804172</v>
      </c>
      <c r="Z856" s="234">
        <f t="shared" si="2132"/>
        <v>701.67731629393</v>
      </c>
      <c r="AA856" s="260">
        <f t="shared" si="2133"/>
        <v>16386.5546218487</v>
      </c>
      <c r="AB856" s="278">
        <f t="shared" si="2134"/>
        <v>0</v>
      </c>
      <c r="AC856" s="260">
        <f t="shared" si="2135"/>
        <v>2268</v>
      </c>
      <c r="AD856" s="254">
        <f t="shared" si="2136"/>
        <v>15.6617157414936</v>
      </c>
      <c r="AE856" s="279">
        <v>1</v>
      </c>
      <c r="AF856" s="280">
        <f t="shared" si="2137"/>
        <v>53.9784</v>
      </c>
      <c r="AG856" s="292">
        <f t="shared" si="2143"/>
        <v>44160</v>
      </c>
      <c r="AH856" s="294"/>
      <c r="AI856" s="294">
        <f t="shared" si="2144"/>
        <v>44175.6617157415</v>
      </c>
      <c r="AJ856" s="295"/>
      <c r="AK856" s="295">
        <f t="shared" si="2145"/>
        <v>44178.6617157415</v>
      </c>
      <c r="AL856" s="296"/>
      <c r="AM856" s="300"/>
      <c r="AN856" s="218"/>
      <c r="AO856" s="218"/>
      <c r="AP856" s="218"/>
      <c r="AQ856" s="218"/>
      <c r="AR856" s="218"/>
      <c r="AS856" s="218"/>
      <c r="AT856" s="218"/>
      <c r="AU856" s="218"/>
      <c r="AV856" s="218"/>
      <c r="AW856" s="218"/>
      <c r="AX856" s="218"/>
      <c r="AY856" s="218"/>
      <c r="AZ856" s="218"/>
      <c r="BA856" s="218"/>
      <c r="BB856" s="218"/>
      <c r="BC856" s="218"/>
      <c r="BD856" s="218"/>
      <c r="BE856" s="218"/>
      <c r="BF856" s="218"/>
      <c r="BG856" s="218"/>
      <c r="BH856" s="218"/>
      <c r="BI856" s="300"/>
      <c r="BJ856" s="300"/>
      <c r="BK856" s="300"/>
      <c r="BL856" s="300"/>
      <c r="BM856" s="300"/>
      <c r="BN856" s="300"/>
      <c r="BO856" s="300"/>
      <c r="BP856" s="300"/>
      <c r="BQ856" s="300"/>
      <c r="BR856" s="300"/>
      <c r="BS856" s="300"/>
      <c r="BT856" s="300"/>
      <c r="BU856" s="300"/>
      <c r="BV856" s="300"/>
      <c r="BW856" s="300"/>
      <c r="BX856" s="300"/>
      <c r="BY856" s="300"/>
      <c r="BZ856" s="300"/>
      <c r="CA856" s="300"/>
      <c r="CB856" s="300"/>
      <c r="CC856" s="300"/>
      <c r="CD856" s="300"/>
      <c r="CE856" s="300"/>
      <c r="CF856" s="300"/>
      <c r="CG856" s="300"/>
      <c r="CH856" s="300"/>
      <c r="CI856" s="300"/>
      <c r="CJ856" s="300"/>
      <c r="CK856" s="300"/>
      <c r="CL856" s="300"/>
      <c r="CM856" s="300"/>
      <c r="CN856" s="300"/>
      <c r="CO856" s="300"/>
      <c r="CP856" s="300"/>
      <c r="CQ856" s="300"/>
      <c r="CR856" s="300"/>
      <c r="CS856" s="300"/>
      <c r="CT856" s="300"/>
      <c r="CU856" s="300"/>
      <c r="CV856" s="300"/>
      <c r="CW856" s="300"/>
      <c r="CX856" s="300"/>
      <c r="CY856" s="300"/>
    </row>
    <row r="857" s="190" customFormat="1" customHeight="1" spans="1:103">
      <c r="A857" s="361"/>
      <c r="B857" s="235"/>
      <c r="C857" s="234">
        <v>1</v>
      </c>
      <c r="D857" s="233">
        <f t="shared" si="2138"/>
        <v>900</v>
      </c>
      <c r="E857" s="234" t="str">
        <f t="shared" si="2139"/>
        <v>YT-0812-24E</v>
      </c>
      <c r="F857" s="232">
        <f t="shared" si="2140"/>
        <v>5020</v>
      </c>
      <c r="G857" s="234"/>
      <c r="H857" s="234" t="s">
        <v>45</v>
      </c>
      <c r="I857" s="234"/>
      <c r="J857" s="252"/>
      <c r="K857" s="234"/>
      <c r="L857" s="234">
        <f t="shared" si="2141"/>
        <v>6</v>
      </c>
      <c r="M857" s="234">
        <f t="shared" si="2127"/>
        <v>0</v>
      </c>
      <c r="N857" s="253">
        <f t="shared" si="2142"/>
        <v>0</v>
      </c>
      <c r="O857" s="234"/>
      <c r="P857" s="234"/>
      <c r="Q857" s="234"/>
      <c r="R857" s="234"/>
      <c r="S857" s="260">
        <f t="shared" si="2128"/>
        <v>0</v>
      </c>
      <c r="T857" s="260" t="e">
        <f t="shared" si="2129"/>
        <v>#DIV/0!</v>
      </c>
      <c r="U857" s="260">
        <f t="shared" si="2130"/>
        <v>0</v>
      </c>
      <c r="V857" s="260"/>
      <c r="W857" s="270"/>
      <c r="X857" s="266"/>
      <c r="Y857" s="260" t="e">
        <f t="shared" si="2131"/>
        <v>#DIV/0!</v>
      </c>
      <c r="Z857" s="234" t="e">
        <f t="shared" si="2132"/>
        <v>#DIV/0!</v>
      </c>
      <c r="AA857" s="260" t="e">
        <f t="shared" si="2133"/>
        <v>#DIV/0!</v>
      </c>
      <c r="AB857" s="278" t="e">
        <f t="shared" si="2134"/>
        <v>#DIV/0!</v>
      </c>
      <c r="AC857" s="260">
        <f t="shared" si="2135"/>
        <v>0</v>
      </c>
      <c r="AD857" s="254" t="e">
        <f t="shared" si="2136"/>
        <v>#DIV/0!</v>
      </c>
      <c r="AE857" s="279">
        <v>1</v>
      </c>
      <c r="AF857" s="280">
        <f t="shared" si="2137"/>
        <v>0</v>
      </c>
      <c r="AG857" s="292">
        <f t="shared" si="2143"/>
        <v>44160</v>
      </c>
      <c r="AH857" s="294"/>
      <c r="AI857" s="294">
        <f t="shared" si="2144"/>
        <v>44175.6617157415</v>
      </c>
      <c r="AJ857" s="295"/>
      <c r="AK857" s="295">
        <f t="shared" si="2145"/>
        <v>44178.6617157415</v>
      </c>
      <c r="AL857" s="296"/>
      <c r="AM857" s="300"/>
      <c r="AN857" s="218"/>
      <c r="AO857" s="218"/>
      <c r="AP857" s="218"/>
      <c r="AQ857" s="218"/>
      <c r="AR857" s="218"/>
      <c r="AS857" s="218"/>
      <c r="AT857" s="218"/>
      <c r="AU857" s="218"/>
      <c r="AV857" s="218"/>
      <c r="AW857" s="218"/>
      <c r="AX857" s="218"/>
      <c r="AY857" s="218"/>
      <c r="AZ857" s="218"/>
      <c r="BA857" s="218"/>
      <c r="BB857" s="218"/>
      <c r="BC857" s="218"/>
      <c r="BD857" s="218"/>
      <c r="BE857" s="218"/>
      <c r="BF857" s="218"/>
      <c r="BG857" s="218"/>
      <c r="BH857" s="218"/>
      <c r="BI857" s="300"/>
      <c r="BJ857" s="300"/>
      <c r="BK857" s="300"/>
      <c r="BL857" s="300"/>
      <c r="BM857" s="300"/>
      <c r="BN857" s="300"/>
      <c r="BO857" s="300"/>
      <c r="BP857" s="300"/>
      <c r="BQ857" s="300"/>
      <c r="BR857" s="300"/>
      <c r="BS857" s="300"/>
      <c r="BT857" s="300"/>
      <c r="BU857" s="300"/>
      <c r="BV857" s="300"/>
      <c r="BW857" s="300"/>
      <c r="BX857" s="300"/>
      <c r="BY857" s="300"/>
      <c r="BZ857" s="300"/>
      <c r="CA857" s="300"/>
      <c r="CB857" s="300"/>
      <c r="CC857" s="300"/>
      <c r="CD857" s="300"/>
      <c r="CE857" s="300"/>
      <c r="CF857" s="300"/>
      <c r="CG857" s="300"/>
      <c r="CH857" s="300"/>
      <c r="CI857" s="300"/>
      <c r="CJ857" s="300"/>
      <c r="CK857" s="300"/>
      <c r="CL857" s="300"/>
      <c r="CM857" s="300"/>
      <c r="CN857" s="300"/>
      <c r="CO857" s="300"/>
      <c r="CP857" s="300"/>
      <c r="CQ857" s="300"/>
      <c r="CR857" s="300"/>
      <c r="CS857" s="300"/>
      <c r="CT857" s="300"/>
      <c r="CU857" s="300"/>
      <c r="CV857" s="300"/>
      <c r="CW857" s="300"/>
      <c r="CX857" s="300"/>
      <c r="CY857" s="300"/>
    </row>
    <row r="858" s="190" customFormat="1" customHeight="1" spans="1:103">
      <c r="A858" s="364"/>
      <c r="B858" s="235"/>
      <c r="C858" s="234">
        <v>1</v>
      </c>
      <c r="D858" s="233">
        <f t="shared" si="2138"/>
        <v>900</v>
      </c>
      <c r="E858" s="234" t="str">
        <f t="shared" si="2139"/>
        <v>YT-0812-24E</v>
      </c>
      <c r="F858" s="232">
        <f t="shared" si="2140"/>
        <v>5020</v>
      </c>
      <c r="G858" s="234"/>
      <c r="H858" s="234" t="s">
        <v>46</v>
      </c>
      <c r="I858" s="234"/>
      <c r="J858" s="252"/>
      <c r="K858" s="234"/>
      <c r="L858" s="234">
        <f t="shared" si="2141"/>
        <v>6</v>
      </c>
      <c r="M858" s="234">
        <f t="shared" si="2127"/>
        <v>0</v>
      </c>
      <c r="N858" s="253">
        <f t="shared" si="2142"/>
        <v>0</v>
      </c>
      <c r="O858" s="234"/>
      <c r="P858" s="234"/>
      <c r="Q858" s="234"/>
      <c r="R858" s="234"/>
      <c r="S858" s="260">
        <f t="shared" si="2128"/>
        <v>0</v>
      </c>
      <c r="T858" s="260" t="e">
        <f t="shared" si="2129"/>
        <v>#DIV/0!</v>
      </c>
      <c r="U858" s="260">
        <f t="shared" si="2130"/>
        <v>0</v>
      </c>
      <c r="V858" s="260"/>
      <c r="W858" s="270"/>
      <c r="X858" s="266"/>
      <c r="Y858" s="260" t="e">
        <f t="shared" si="2131"/>
        <v>#DIV/0!</v>
      </c>
      <c r="Z858" s="234" t="e">
        <f t="shared" si="2132"/>
        <v>#DIV/0!</v>
      </c>
      <c r="AA858" s="260" t="e">
        <f t="shared" si="2133"/>
        <v>#DIV/0!</v>
      </c>
      <c r="AB858" s="278" t="e">
        <f t="shared" si="2134"/>
        <v>#DIV/0!</v>
      </c>
      <c r="AC858" s="260">
        <f t="shared" si="2135"/>
        <v>0</v>
      </c>
      <c r="AD858" s="254" t="e">
        <f t="shared" si="2136"/>
        <v>#DIV/0!</v>
      </c>
      <c r="AE858" s="279">
        <v>1</v>
      </c>
      <c r="AF858" s="280">
        <f t="shared" si="2137"/>
        <v>0</v>
      </c>
      <c r="AG858" s="292">
        <f t="shared" si="2143"/>
        <v>44160</v>
      </c>
      <c r="AH858" s="294"/>
      <c r="AI858" s="294">
        <f t="shared" si="2144"/>
        <v>44175.6617157415</v>
      </c>
      <c r="AJ858" s="295"/>
      <c r="AK858" s="295">
        <f t="shared" si="2145"/>
        <v>44178.6617157415</v>
      </c>
      <c r="AL858" s="296"/>
      <c r="AM858" s="300"/>
      <c r="AN858" s="218"/>
      <c r="AO858" s="218"/>
      <c r="AP858" s="218"/>
      <c r="AQ858" s="218"/>
      <c r="AR858" s="218"/>
      <c r="AS858" s="218"/>
      <c r="AT858" s="218"/>
      <c r="AU858" s="218"/>
      <c r="AV858" s="218"/>
      <c r="AW858" s="218"/>
      <c r="AX858" s="218"/>
      <c r="AY858" s="218"/>
      <c r="AZ858" s="218"/>
      <c r="BA858" s="218"/>
      <c r="BB858" s="218"/>
      <c r="BC858" s="218"/>
      <c r="BD858" s="218"/>
      <c r="BE858" s="218"/>
      <c r="BF858" s="218"/>
      <c r="BG858" s="218"/>
      <c r="BH858" s="218"/>
      <c r="BI858" s="300"/>
      <c r="BJ858" s="300"/>
      <c r="BK858" s="300"/>
      <c r="BL858" s="300"/>
      <c r="BM858" s="300"/>
      <c r="BN858" s="300"/>
      <c r="BO858" s="300"/>
      <c r="BP858" s="300"/>
      <c r="BQ858" s="300"/>
      <c r="BR858" s="300"/>
      <c r="BS858" s="300"/>
      <c r="BT858" s="300"/>
      <c r="BU858" s="300"/>
      <c r="BV858" s="300"/>
      <c r="BW858" s="300"/>
      <c r="BX858" s="300"/>
      <c r="BY858" s="300"/>
      <c r="BZ858" s="300"/>
      <c r="CA858" s="300"/>
      <c r="CB858" s="300"/>
      <c r="CC858" s="300"/>
      <c r="CD858" s="300"/>
      <c r="CE858" s="300"/>
      <c r="CF858" s="300"/>
      <c r="CG858" s="300"/>
      <c r="CH858" s="300"/>
      <c r="CI858" s="300"/>
      <c r="CJ858" s="300"/>
      <c r="CK858" s="300"/>
      <c r="CL858" s="300"/>
      <c r="CM858" s="300"/>
      <c r="CN858" s="300"/>
      <c r="CO858" s="300"/>
      <c r="CP858" s="300"/>
      <c r="CQ858" s="300"/>
      <c r="CR858" s="300"/>
      <c r="CS858" s="300"/>
      <c r="CT858" s="300"/>
      <c r="CU858" s="300"/>
      <c r="CV858" s="300"/>
      <c r="CW858" s="300"/>
      <c r="CX858" s="300"/>
      <c r="CY858" s="300"/>
    </row>
    <row r="859" s="190" customFormat="1" customHeight="1" spans="1:103">
      <c r="A859" s="364"/>
      <c r="B859" s="237"/>
      <c r="C859" s="240"/>
      <c r="D859" s="239"/>
      <c r="E859" s="240"/>
      <c r="F859" s="238"/>
      <c r="G859" s="240"/>
      <c r="H859" s="240"/>
      <c r="I859" s="240"/>
      <c r="J859" s="256"/>
      <c r="K859" s="240"/>
      <c r="L859" s="240"/>
      <c r="M859" s="240"/>
      <c r="N859" s="257"/>
      <c r="O859" s="240"/>
      <c r="P859" s="240"/>
      <c r="Q859" s="240"/>
      <c r="R859" s="240"/>
      <c r="S859" s="267"/>
      <c r="T859" s="267"/>
      <c r="U859" s="267"/>
      <c r="V859" s="267"/>
      <c r="W859" s="272"/>
      <c r="X859" s="269"/>
      <c r="Y859" s="267"/>
      <c r="Z859" s="240"/>
      <c r="AA859" s="267"/>
      <c r="AB859" s="281"/>
      <c r="AC859" s="267"/>
      <c r="AD859" s="258"/>
      <c r="AE859" s="282"/>
      <c r="AF859" s="283"/>
      <c r="AG859" s="297"/>
      <c r="AH859" s="352"/>
      <c r="AI859" s="352"/>
      <c r="AJ859" s="345"/>
      <c r="AK859" s="345"/>
      <c r="AL859" s="298"/>
      <c r="AM859" s="300"/>
      <c r="AN859" s="218"/>
      <c r="AO859" s="218"/>
      <c r="AP859" s="218"/>
      <c r="AQ859" s="218"/>
      <c r="AR859" s="218"/>
      <c r="AS859" s="218"/>
      <c r="AT859" s="218"/>
      <c r="AU859" s="218"/>
      <c r="AV859" s="218"/>
      <c r="AW859" s="218"/>
      <c r="AX859" s="218"/>
      <c r="AY859" s="218"/>
      <c r="AZ859" s="218"/>
      <c r="BA859" s="218"/>
      <c r="BB859" s="218"/>
      <c r="BC859" s="218"/>
      <c r="BD859" s="218"/>
      <c r="BE859" s="218"/>
      <c r="BF859" s="218"/>
      <c r="BG859" s="218"/>
      <c r="BH859" s="218"/>
      <c r="BI859" s="300"/>
      <c r="BJ859" s="300"/>
      <c r="BK859" s="300"/>
      <c r="BL859" s="300"/>
      <c r="BM859" s="300"/>
      <c r="BN859" s="300"/>
      <c r="BO859" s="300"/>
      <c r="BP859" s="300"/>
      <c r="BQ859" s="300"/>
      <c r="BR859" s="300"/>
      <c r="BS859" s="300"/>
      <c r="BT859" s="300"/>
      <c r="BU859" s="300"/>
      <c r="BV859" s="300"/>
      <c r="BW859" s="300"/>
      <c r="BX859" s="300"/>
      <c r="BY859" s="300"/>
      <c r="BZ859" s="300"/>
      <c r="CA859" s="300"/>
      <c r="CB859" s="300"/>
      <c r="CC859" s="300"/>
      <c r="CD859" s="300"/>
      <c r="CE859" s="300"/>
      <c r="CF859" s="300"/>
      <c r="CG859" s="300"/>
      <c r="CH859" s="300"/>
      <c r="CI859" s="300"/>
      <c r="CJ859" s="300"/>
      <c r="CK859" s="300"/>
      <c r="CL859" s="300"/>
      <c r="CM859" s="300"/>
      <c r="CN859" s="300"/>
      <c r="CO859" s="300"/>
      <c r="CP859" s="300"/>
      <c r="CQ859" s="300"/>
      <c r="CR859" s="300"/>
      <c r="CS859" s="300"/>
      <c r="CT859" s="300"/>
      <c r="CU859" s="300"/>
      <c r="CV859" s="300"/>
      <c r="CW859" s="300"/>
      <c r="CX859" s="300"/>
      <c r="CY859" s="300"/>
    </row>
    <row r="860" s="195" customFormat="1" customHeight="1" spans="1:103">
      <c r="A860" s="230">
        <v>407</v>
      </c>
      <c r="B860" s="235">
        <v>1107</v>
      </c>
      <c r="C860" s="234">
        <v>1</v>
      </c>
      <c r="D860" s="233">
        <v>750</v>
      </c>
      <c r="E860" s="234" t="s">
        <v>213</v>
      </c>
      <c r="F860" s="232">
        <v>5020</v>
      </c>
      <c r="G860" s="234"/>
      <c r="H860" s="234" t="s">
        <v>15</v>
      </c>
      <c r="I860" s="234">
        <v>100</v>
      </c>
      <c r="J860" s="252" t="s">
        <v>52</v>
      </c>
      <c r="K860" s="234">
        <v>460</v>
      </c>
      <c r="L860" s="234">
        <v>6</v>
      </c>
      <c r="M860" s="234">
        <f t="shared" ref="M860:M867" si="2146">O860*K860*I860</f>
        <v>96600</v>
      </c>
      <c r="N860" s="253">
        <f>M860/SUM($M$860:$M$866)</f>
        <v>0.115702479338843</v>
      </c>
      <c r="O860" s="234">
        <v>2.1</v>
      </c>
      <c r="P860" s="234"/>
      <c r="Q860" s="234"/>
      <c r="R860" s="234"/>
      <c r="S860" s="260">
        <f t="shared" ref="S860:S866" si="2147">R860*Q860*P860/1000</f>
        <v>0</v>
      </c>
      <c r="T860" s="260">
        <f t="shared" ref="T860:T866" si="2148">F860*N860*1000/L860/K860*9000/I860</f>
        <v>18939.9928135106</v>
      </c>
      <c r="U860" s="260">
        <f t="shared" ref="U860:U866" si="2149">F860*N860</f>
        <v>580.826446280992</v>
      </c>
      <c r="V860" s="260"/>
      <c r="W860" s="270"/>
      <c r="X860" s="266">
        <v>19000</v>
      </c>
      <c r="Y860" s="260">
        <f t="shared" ref="Y860:Y866" si="2150">T860-X860</f>
        <v>-60.007186489398</v>
      </c>
      <c r="Z860" s="234">
        <f t="shared" ref="Z860:Z866" si="2151">Y860*I860/9000*L860*K860/1000</f>
        <v>-1.84022038567487</v>
      </c>
      <c r="AA860" s="260">
        <f t="shared" ref="AA860:AA866" si="2152">65*1000/K860*9000/I860</f>
        <v>12717.3913043478</v>
      </c>
      <c r="AB860" s="278">
        <f t="shared" ref="AB860:AB866" si="2153">Q860*R860*P860*N860/K860/L860*9000/I860</f>
        <v>0</v>
      </c>
      <c r="AC860" s="260">
        <f t="shared" ref="AC860:AC866" si="2154">D860/2*O860*60*24/1000</f>
        <v>1134</v>
      </c>
      <c r="AD860" s="254">
        <f t="shared" ref="AD860:AD866" si="2155">T860/AC860/0.83/AE860</f>
        <v>20.1228116843146</v>
      </c>
      <c r="AE860" s="279">
        <v>1</v>
      </c>
      <c r="AF860" s="280">
        <f t="shared" ref="AF860:AF866" si="2156">IF(LEN(C860)&gt;0,AC860*I860/9000/1000*K860*L860,"")</f>
        <v>34.776</v>
      </c>
      <c r="AG860" s="292">
        <v>44163</v>
      </c>
      <c r="AH860" s="294"/>
      <c r="AI860" s="294">
        <f>AD860+AG860</f>
        <v>44183.1228116843</v>
      </c>
      <c r="AJ860" s="295" t="str">
        <f ca="1">IF(NOW()-AG860-AD860&gt;=-2,"跟踪"," ")</f>
        <v> </v>
      </c>
      <c r="AK860" s="295">
        <f>AI860+3</f>
        <v>44186.1228116843</v>
      </c>
      <c r="AL860" s="296">
        <f>SUM(AF860:AF866)</f>
        <v>300.564</v>
      </c>
      <c r="AM860" s="217"/>
      <c r="AN860" s="218"/>
      <c r="AO860" s="218"/>
      <c r="AP860" s="218"/>
      <c r="AQ860" s="218"/>
      <c r="AR860" s="218"/>
      <c r="AS860" s="218"/>
      <c r="AT860" s="218"/>
      <c r="AU860" s="218"/>
      <c r="AV860" s="218"/>
      <c r="AW860" s="218"/>
      <c r="AX860" s="218"/>
      <c r="AY860" s="218"/>
      <c r="AZ860" s="218"/>
      <c r="BA860" s="218"/>
      <c r="BB860" s="218"/>
      <c r="BC860" s="218"/>
      <c r="BD860" s="218"/>
      <c r="BE860" s="218"/>
      <c r="BF860" s="218"/>
      <c r="BG860" s="218"/>
      <c r="BH860" s="218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217"/>
      <c r="BS860" s="217"/>
      <c r="BT860" s="217"/>
      <c r="BU860" s="217"/>
      <c r="BV860" s="217"/>
      <c r="BW860" s="217"/>
      <c r="BX860" s="217"/>
      <c r="BY860" s="217"/>
      <c r="BZ860" s="217"/>
      <c r="CA860" s="217"/>
      <c r="CB860" s="217"/>
      <c r="CC860" s="217"/>
      <c r="CD860" s="217"/>
      <c r="CE860" s="217"/>
      <c r="CF860" s="217"/>
      <c r="CG860" s="217"/>
      <c r="CH860" s="217"/>
      <c r="CI860" s="217"/>
      <c r="CJ860" s="217"/>
      <c r="CK860" s="217"/>
      <c r="CL860" s="217"/>
      <c r="CM860" s="217"/>
      <c r="CN860" s="217"/>
      <c r="CO860" s="217"/>
      <c r="CP860" s="217"/>
      <c r="CQ860" s="217"/>
      <c r="CR860" s="217"/>
      <c r="CS860" s="217"/>
      <c r="CT860" s="217"/>
      <c r="CU860" s="217"/>
      <c r="CV860" s="217"/>
      <c r="CW860" s="217"/>
      <c r="CX860" s="217"/>
      <c r="CY860" s="217"/>
    </row>
    <row r="861" s="195" customFormat="1" customHeight="1" spans="1:103">
      <c r="A861" s="230">
        <v>407</v>
      </c>
      <c r="B861" s="235"/>
      <c r="C861" s="234">
        <f t="shared" ref="C861:C866" si="2157">C860</f>
        <v>1</v>
      </c>
      <c r="D861" s="233">
        <f t="shared" ref="D861:D866" si="2158">D860</f>
        <v>750</v>
      </c>
      <c r="E861" s="234" t="str">
        <f t="shared" ref="E861:E866" si="2159">E860</f>
        <v>YT-1412MS</v>
      </c>
      <c r="F861" s="232">
        <f t="shared" ref="F861:F866" si="2160">F860</f>
        <v>5020</v>
      </c>
      <c r="G861" s="234"/>
      <c r="H861" s="234" t="s">
        <v>41</v>
      </c>
      <c r="I861" s="234">
        <v>100</v>
      </c>
      <c r="J861" s="252" t="s">
        <v>52</v>
      </c>
      <c r="K861" s="234"/>
      <c r="L861" s="234">
        <f t="shared" ref="L861:L866" si="2161">L860</f>
        <v>6</v>
      </c>
      <c r="M861" s="234">
        <f t="shared" si="2146"/>
        <v>0</v>
      </c>
      <c r="N861" s="253">
        <f t="shared" ref="N861:N866" si="2162">M861/SUM($M$860:$M$866)</f>
        <v>0</v>
      </c>
      <c r="O861" s="234">
        <v>2.1</v>
      </c>
      <c r="P861" s="260"/>
      <c r="Q861" s="260"/>
      <c r="R861" s="260"/>
      <c r="S861" s="260">
        <f t="shared" si="2147"/>
        <v>0</v>
      </c>
      <c r="T861" s="260" t="e">
        <f t="shared" si="2148"/>
        <v>#DIV/0!</v>
      </c>
      <c r="U861" s="260">
        <f t="shared" si="2149"/>
        <v>0</v>
      </c>
      <c r="V861" s="260"/>
      <c r="W861" s="270"/>
      <c r="X861" s="266"/>
      <c r="Y861" s="260" t="e">
        <f t="shared" si="2150"/>
        <v>#DIV/0!</v>
      </c>
      <c r="Z861" s="234" t="e">
        <f t="shared" si="2151"/>
        <v>#DIV/0!</v>
      </c>
      <c r="AA861" s="260" t="e">
        <f t="shared" si="2152"/>
        <v>#DIV/0!</v>
      </c>
      <c r="AB861" s="278" t="e">
        <f t="shared" si="2153"/>
        <v>#DIV/0!</v>
      </c>
      <c r="AC861" s="260">
        <f t="shared" si="2154"/>
        <v>1134</v>
      </c>
      <c r="AD861" s="254" t="e">
        <f t="shared" si="2155"/>
        <v>#DIV/0!</v>
      </c>
      <c r="AE861" s="279">
        <v>1</v>
      </c>
      <c r="AF861" s="280">
        <f t="shared" si="2156"/>
        <v>0</v>
      </c>
      <c r="AG861" s="292">
        <f t="shared" ref="AG861:AG866" si="2163">AG860</f>
        <v>44163</v>
      </c>
      <c r="AH861" s="294"/>
      <c r="AI861" s="294">
        <f t="shared" ref="AI861:AI866" si="2164">AI860</f>
        <v>44183.1228116843</v>
      </c>
      <c r="AJ861" s="295"/>
      <c r="AK861" s="295">
        <f t="shared" ref="AK861:AK866" si="2165">AK860</f>
        <v>44186.1228116843</v>
      </c>
      <c r="AL861" s="296"/>
      <c r="AM861" s="217"/>
      <c r="AN861" s="218"/>
      <c r="AO861" s="218"/>
      <c r="AP861" s="218"/>
      <c r="AQ861" s="218"/>
      <c r="AR861" s="218"/>
      <c r="AS861" s="218"/>
      <c r="AT861" s="218"/>
      <c r="AU861" s="218"/>
      <c r="AV861" s="218"/>
      <c r="AW861" s="218"/>
      <c r="AX861" s="218"/>
      <c r="AY861" s="218"/>
      <c r="AZ861" s="218"/>
      <c r="BA861" s="218"/>
      <c r="BB861" s="218"/>
      <c r="BC861" s="218"/>
      <c r="BD861" s="218"/>
      <c r="BE861" s="218"/>
      <c r="BF861" s="218"/>
      <c r="BG861" s="218"/>
      <c r="BH861" s="218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217"/>
      <c r="BS861" s="217"/>
      <c r="BT861" s="217"/>
      <c r="BU861" s="217"/>
      <c r="BV861" s="217"/>
      <c r="BW861" s="217"/>
      <c r="BX861" s="217"/>
      <c r="BY861" s="217"/>
      <c r="BZ861" s="217"/>
      <c r="CA861" s="217"/>
      <c r="CB861" s="217"/>
      <c r="CC861" s="217"/>
      <c r="CD861" s="217"/>
      <c r="CE861" s="217"/>
      <c r="CF861" s="217"/>
      <c r="CG861" s="217"/>
      <c r="CH861" s="217"/>
      <c r="CI861" s="217"/>
      <c r="CJ861" s="217"/>
      <c r="CK861" s="217"/>
      <c r="CL861" s="217"/>
      <c r="CM861" s="217"/>
      <c r="CN861" s="217"/>
      <c r="CO861" s="217"/>
      <c r="CP861" s="217"/>
      <c r="CQ861" s="217"/>
      <c r="CR861" s="217"/>
      <c r="CS861" s="217"/>
      <c r="CT861" s="217"/>
      <c r="CU861" s="217"/>
      <c r="CV861" s="217"/>
      <c r="CW861" s="217"/>
      <c r="CX861" s="217"/>
      <c r="CY861" s="217"/>
    </row>
    <row r="862" s="195" customFormat="1" customHeight="1" spans="1:103">
      <c r="A862" s="230">
        <v>407</v>
      </c>
      <c r="B862" s="235"/>
      <c r="C862" s="234">
        <f t="shared" si="2157"/>
        <v>1</v>
      </c>
      <c r="D862" s="233">
        <f t="shared" si="2158"/>
        <v>750</v>
      </c>
      <c r="E862" s="234" t="str">
        <f t="shared" si="2159"/>
        <v>YT-1412MS</v>
      </c>
      <c r="F862" s="232">
        <f t="shared" si="2160"/>
        <v>5020</v>
      </c>
      <c r="G862" s="241" t="s">
        <v>49</v>
      </c>
      <c r="H862" s="234" t="s">
        <v>42</v>
      </c>
      <c r="I862" s="234">
        <v>150</v>
      </c>
      <c r="J862" s="252" t="s">
        <v>54</v>
      </c>
      <c r="K862" s="234">
        <v>460</v>
      </c>
      <c r="L862" s="234">
        <f t="shared" si="2161"/>
        <v>6</v>
      </c>
      <c r="M862" s="234">
        <f t="shared" si="2146"/>
        <v>262200</v>
      </c>
      <c r="N862" s="253">
        <f t="shared" si="2162"/>
        <v>0.31404958677686</v>
      </c>
      <c r="O862" s="234">
        <v>3.8</v>
      </c>
      <c r="P862" s="234"/>
      <c r="Q862" s="234"/>
      <c r="R862" s="234"/>
      <c r="S862" s="260">
        <f t="shared" si="2147"/>
        <v>0</v>
      </c>
      <c r="T862" s="260">
        <f t="shared" si="2148"/>
        <v>34272.3679482573</v>
      </c>
      <c r="U862" s="260">
        <f t="shared" si="2149"/>
        <v>1576.52892561983</v>
      </c>
      <c r="V862" s="260"/>
      <c r="W862" s="270"/>
      <c r="X862" s="266">
        <v>16000</v>
      </c>
      <c r="Y862" s="260">
        <f t="shared" si="2150"/>
        <v>18272.3679482573</v>
      </c>
      <c r="Z862" s="234">
        <f t="shared" si="2151"/>
        <v>840.528925619835</v>
      </c>
      <c r="AA862" s="260">
        <f t="shared" si="2152"/>
        <v>8478.26086956522</v>
      </c>
      <c r="AB862" s="278">
        <f t="shared" si="2153"/>
        <v>0</v>
      </c>
      <c r="AC862" s="260">
        <f t="shared" si="2154"/>
        <v>2052</v>
      </c>
      <c r="AD862" s="254">
        <f t="shared" si="2155"/>
        <v>20.1228116843146</v>
      </c>
      <c r="AE862" s="279">
        <v>1</v>
      </c>
      <c r="AF862" s="280">
        <f t="shared" si="2156"/>
        <v>94.392</v>
      </c>
      <c r="AG862" s="292">
        <f t="shared" si="2163"/>
        <v>44163</v>
      </c>
      <c r="AH862" s="294"/>
      <c r="AI862" s="294">
        <f t="shared" si="2164"/>
        <v>44183.1228116843</v>
      </c>
      <c r="AJ862" s="295"/>
      <c r="AK862" s="295">
        <f t="shared" si="2165"/>
        <v>44186.1228116843</v>
      </c>
      <c r="AL862" s="296"/>
      <c r="AM862" s="217"/>
      <c r="AN862" s="218"/>
      <c r="AO862" s="218"/>
      <c r="AP862" s="218"/>
      <c r="AQ862" s="218"/>
      <c r="AR862" s="218"/>
      <c r="AS862" s="218"/>
      <c r="AT862" s="218"/>
      <c r="AU862" s="218"/>
      <c r="AV862" s="218"/>
      <c r="AW862" s="218"/>
      <c r="AX862" s="218"/>
      <c r="AY862" s="218"/>
      <c r="AZ862" s="218"/>
      <c r="BA862" s="218"/>
      <c r="BB862" s="218"/>
      <c r="BC862" s="218"/>
      <c r="BD862" s="218"/>
      <c r="BE862" s="218"/>
      <c r="BF862" s="218"/>
      <c r="BG862" s="218"/>
      <c r="BH862" s="218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217"/>
      <c r="BS862" s="217"/>
      <c r="BT862" s="217"/>
      <c r="BU862" s="217"/>
      <c r="BV862" s="217"/>
      <c r="BW862" s="217"/>
      <c r="BX862" s="217"/>
      <c r="BY862" s="217"/>
      <c r="BZ862" s="217"/>
      <c r="CA862" s="217"/>
      <c r="CB862" s="217"/>
      <c r="CC862" s="217"/>
      <c r="CD862" s="217"/>
      <c r="CE862" s="217"/>
      <c r="CF862" s="217"/>
      <c r="CG862" s="217"/>
      <c r="CH862" s="217"/>
      <c r="CI862" s="217"/>
      <c r="CJ862" s="217"/>
      <c r="CK862" s="217"/>
      <c r="CL862" s="217"/>
      <c r="CM862" s="217"/>
      <c r="CN862" s="217"/>
      <c r="CO862" s="217"/>
      <c r="CP862" s="217"/>
      <c r="CQ862" s="217"/>
      <c r="CR862" s="217"/>
      <c r="CS862" s="217"/>
      <c r="CT862" s="217"/>
      <c r="CU862" s="217"/>
      <c r="CV862" s="217"/>
      <c r="CW862" s="217"/>
      <c r="CX862" s="217"/>
      <c r="CY862" s="217"/>
    </row>
    <row r="863" s="195" customFormat="1" customHeight="1" spans="1:103">
      <c r="A863" s="230">
        <v>407</v>
      </c>
      <c r="B863" s="235"/>
      <c r="C863" s="234">
        <f t="shared" si="2157"/>
        <v>1</v>
      </c>
      <c r="D863" s="233">
        <f t="shared" si="2158"/>
        <v>750</v>
      </c>
      <c r="E863" s="234" t="str">
        <f t="shared" si="2159"/>
        <v>YT-1412MS</v>
      </c>
      <c r="F863" s="232">
        <f t="shared" si="2160"/>
        <v>5020</v>
      </c>
      <c r="G863" s="242"/>
      <c r="H863" s="234" t="s">
        <v>43</v>
      </c>
      <c r="I863" s="234">
        <v>30</v>
      </c>
      <c r="J863" s="252" t="s">
        <v>57</v>
      </c>
      <c r="K863" s="234">
        <v>460</v>
      </c>
      <c r="L863" s="234">
        <f t="shared" si="2161"/>
        <v>6</v>
      </c>
      <c r="M863" s="234">
        <f t="shared" si="2146"/>
        <v>172500</v>
      </c>
      <c r="N863" s="253">
        <f t="shared" si="2162"/>
        <v>0.206611570247934</v>
      </c>
      <c r="O863" s="234">
        <v>12.5</v>
      </c>
      <c r="P863" s="234"/>
      <c r="Q863" s="234"/>
      <c r="R863" s="234"/>
      <c r="S863" s="260">
        <f t="shared" si="2147"/>
        <v>0</v>
      </c>
      <c r="T863" s="260">
        <f t="shared" si="2148"/>
        <v>112738.052461373</v>
      </c>
      <c r="U863" s="260">
        <f t="shared" si="2149"/>
        <v>1037.19008264463</v>
      </c>
      <c r="V863" s="260"/>
      <c r="W863" s="270"/>
      <c r="X863" s="266"/>
      <c r="Y863" s="260">
        <f t="shared" si="2150"/>
        <v>112738.052461373</v>
      </c>
      <c r="Z863" s="234">
        <f t="shared" si="2151"/>
        <v>1037.19008264463</v>
      </c>
      <c r="AA863" s="260">
        <f t="shared" si="2152"/>
        <v>42391.3043478261</v>
      </c>
      <c r="AB863" s="278">
        <f t="shared" si="2153"/>
        <v>0</v>
      </c>
      <c r="AC863" s="260">
        <f t="shared" si="2154"/>
        <v>6750</v>
      </c>
      <c r="AD863" s="254">
        <f t="shared" si="2155"/>
        <v>20.1228116843147</v>
      </c>
      <c r="AE863" s="279">
        <v>1</v>
      </c>
      <c r="AF863" s="280">
        <f t="shared" si="2156"/>
        <v>62.1</v>
      </c>
      <c r="AG863" s="292">
        <f t="shared" si="2163"/>
        <v>44163</v>
      </c>
      <c r="AH863" s="294"/>
      <c r="AI863" s="294">
        <f t="shared" si="2164"/>
        <v>44183.1228116843</v>
      </c>
      <c r="AJ863" s="295"/>
      <c r="AK863" s="295">
        <f t="shared" si="2165"/>
        <v>44186.1228116843</v>
      </c>
      <c r="AL863" s="296"/>
      <c r="AM863" s="217"/>
      <c r="AN863" s="218"/>
      <c r="AO863" s="218"/>
      <c r="AP863" s="218"/>
      <c r="AQ863" s="218"/>
      <c r="AR863" s="218"/>
      <c r="AS863" s="218"/>
      <c r="AT863" s="218"/>
      <c r="AU863" s="218"/>
      <c r="AV863" s="218"/>
      <c r="AW863" s="218"/>
      <c r="AX863" s="218"/>
      <c r="AY863" s="218"/>
      <c r="AZ863" s="218"/>
      <c r="BA863" s="218"/>
      <c r="BB863" s="218"/>
      <c r="BC863" s="218"/>
      <c r="BD863" s="218"/>
      <c r="BE863" s="218"/>
      <c r="BF863" s="218"/>
      <c r="BG863" s="218"/>
      <c r="BH863" s="218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217"/>
      <c r="BS863" s="217"/>
      <c r="BT863" s="217"/>
      <c r="BU863" s="217"/>
      <c r="BV863" s="217"/>
      <c r="BW863" s="217"/>
      <c r="BX863" s="217"/>
      <c r="BY863" s="217"/>
      <c r="BZ863" s="217"/>
      <c r="CA863" s="217"/>
      <c r="CB863" s="217"/>
      <c r="CC863" s="217"/>
      <c r="CD863" s="217"/>
      <c r="CE863" s="217"/>
      <c r="CF863" s="217"/>
      <c r="CG863" s="217"/>
      <c r="CH863" s="217"/>
      <c r="CI863" s="217"/>
      <c r="CJ863" s="217"/>
      <c r="CK863" s="217"/>
      <c r="CL863" s="217"/>
      <c r="CM863" s="217"/>
      <c r="CN863" s="217"/>
      <c r="CO863" s="217"/>
      <c r="CP863" s="217"/>
      <c r="CQ863" s="217"/>
      <c r="CR863" s="217"/>
      <c r="CS863" s="217"/>
      <c r="CT863" s="217"/>
      <c r="CU863" s="217"/>
      <c r="CV863" s="217"/>
      <c r="CW863" s="217"/>
      <c r="CX863" s="217"/>
      <c r="CY863" s="217"/>
    </row>
    <row r="864" s="195" customFormat="1" customHeight="1" spans="1:103">
      <c r="A864" s="230">
        <v>407</v>
      </c>
      <c r="B864" s="235"/>
      <c r="C864" s="234">
        <f t="shared" si="2157"/>
        <v>1</v>
      </c>
      <c r="D864" s="233">
        <f t="shared" si="2158"/>
        <v>750</v>
      </c>
      <c r="E864" s="234" t="str">
        <f t="shared" si="2159"/>
        <v>YT-1412MS</v>
      </c>
      <c r="F864" s="232">
        <f t="shared" si="2160"/>
        <v>5020</v>
      </c>
      <c r="G864" s="234"/>
      <c r="H864" s="234" t="s">
        <v>44</v>
      </c>
      <c r="I864" s="234">
        <v>150</v>
      </c>
      <c r="J864" s="252" t="s">
        <v>67</v>
      </c>
      <c r="K864" s="234">
        <v>460</v>
      </c>
      <c r="L864" s="234">
        <f t="shared" si="2161"/>
        <v>6</v>
      </c>
      <c r="M864" s="234">
        <f t="shared" si="2146"/>
        <v>241500</v>
      </c>
      <c r="N864" s="253">
        <f t="shared" si="2162"/>
        <v>0.289256198347107</v>
      </c>
      <c r="O864" s="234">
        <v>3.5</v>
      </c>
      <c r="P864" s="234"/>
      <c r="Q864" s="234"/>
      <c r="R864" s="234"/>
      <c r="S864" s="260">
        <f t="shared" si="2147"/>
        <v>0</v>
      </c>
      <c r="T864" s="260">
        <f t="shared" si="2148"/>
        <v>31566.6546891843</v>
      </c>
      <c r="U864" s="260">
        <f t="shared" si="2149"/>
        <v>1452.06611570248</v>
      </c>
      <c r="V864" s="260"/>
      <c r="W864" s="270"/>
      <c r="X864" s="266">
        <v>16000</v>
      </c>
      <c r="Y864" s="260">
        <f t="shared" si="2150"/>
        <v>15566.6546891843</v>
      </c>
      <c r="Z864" s="234">
        <f t="shared" si="2151"/>
        <v>716.066115702479</v>
      </c>
      <c r="AA864" s="260">
        <f t="shared" si="2152"/>
        <v>8478.26086956522</v>
      </c>
      <c r="AB864" s="278">
        <f t="shared" si="2153"/>
        <v>0</v>
      </c>
      <c r="AC864" s="260">
        <f t="shared" si="2154"/>
        <v>1890</v>
      </c>
      <c r="AD864" s="254">
        <f t="shared" si="2155"/>
        <v>20.1228116843146</v>
      </c>
      <c r="AE864" s="279">
        <v>1</v>
      </c>
      <c r="AF864" s="280">
        <f t="shared" si="2156"/>
        <v>86.94</v>
      </c>
      <c r="AG864" s="292">
        <f t="shared" si="2163"/>
        <v>44163</v>
      </c>
      <c r="AH864" s="294"/>
      <c r="AI864" s="294">
        <f t="shared" si="2164"/>
        <v>44183.1228116843</v>
      </c>
      <c r="AJ864" s="295"/>
      <c r="AK864" s="295">
        <f t="shared" si="2165"/>
        <v>44186.1228116843</v>
      </c>
      <c r="AL864" s="296"/>
      <c r="AM864" s="217"/>
      <c r="AN864" s="218"/>
      <c r="AO864" s="218"/>
      <c r="AP864" s="218"/>
      <c r="AQ864" s="218"/>
      <c r="AR864" s="218"/>
      <c r="AS864" s="218"/>
      <c r="AT864" s="218"/>
      <c r="AU864" s="218"/>
      <c r="AV864" s="218"/>
      <c r="AW864" s="218"/>
      <c r="AX864" s="218"/>
      <c r="AY864" s="218"/>
      <c r="AZ864" s="218"/>
      <c r="BA864" s="218"/>
      <c r="BB864" s="218"/>
      <c r="BC864" s="218"/>
      <c r="BD864" s="218"/>
      <c r="BE864" s="218"/>
      <c r="BF864" s="218"/>
      <c r="BG864" s="218"/>
      <c r="BH864" s="218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217"/>
      <c r="BS864" s="217"/>
      <c r="BT864" s="217"/>
      <c r="BU864" s="217"/>
      <c r="BV864" s="217"/>
      <c r="BW864" s="217"/>
      <c r="BX864" s="217"/>
      <c r="BY864" s="217"/>
      <c r="BZ864" s="217"/>
      <c r="CA864" s="217"/>
      <c r="CB864" s="217"/>
      <c r="CC864" s="217"/>
      <c r="CD864" s="217"/>
      <c r="CE864" s="217"/>
      <c r="CF864" s="217"/>
      <c r="CG864" s="217"/>
      <c r="CH864" s="217"/>
      <c r="CI864" s="217"/>
      <c r="CJ864" s="217"/>
      <c r="CK864" s="217"/>
      <c r="CL864" s="217"/>
      <c r="CM864" s="217"/>
      <c r="CN864" s="217"/>
      <c r="CO864" s="217"/>
      <c r="CP864" s="217"/>
      <c r="CQ864" s="217"/>
      <c r="CR864" s="217"/>
      <c r="CS864" s="217"/>
      <c r="CT864" s="217"/>
      <c r="CU864" s="217"/>
      <c r="CV864" s="217"/>
      <c r="CW864" s="217"/>
      <c r="CX864" s="217"/>
      <c r="CY864" s="217"/>
    </row>
    <row r="865" s="195" customFormat="1" customHeight="1" spans="1:103">
      <c r="A865" s="230">
        <v>407</v>
      </c>
      <c r="B865" s="235"/>
      <c r="C865" s="234">
        <f t="shared" si="2157"/>
        <v>1</v>
      </c>
      <c r="D865" s="233">
        <f t="shared" si="2158"/>
        <v>750</v>
      </c>
      <c r="E865" s="234" t="str">
        <f t="shared" si="2159"/>
        <v>YT-1412MS</v>
      </c>
      <c r="F865" s="232">
        <f t="shared" si="2160"/>
        <v>5020</v>
      </c>
      <c r="G865" s="234"/>
      <c r="H865" s="234" t="s">
        <v>45</v>
      </c>
      <c r="I865" s="234">
        <v>150</v>
      </c>
      <c r="J865" s="252" t="s">
        <v>67</v>
      </c>
      <c r="K865" s="234">
        <v>460</v>
      </c>
      <c r="L865" s="234">
        <f t="shared" si="2161"/>
        <v>6</v>
      </c>
      <c r="M865" s="234">
        <f t="shared" si="2146"/>
        <v>62100</v>
      </c>
      <c r="N865" s="253">
        <f t="shared" si="2162"/>
        <v>0.0743801652892562</v>
      </c>
      <c r="O865" s="234">
        <v>0.9</v>
      </c>
      <c r="P865" s="234"/>
      <c r="Q865" s="234"/>
      <c r="R865" s="234"/>
      <c r="S865" s="260">
        <f t="shared" si="2147"/>
        <v>0</v>
      </c>
      <c r="T865" s="260">
        <f t="shared" si="2148"/>
        <v>8117.13977721883</v>
      </c>
      <c r="U865" s="260">
        <f t="shared" si="2149"/>
        <v>373.388429752066</v>
      </c>
      <c r="V865" s="260"/>
      <c r="W865" s="270"/>
      <c r="X865" s="266">
        <v>4000</v>
      </c>
      <c r="Y865" s="260">
        <f t="shared" si="2150"/>
        <v>4117.13977721883</v>
      </c>
      <c r="Z865" s="234">
        <f t="shared" si="2151"/>
        <v>189.388429752066</v>
      </c>
      <c r="AA865" s="260">
        <f t="shared" si="2152"/>
        <v>8478.26086956522</v>
      </c>
      <c r="AB865" s="278">
        <f t="shared" si="2153"/>
        <v>0</v>
      </c>
      <c r="AC865" s="260">
        <f t="shared" si="2154"/>
        <v>486</v>
      </c>
      <c r="AD865" s="254">
        <f t="shared" si="2155"/>
        <v>20.1228116843146</v>
      </c>
      <c r="AE865" s="279">
        <v>1</v>
      </c>
      <c r="AF865" s="280">
        <f t="shared" si="2156"/>
        <v>22.356</v>
      </c>
      <c r="AG865" s="292">
        <f t="shared" si="2163"/>
        <v>44163</v>
      </c>
      <c r="AH865" s="294"/>
      <c r="AI865" s="294">
        <f t="shared" si="2164"/>
        <v>44183.1228116843</v>
      </c>
      <c r="AJ865" s="295"/>
      <c r="AK865" s="295">
        <f t="shared" si="2165"/>
        <v>44186.1228116843</v>
      </c>
      <c r="AL865" s="296"/>
      <c r="AM865" s="217"/>
      <c r="AN865" s="218"/>
      <c r="AO865" s="218"/>
      <c r="AP865" s="218"/>
      <c r="AQ865" s="218"/>
      <c r="AR865" s="218"/>
      <c r="AS865" s="218"/>
      <c r="AT865" s="218"/>
      <c r="AU865" s="218"/>
      <c r="AV865" s="218"/>
      <c r="AW865" s="218"/>
      <c r="AX865" s="218"/>
      <c r="AY865" s="218"/>
      <c r="AZ865" s="218"/>
      <c r="BA865" s="218"/>
      <c r="BB865" s="218"/>
      <c r="BC865" s="218"/>
      <c r="BD865" s="218"/>
      <c r="BE865" s="218"/>
      <c r="BF865" s="218"/>
      <c r="BG865" s="218"/>
      <c r="BH865" s="218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217"/>
      <c r="BS865" s="217"/>
      <c r="BT865" s="217"/>
      <c r="BU865" s="217"/>
      <c r="BV865" s="217"/>
      <c r="BW865" s="217"/>
      <c r="BX865" s="217"/>
      <c r="BY865" s="217"/>
      <c r="BZ865" s="217"/>
      <c r="CA865" s="217"/>
      <c r="CB865" s="217"/>
      <c r="CC865" s="217"/>
      <c r="CD865" s="217"/>
      <c r="CE865" s="217"/>
      <c r="CF865" s="217"/>
      <c r="CG865" s="217"/>
      <c r="CH865" s="217"/>
      <c r="CI865" s="217"/>
      <c r="CJ865" s="217"/>
      <c r="CK865" s="217"/>
      <c r="CL865" s="217"/>
      <c r="CM865" s="217"/>
      <c r="CN865" s="217"/>
      <c r="CO865" s="217"/>
      <c r="CP865" s="217"/>
      <c r="CQ865" s="217"/>
      <c r="CR865" s="217"/>
      <c r="CS865" s="217"/>
      <c r="CT865" s="217"/>
      <c r="CU865" s="217"/>
      <c r="CV865" s="217"/>
      <c r="CW865" s="217"/>
      <c r="CX865" s="217"/>
      <c r="CY865" s="217"/>
    </row>
    <row r="866" s="195" customFormat="1" customHeight="1" spans="1:103">
      <c r="A866" s="230">
        <v>407</v>
      </c>
      <c r="B866" s="235"/>
      <c r="C866" s="234">
        <f t="shared" si="2157"/>
        <v>1</v>
      </c>
      <c r="D866" s="233">
        <f t="shared" si="2158"/>
        <v>750</v>
      </c>
      <c r="E866" s="234" t="str">
        <f t="shared" si="2159"/>
        <v>YT-1412MS</v>
      </c>
      <c r="F866" s="232">
        <f t="shared" si="2160"/>
        <v>5020</v>
      </c>
      <c r="G866" s="234"/>
      <c r="H866" s="234" t="s">
        <v>46</v>
      </c>
      <c r="I866" s="234">
        <v>150</v>
      </c>
      <c r="J866" s="252" t="s">
        <v>67</v>
      </c>
      <c r="K866" s="234"/>
      <c r="L866" s="234">
        <f t="shared" si="2161"/>
        <v>6</v>
      </c>
      <c r="M866" s="234">
        <f t="shared" si="2146"/>
        <v>0</v>
      </c>
      <c r="N866" s="253">
        <f t="shared" si="2162"/>
        <v>0</v>
      </c>
      <c r="O866" s="234">
        <v>0.9</v>
      </c>
      <c r="P866" s="234"/>
      <c r="Q866" s="234"/>
      <c r="R866" s="234"/>
      <c r="S866" s="260">
        <f t="shared" si="2147"/>
        <v>0</v>
      </c>
      <c r="T866" s="260" t="e">
        <f t="shared" si="2148"/>
        <v>#DIV/0!</v>
      </c>
      <c r="U866" s="260">
        <f t="shared" si="2149"/>
        <v>0</v>
      </c>
      <c r="V866" s="260"/>
      <c r="W866" s="270"/>
      <c r="X866" s="266"/>
      <c r="Y866" s="260" t="e">
        <f t="shared" si="2150"/>
        <v>#DIV/0!</v>
      </c>
      <c r="Z866" s="234" t="e">
        <f t="shared" si="2151"/>
        <v>#DIV/0!</v>
      </c>
      <c r="AA866" s="260" t="e">
        <f t="shared" si="2152"/>
        <v>#DIV/0!</v>
      </c>
      <c r="AB866" s="278" t="e">
        <f t="shared" si="2153"/>
        <v>#DIV/0!</v>
      </c>
      <c r="AC866" s="260">
        <f t="shared" si="2154"/>
        <v>486</v>
      </c>
      <c r="AD866" s="254" t="e">
        <f t="shared" si="2155"/>
        <v>#DIV/0!</v>
      </c>
      <c r="AE866" s="279">
        <v>1</v>
      </c>
      <c r="AF866" s="280">
        <f t="shared" si="2156"/>
        <v>0</v>
      </c>
      <c r="AG866" s="292">
        <f t="shared" si="2163"/>
        <v>44163</v>
      </c>
      <c r="AH866" s="294"/>
      <c r="AI866" s="294">
        <f t="shared" si="2164"/>
        <v>44183.1228116843</v>
      </c>
      <c r="AJ866" s="295"/>
      <c r="AK866" s="295">
        <f t="shared" si="2165"/>
        <v>44186.1228116843</v>
      </c>
      <c r="AL866" s="296"/>
      <c r="AM866" s="217"/>
      <c r="AN866" s="218"/>
      <c r="AO866" s="218"/>
      <c r="AP866" s="218"/>
      <c r="AQ866" s="218"/>
      <c r="AR866" s="218"/>
      <c r="AS866" s="218"/>
      <c r="AT866" s="218"/>
      <c r="AU866" s="218"/>
      <c r="AV866" s="218"/>
      <c r="AW866" s="218"/>
      <c r="AX866" s="218"/>
      <c r="AY866" s="218"/>
      <c r="AZ866" s="218"/>
      <c r="BA866" s="218"/>
      <c r="BB866" s="218"/>
      <c r="BC866" s="218"/>
      <c r="BD866" s="218"/>
      <c r="BE866" s="218"/>
      <c r="BF866" s="218"/>
      <c r="BG866" s="218"/>
      <c r="BH866" s="218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217"/>
      <c r="BS866" s="217"/>
      <c r="BT866" s="217"/>
      <c r="BU866" s="217"/>
      <c r="BV866" s="217"/>
      <c r="BW866" s="217"/>
      <c r="BX866" s="217"/>
      <c r="BY866" s="217"/>
      <c r="BZ866" s="217"/>
      <c r="CA866" s="217"/>
      <c r="CB866" s="217"/>
      <c r="CC866" s="217"/>
      <c r="CD866" s="217"/>
      <c r="CE866" s="217"/>
      <c r="CF866" s="217"/>
      <c r="CG866" s="217"/>
      <c r="CH866" s="217"/>
      <c r="CI866" s="217"/>
      <c r="CJ866" s="217"/>
      <c r="CK866" s="217"/>
      <c r="CL866" s="217"/>
      <c r="CM866" s="217"/>
      <c r="CN866" s="217"/>
      <c r="CO866" s="217"/>
      <c r="CP866" s="217"/>
      <c r="CQ866" s="217"/>
      <c r="CR866" s="217"/>
      <c r="CS866" s="217"/>
      <c r="CT866" s="217"/>
      <c r="CU866" s="217"/>
      <c r="CV866" s="217"/>
      <c r="CW866" s="217"/>
      <c r="CX866" s="217"/>
      <c r="CY866" s="217"/>
    </row>
    <row r="867" s="195" customFormat="1" customHeight="1" spans="1:103">
      <c r="A867" s="230"/>
      <c r="B867" s="237"/>
      <c r="C867" s="240"/>
      <c r="D867" s="239"/>
      <c r="E867" s="240"/>
      <c r="F867" s="238"/>
      <c r="G867" s="240"/>
      <c r="H867" s="240"/>
      <c r="I867" s="240"/>
      <c r="J867" s="256"/>
      <c r="K867" s="240"/>
      <c r="L867" s="240"/>
      <c r="M867" s="240"/>
      <c r="N867" s="257"/>
      <c r="O867" s="240"/>
      <c r="P867" s="240"/>
      <c r="Q867" s="240"/>
      <c r="R867" s="240"/>
      <c r="S867" s="267"/>
      <c r="T867" s="267"/>
      <c r="U867" s="267"/>
      <c r="V867" s="267"/>
      <c r="W867" s="272"/>
      <c r="X867" s="269"/>
      <c r="Y867" s="267"/>
      <c r="Z867" s="240"/>
      <c r="AA867" s="267"/>
      <c r="AB867" s="281"/>
      <c r="AC867" s="267"/>
      <c r="AD867" s="258"/>
      <c r="AE867" s="282"/>
      <c r="AF867" s="283"/>
      <c r="AG867" s="297"/>
      <c r="AH867" s="352"/>
      <c r="AI867" s="352"/>
      <c r="AJ867" s="345"/>
      <c r="AK867" s="345"/>
      <c r="AL867" s="298"/>
      <c r="AM867" s="217"/>
      <c r="AN867" s="218"/>
      <c r="AO867" s="218"/>
      <c r="AP867" s="218"/>
      <c r="AQ867" s="218"/>
      <c r="AR867" s="218"/>
      <c r="AS867" s="218"/>
      <c r="AT867" s="218"/>
      <c r="AU867" s="218"/>
      <c r="AV867" s="218"/>
      <c r="AW867" s="218"/>
      <c r="AX867" s="218"/>
      <c r="AY867" s="218"/>
      <c r="AZ867" s="218"/>
      <c r="BA867" s="218"/>
      <c r="BB867" s="218"/>
      <c r="BC867" s="218"/>
      <c r="BD867" s="218"/>
      <c r="BE867" s="218"/>
      <c r="BF867" s="218"/>
      <c r="BG867" s="218"/>
      <c r="BH867" s="218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217"/>
      <c r="BS867" s="217"/>
      <c r="BT867" s="217"/>
      <c r="BU867" s="217"/>
      <c r="BV867" s="217"/>
      <c r="BW867" s="217"/>
      <c r="BX867" s="217"/>
      <c r="BY867" s="217"/>
      <c r="BZ867" s="217"/>
      <c r="CA867" s="217"/>
      <c r="CB867" s="217"/>
      <c r="CC867" s="217"/>
      <c r="CD867" s="217"/>
      <c r="CE867" s="217"/>
      <c r="CF867" s="217"/>
      <c r="CG867" s="217"/>
      <c r="CH867" s="217"/>
      <c r="CI867" s="217"/>
      <c r="CJ867" s="217"/>
      <c r="CK867" s="217"/>
      <c r="CL867" s="217"/>
      <c r="CM867" s="217"/>
      <c r="CN867" s="217"/>
      <c r="CO867" s="217"/>
      <c r="CP867" s="217"/>
      <c r="CQ867" s="217"/>
      <c r="CR867" s="217"/>
      <c r="CS867" s="217"/>
      <c r="CT867" s="217"/>
      <c r="CU867" s="217"/>
      <c r="CV867" s="217"/>
      <c r="CW867" s="217"/>
      <c r="CX867" s="217"/>
      <c r="CY867" s="217"/>
    </row>
    <row r="868" s="190" customFormat="1" customHeight="1" spans="1:103">
      <c r="A868" s="243">
        <v>364</v>
      </c>
      <c r="B868" s="235">
        <v>1108</v>
      </c>
      <c r="C868" s="234">
        <v>1</v>
      </c>
      <c r="D868" s="233">
        <v>670</v>
      </c>
      <c r="E868" s="365" t="s">
        <v>214</v>
      </c>
      <c r="F868" s="232">
        <v>5020</v>
      </c>
      <c r="G868" s="234"/>
      <c r="H868" s="234" t="s">
        <v>15</v>
      </c>
      <c r="I868" s="234">
        <v>75</v>
      </c>
      <c r="J868" s="252" t="s">
        <v>69</v>
      </c>
      <c r="K868" s="234">
        <v>476</v>
      </c>
      <c r="L868" s="234">
        <v>6</v>
      </c>
      <c r="M868" s="234">
        <f t="shared" ref="M868:M874" si="2166">O868*K868*I868</f>
        <v>135660</v>
      </c>
      <c r="N868" s="253">
        <f t="shared" ref="N868:N874" si="2167">M868/SUM($M$868:$M$874)</f>
        <v>0.156335710367526</v>
      </c>
      <c r="O868" s="234">
        <v>3.8</v>
      </c>
      <c r="P868" s="234"/>
      <c r="Q868" s="234"/>
      <c r="R868" s="234"/>
      <c r="S868" s="260">
        <f t="shared" ref="S868:S874" si="2168">R868*Q868*P868/1000</f>
        <v>0</v>
      </c>
      <c r="T868" s="260">
        <f t="shared" ref="T868:T874" si="2169">F868*N868*1000/L868/K868*9000/I868</f>
        <v>32975.0111783605</v>
      </c>
      <c r="U868" s="260">
        <f t="shared" ref="U868:U874" si="2170">F868*N868</f>
        <v>784.805266044981</v>
      </c>
      <c r="V868" s="260"/>
      <c r="W868" s="270"/>
      <c r="X868" s="266"/>
      <c r="Y868" s="260">
        <f t="shared" ref="Y868:Y874" si="2171">T868-X868</f>
        <v>32975.0111783605</v>
      </c>
      <c r="Z868" s="234">
        <f t="shared" ref="Z868:Z874" si="2172">Y868*I868/9000*L868*K868/1000</f>
        <v>784.805266044981</v>
      </c>
      <c r="AA868" s="260">
        <f t="shared" ref="AA868:AA877" si="2173">65*1000/K868*9000/I868</f>
        <v>16386.5546218487</v>
      </c>
      <c r="AB868" s="278">
        <f t="shared" ref="AB868:AB874" si="2174">Q868*R868*P868*N868/K868/L868*9000/I868</f>
        <v>0</v>
      </c>
      <c r="AC868" s="260">
        <f t="shared" ref="AC868:AC874" si="2175">D868/2*O868*60*24/1000</f>
        <v>1833.12</v>
      </c>
      <c r="AD868" s="254">
        <f t="shared" ref="AD868:AD880" si="2176">T868/AC868/0.83/AE868</f>
        <v>21.6728469115796</v>
      </c>
      <c r="AE868" s="279">
        <v>1</v>
      </c>
      <c r="AF868" s="280">
        <f t="shared" ref="AF868:AF874" si="2177">IF(LEN(C868)&gt;0,AC868*I868/9000/1000*K868*L868,"")</f>
        <v>43.628256</v>
      </c>
      <c r="AG868" s="292">
        <v>44162</v>
      </c>
      <c r="AH868" s="294"/>
      <c r="AI868" s="294">
        <f>AD868+AG868</f>
        <v>44183.6728469116</v>
      </c>
      <c r="AJ868" s="295" t="str">
        <f ca="1">IF(NOW()-AG868-AD868&gt;=-2,"跟踪"," ")</f>
        <v> </v>
      </c>
      <c r="AK868" s="295">
        <f>AI868+2</f>
        <v>44185.6728469116</v>
      </c>
      <c r="AL868" s="296">
        <f>SUM(AF868:AF874)</f>
        <v>279.0677568</v>
      </c>
      <c r="AM868" s="300"/>
      <c r="AN868" s="218"/>
      <c r="AO868" s="218"/>
      <c r="AP868" s="218"/>
      <c r="AQ868" s="218"/>
      <c r="AR868" s="218"/>
      <c r="AS868" s="218"/>
      <c r="AT868" s="218"/>
      <c r="AU868" s="218"/>
      <c r="AV868" s="218"/>
      <c r="AW868" s="218"/>
      <c r="AX868" s="218"/>
      <c r="AY868" s="218"/>
      <c r="AZ868" s="218"/>
      <c r="BA868" s="218"/>
      <c r="BB868" s="218"/>
      <c r="BC868" s="218"/>
      <c r="BD868" s="218"/>
      <c r="BE868" s="218"/>
      <c r="BF868" s="218"/>
      <c r="BG868" s="218"/>
      <c r="BH868" s="218"/>
      <c r="BI868" s="300"/>
      <c r="BJ868" s="300"/>
      <c r="BK868" s="300"/>
      <c r="BL868" s="300"/>
      <c r="BM868" s="300"/>
      <c r="BN868" s="300"/>
      <c r="BO868" s="300"/>
      <c r="BP868" s="300"/>
      <c r="BQ868" s="300"/>
      <c r="BR868" s="300"/>
      <c r="BS868" s="300"/>
      <c r="BT868" s="300"/>
      <c r="BU868" s="300"/>
      <c r="BV868" s="300"/>
      <c r="BW868" s="300"/>
      <c r="BX868" s="300"/>
      <c r="BY868" s="300"/>
      <c r="BZ868" s="300"/>
      <c r="CA868" s="300"/>
      <c r="CB868" s="300"/>
      <c r="CC868" s="300"/>
      <c r="CD868" s="300"/>
      <c r="CE868" s="300"/>
      <c r="CF868" s="300"/>
      <c r="CG868" s="300"/>
      <c r="CH868" s="300"/>
      <c r="CI868" s="300"/>
      <c r="CJ868" s="300"/>
      <c r="CK868" s="300"/>
      <c r="CL868" s="300"/>
      <c r="CM868" s="300"/>
      <c r="CN868" s="300"/>
      <c r="CO868" s="300"/>
      <c r="CP868" s="300"/>
      <c r="CQ868" s="300"/>
      <c r="CR868" s="300"/>
      <c r="CS868" s="300"/>
      <c r="CT868" s="300"/>
      <c r="CU868" s="300"/>
      <c r="CV868" s="300"/>
      <c r="CW868" s="300"/>
      <c r="CX868" s="300"/>
      <c r="CY868" s="300"/>
    </row>
    <row r="869" s="190" customFormat="1" customHeight="1" spans="1:103">
      <c r="A869" s="243">
        <v>364</v>
      </c>
      <c r="B869" s="235"/>
      <c r="C869" s="234">
        <v>1</v>
      </c>
      <c r="D869" s="233">
        <f t="shared" ref="D869:D874" si="2178">D868</f>
        <v>670</v>
      </c>
      <c r="E869" s="234" t="str">
        <f t="shared" ref="E869:E874" si="2179">E868</f>
        <v>耐折YD-13921-22E-F</v>
      </c>
      <c r="F869" s="232">
        <f t="shared" ref="F869:F874" si="2180">F868</f>
        <v>5020</v>
      </c>
      <c r="G869" s="234"/>
      <c r="H869" s="234" t="s">
        <v>41</v>
      </c>
      <c r="I869" s="234">
        <v>75</v>
      </c>
      <c r="J869" s="252" t="s">
        <v>69</v>
      </c>
      <c r="K869" s="234"/>
      <c r="L869" s="234">
        <f t="shared" ref="L869:L874" si="2181">L868</f>
        <v>6</v>
      </c>
      <c r="M869" s="234">
        <f t="shared" si="2166"/>
        <v>0</v>
      </c>
      <c r="N869" s="253">
        <f t="shared" si="2167"/>
        <v>0</v>
      </c>
      <c r="O869" s="234">
        <v>3.8</v>
      </c>
      <c r="P869" s="234"/>
      <c r="Q869" s="234"/>
      <c r="R869" s="234"/>
      <c r="S869" s="260">
        <f t="shared" si="2168"/>
        <v>0</v>
      </c>
      <c r="T869" s="260" t="e">
        <f t="shared" si="2169"/>
        <v>#DIV/0!</v>
      </c>
      <c r="U869" s="260">
        <f t="shared" si="2170"/>
        <v>0</v>
      </c>
      <c r="V869" s="260"/>
      <c r="W869" s="270"/>
      <c r="X869" s="266"/>
      <c r="Y869" s="260" t="e">
        <f t="shared" si="2171"/>
        <v>#DIV/0!</v>
      </c>
      <c r="Z869" s="234" t="e">
        <f t="shared" si="2172"/>
        <v>#DIV/0!</v>
      </c>
      <c r="AA869" s="260" t="e">
        <f t="shared" si="2173"/>
        <v>#DIV/0!</v>
      </c>
      <c r="AB869" s="278" t="e">
        <f t="shared" si="2174"/>
        <v>#DIV/0!</v>
      </c>
      <c r="AC869" s="260">
        <f t="shared" si="2175"/>
        <v>1833.12</v>
      </c>
      <c r="AD869" s="254" t="e">
        <f t="shared" si="2176"/>
        <v>#DIV/0!</v>
      </c>
      <c r="AE869" s="279">
        <v>1</v>
      </c>
      <c r="AF869" s="280">
        <f t="shared" si="2177"/>
        <v>0</v>
      </c>
      <c r="AG869" s="292">
        <f t="shared" ref="AG869:AG874" si="2182">AG868</f>
        <v>44162</v>
      </c>
      <c r="AH869" s="294"/>
      <c r="AI869" s="294" t="e">
        <f t="shared" ref="AI869:AI875" si="2183">AD869+AG869</f>
        <v>#DIV/0!</v>
      </c>
      <c r="AJ869" s="295"/>
      <c r="AK869" s="295">
        <f t="shared" ref="AK869:AK874" si="2184">AK868</f>
        <v>44185.6728469116</v>
      </c>
      <c r="AL869" s="296"/>
      <c r="AM869" s="300"/>
      <c r="AN869" s="218"/>
      <c r="AO869" s="218"/>
      <c r="AP869" s="218"/>
      <c r="AQ869" s="218"/>
      <c r="AR869" s="218"/>
      <c r="AS869" s="218"/>
      <c r="AT869" s="218"/>
      <c r="AU869" s="218"/>
      <c r="AV869" s="218"/>
      <c r="AW869" s="218"/>
      <c r="AX869" s="218"/>
      <c r="AY869" s="218"/>
      <c r="AZ869" s="218"/>
      <c r="BA869" s="218"/>
      <c r="BB869" s="218"/>
      <c r="BC869" s="218"/>
      <c r="BD869" s="218"/>
      <c r="BE869" s="218"/>
      <c r="BF869" s="218"/>
      <c r="BG869" s="218"/>
      <c r="BH869" s="218"/>
      <c r="BI869" s="300"/>
      <c r="BJ869" s="300"/>
      <c r="BK869" s="300"/>
      <c r="BL869" s="300"/>
      <c r="BM869" s="300"/>
      <c r="BN869" s="300"/>
      <c r="BO869" s="300"/>
      <c r="BP869" s="300"/>
      <c r="BQ869" s="300"/>
      <c r="BR869" s="300"/>
      <c r="BS869" s="300"/>
      <c r="BT869" s="300"/>
      <c r="BU869" s="300"/>
      <c r="BV869" s="300"/>
      <c r="BW869" s="300"/>
      <c r="BX869" s="300"/>
      <c r="BY869" s="300"/>
      <c r="BZ869" s="300"/>
      <c r="CA869" s="300"/>
      <c r="CB869" s="300"/>
      <c r="CC869" s="300"/>
      <c r="CD869" s="300"/>
      <c r="CE869" s="300"/>
      <c r="CF869" s="300"/>
      <c r="CG869" s="300"/>
      <c r="CH869" s="300"/>
      <c r="CI869" s="300"/>
      <c r="CJ869" s="300"/>
      <c r="CK869" s="300"/>
      <c r="CL869" s="300"/>
      <c r="CM869" s="300"/>
      <c r="CN869" s="300"/>
      <c r="CO869" s="300"/>
      <c r="CP869" s="300"/>
      <c r="CQ869" s="300"/>
      <c r="CR869" s="300"/>
      <c r="CS869" s="300"/>
      <c r="CT869" s="300"/>
      <c r="CU869" s="300"/>
      <c r="CV869" s="300"/>
      <c r="CW869" s="300"/>
      <c r="CX869" s="300"/>
      <c r="CY869" s="300"/>
    </row>
    <row r="870" s="190" customFormat="1" customHeight="1" spans="1:103">
      <c r="A870" s="243">
        <v>364</v>
      </c>
      <c r="B870" s="235"/>
      <c r="C870" s="234">
        <v>1</v>
      </c>
      <c r="D870" s="233">
        <f t="shared" si="2178"/>
        <v>670</v>
      </c>
      <c r="E870" s="234" t="str">
        <f t="shared" si="2179"/>
        <v>耐折YD-13921-22E-F</v>
      </c>
      <c r="F870" s="232">
        <f t="shared" si="2180"/>
        <v>5020</v>
      </c>
      <c r="G870" s="241" t="s">
        <v>49</v>
      </c>
      <c r="H870" s="234" t="s">
        <v>42</v>
      </c>
      <c r="I870" s="234">
        <v>100</v>
      </c>
      <c r="J870" s="252" t="s">
        <v>105</v>
      </c>
      <c r="K870" s="234">
        <v>238</v>
      </c>
      <c r="L870" s="234">
        <f t="shared" si="2181"/>
        <v>6</v>
      </c>
      <c r="M870" s="234">
        <f t="shared" si="2166"/>
        <v>138040</v>
      </c>
      <c r="N870" s="253">
        <f t="shared" si="2167"/>
        <v>0.15907844212836</v>
      </c>
      <c r="O870" s="234">
        <v>5.8</v>
      </c>
      <c r="P870" s="234"/>
      <c r="Q870" s="234"/>
      <c r="R870" s="234"/>
      <c r="S870" s="260">
        <f t="shared" si="2168"/>
        <v>0</v>
      </c>
      <c r="T870" s="260">
        <f t="shared" si="2169"/>
        <v>50330.2802196029</v>
      </c>
      <c r="U870" s="260">
        <f t="shared" si="2170"/>
        <v>798.573779484366</v>
      </c>
      <c r="V870" s="260"/>
      <c r="W870" s="270"/>
      <c r="X870" s="266">
        <v>20000</v>
      </c>
      <c r="Y870" s="260">
        <f t="shared" si="2171"/>
        <v>30330.2802196029</v>
      </c>
      <c r="Z870" s="234">
        <f t="shared" si="2172"/>
        <v>481.240446151033</v>
      </c>
      <c r="AA870" s="260">
        <f t="shared" si="2173"/>
        <v>24579.8319327731</v>
      </c>
      <c r="AB870" s="278">
        <f t="shared" si="2174"/>
        <v>0</v>
      </c>
      <c r="AC870" s="260">
        <f t="shared" si="2175"/>
        <v>2797.92</v>
      </c>
      <c r="AD870" s="254">
        <f t="shared" si="2176"/>
        <v>21.6728469115796</v>
      </c>
      <c r="AE870" s="279">
        <v>1</v>
      </c>
      <c r="AF870" s="280">
        <f t="shared" si="2177"/>
        <v>44.393664</v>
      </c>
      <c r="AG870" s="292">
        <f t="shared" si="2182"/>
        <v>44162</v>
      </c>
      <c r="AH870" s="294"/>
      <c r="AI870" s="294">
        <f t="shared" si="2183"/>
        <v>44183.6728469116</v>
      </c>
      <c r="AJ870" s="295"/>
      <c r="AK870" s="295">
        <f t="shared" si="2184"/>
        <v>44185.6728469116</v>
      </c>
      <c r="AL870" s="296"/>
      <c r="AM870" s="300"/>
      <c r="AN870" s="218"/>
      <c r="AO870" s="218"/>
      <c r="AP870" s="218"/>
      <c r="AQ870" s="218"/>
      <c r="AR870" s="218"/>
      <c r="AS870" s="218"/>
      <c r="AT870" s="218"/>
      <c r="AU870" s="218"/>
      <c r="AV870" s="218"/>
      <c r="AW870" s="218"/>
      <c r="AX870" s="218"/>
      <c r="AY870" s="218"/>
      <c r="AZ870" s="218"/>
      <c r="BA870" s="218"/>
      <c r="BB870" s="218"/>
      <c r="BC870" s="218"/>
      <c r="BD870" s="218"/>
      <c r="BE870" s="218"/>
      <c r="BF870" s="218"/>
      <c r="BG870" s="218"/>
      <c r="BH870" s="218"/>
      <c r="BI870" s="300"/>
      <c r="BJ870" s="300"/>
      <c r="BK870" s="300"/>
      <c r="BL870" s="300"/>
      <c r="BM870" s="300"/>
      <c r="BN870" s="300"/>
      <c r="BO870" s="300"/>
      <c r="BP870" s="300"/>
      <c r="BQ870" s="300"/>
      <c r="BR870" s="300"/>
      <c r="BS870" s="300"/>
      <c r="BT870" s="300"/>
      <c r="BU870" s="300"/>
      <c r="BV870" s="300"/>
      <c r="BW870" s="300"/>
      <c r="BX870" s="300"/>
      <c r="BY870" s="300"/>
      <c r="BZ870" s="300"/>
      <c r="CA870" s="300"/>
      <c r="CB870" s="300"/>
      <c r="CC870" s="300"/>
      <c r="CD870" s="300"/>
      <c r="CE870" s="300"/>
      <c r="CF870" s="300"/>
      <c r="CG870" s="300"/>
      <c r="CH870" s="300"/>
      <c r="CI870" s="300"/>
      <c r="CJ870" s="300"/>
      <c r="CK870" s="300"/>
      <c r="CL870" s="300"/>
      <c r="CM870" s="300"/>
      <c r="CN870" s="300"/>
      <c r="CO870" s="300"/>
      <c r="CP870" s="300"/>
      <c r="CQ870" s="300"/>
      <c r="CR870" s="300"/>
      <c r="CS870" s="300"/>
      <c r="CT870" s="300"/>
      <c r="CU870" s="300"/>
      <c r="CV870" s="300"/>
      <c r="CW870" s="300"/>
      <c r="CX870" s="300"/>
      <c r="CY870" s="300"/>
    </row>
    <row r="871" s="190" customFormat="1" customHeight="1" spans="1:103">
      <c r="A871" s="243">
        <v>364</v>
      </c>
      <c r="B871" s="235"/>
      <c r="C871" s="234">
        <v>1</v>
      </c>
      <c r="D871" s="233">
        <f t="shared" si="2178"/>
        <v>670</v>
      </c>
      <c r="E871" s="234" t="str">
        <f t="shared" si="2179"/>
        <v>耐折YD-13921-22E-F</v>
      </c>
      <c r="F871" s="232">
        <f t="shared" si="2180"/>
        <v>5020</v>
      </c>
      <c r="G871" s="242"/>
      <c r="H871" s="234" t="s">
        <v>43</v>
      </c>
      <c r="I871" s="234">
        <v>100</v>
      </c>
      <c r="J871" s="252" t="s">
        <v>105</v>
      </c>
      <c r="K871" s="234">
        <v>238</v>
      </c>
      <c r="L871" s="234">
        <f t="shared" si="2181"/>
        <v>6</v>
      </c>
      <c r="M871" s="234">
        <f t="shared" si="2166"/>
        <v>138040</v>
      </c>
      <c r="N871" s="253">
        <f t="shared" si="2167"/>
        <v>0.15907844212836</v>
      </c>
      <c r="O871" s="234">
        <v>5.8</v>
      </c>
      <c r="P871" s="234"/>
      <c r="Q871" s="234"/>
      <c r="R871" s="234"/>
      <c r="S871" s="260">
        <f t="shared" si="2168"/>
        <v>0</v>
      </c>
      <c r="T871" s="260">
        <f t="shared" si="2169"/>
        <v>50330.2802196029</v>
      </c>
      <c r="U871" s="260">
        <f t="shared" si="2170"/>
        <v>798.573779484366</v>
      </c>
      <c r="V871" s="260"/>
      <c r="W871" s="270"/>
      <c r="X871" s="266">
        <v>20000</v>
      </c>
      <c r="Y871" s="260">
        <f t="shared" si="2171"/>
        <v>30330.2802196029</v>
      </c>
      <c r="Z871" s="234">
        <f t="shared" si="2172"/>
        <v>481.240446151033</v>
      </c>
      <c r="AA871" s="260">
        <f t="shared" si="2173"/>
        <v>24579.8319327731</v>
      </c>
      <c r="AB871" s="278">
        <f t="shared" si="2174"/>
        <v>0</v>
      </c>
      <c r="AC871" s="260">
        <f t="shared" si="2175"/>
        <v>2797.92</v>
      </c>
      <c r="AD871" s="254">
        <f t="shared" si="2176"/>
        <v>21.6728469115796</v>
      </c>
      <c r="AE871" s="279">
        <v>1</v>
      </c>
      <c r="AF871" s="280">
        <f t="shared" si="2177"/>
        <v>44.393664</v>
      </c>
      <c r="AG871" s="292">
        <f t="shared" si="2182"/>
        <v>44162</v>
      </c>
      <c r="AH871" s="294"/>
      <c r="AI871" s="294">
        <f t="shared" si="2183"/>
        <v>44183.6728469116</v>
      </c>
      <c r="AJ871" s="295"/>
      <c r="AK871" s="295">
        <f t="shared" si="2184"/>
        <v>44185.6728469116</v>
      </c>
      <c r="AL871" s="296"/>
      <c r="AM871" s="300"/>
      <c r="AN871" s="218"/>
      <c r="AO871" s="218"/>
      <c r="AP871" s="218"/>
      <c r="AQ871" s="218"/>
      <c r="AR871" s="218"/>
      <c r="AS871" s="218"/>
      <c r="AT871" s="218"/>
      <c r="AU871" s="218"/>
      <c r="AV871" s="218"/>
      <c r="AW871" s="218"/>
      <c r="AX871" s="218"/>
      <c r="AY871" s="218"/>
      <c r="AZ871" s="218"/>
      <c r="BA871" s="218"/>
      <c r="BB871" s="218"/>
      <c r="BC871" s="218"/>
      <c r="BD871" s="218"/>
      <c r="BE871" s="218"/>
      <c r="BF871" s="218"/>
      <c r="BG871" s="218"/>
      <c r="BH871" s="218"/>
      <c r="BI871" s="300"/>
      <c r="BJ871" s="300"/>
      <c r="BK871" s="300"/>
      <c r="BL871" s="300"/>
      <c r="BM871" s="300"/>
      <c r="BN871" s="300"/>
      <c r="BO871" s="300"/>
      <c r="BP871" s="300"/>
      <c r="BQ871" s="300"/>
      <c r="BR871" s="300"/>
      <c r="BS871" s="300"/>
      <c r="BT871" s="300"/>
      <c r="BU871" s="300"/>
      <c r="BV871" s="300"/>
      <c r="BW871" s="300"/>
      <c r="BX871" s="300"/>
      <c r="BY871" s="300"/>
      <c r="BZ871" s="300"/>
      <c r="CA871" s="300"/>
      <c r="CB871" s="300"/>
      <c r="CC871" s="300"/>
      <c r="CD871" s="300"/>
      <c r="CE871" s="300"/>
      <c r="CF871" s="300"/>
      <c r="CG871" s="300"/>
      <c r="CH871" s="300"/>
      <c r="CI871" s="300"/>
      <c r="CJ871" s="300"/>
      <c r="CK871" s="300"/>
      <c r="CL871" s="300"/>
      <c r="CM871" s="300"/>
      <c r="CN871" s="300"/>
      <c r="CO871" s="300"/>
      <c r="CP871" s="300"/>
      <c r="CQ871" s="300"/>
      <c r="CR871" s="300"/>
      <c r="CS871" s="300"/>
      <c r="CT871" s="300"/>
      <c r="CU871" s="300"/>
      <c r="CV871" s="300"/>
      <c r="CW871" s="300"/>
      <c r="CX871" s="300"/>
      <c r="CY871" s="300"/>
    </row>
    <row r="872" s="190" customFormat="1" customHeight="1" spans="1:103">
      <c r="A872" s="243">
        <v>364</v>
      </c>
      <c r="B872" s="235"/>
      <c r="C872" s="234">
        <v>1</v>
      </c>
      <c r="D872" s="233">
        <f t="shared" si="2178"/>
        <v>670</v>
      </c>
      <c r="E872" s="234" t="str">
        <f t="shared" si="2179"/>
        <v>耐折YD-13921-22E-F</v>
      </c>
      <c r="F872" s="232">
        <f t="shared" si="2180"/>
        <v>5020</v>
      </c>
      <c r="G872" s="234"/>
      <c r="H872" s="234" t="s">
        <v>44</v>
      </c>
      <c r="I872" s="234">
        <v>40</v>
      </c>
      <c r="J872" s="252" t="s">
        <v>215</v>
      </c>
      <c r="K872" s="234">
        <v>476</v>
      </c>
      <c r="L872" s="234">
        <f t="shared" si="2181"/>
        <v>6</v>
      </c>
      <c r="M872" s="234">
        <f t="shared" si="2166"/>
        <v>327488</v>
      </c>
      <c r="N872" s="253">
        <f t="shared" si="2167"/>
        <v>0.37739989029073</v>
      </c>
      <c r="O872" s="234">
        <v>17.2</v>
      </c>
      <c r="P872" s="234"/>
      <c r="Q872" s="234"/>
      <c r="R872" s="234"/>
      <c r="S872" s="260">
        <f t="shared" si="2168"/>
        <v>0</v>
      </c>
      <c r="T872" s="260">
        <f t="shared" si="2169"/>
        <v>149255.313754685</v>
      </c>
      <c r="U872" s="260">
        <f t="shared" si="2170"/>
        <v>1894.54744925946</v>
      </c>
      <c r="V872" s="260"/>
      <c r="W872" s="270"/>
      <c r="X872" s="266"/>
      <c r="Y872" s="260">
        <f t="shared" si="2171"/>
        <v>149255.313754685</v>
      </c>
      <c r="Z872" s="234">
        <f t="shared" si="2172"/>
        <v>1894.54744925946</v>
      </c>
      <c r="AA872" s="260">
        <f t="shared" si="2173"/>
        <v>30724.7899159664</v>
      </c>
      <c r="AB872" s="278">
        <f t="shared" si="2174"/>
        <v>0</v>
      </c>
      <c r="AC872" s="260">
        <f t="shared" si="2175"/>
        <v>8297.28</v>
      </c>
      <c r="AD872" s="254">
        <f t="shared" si="2176"/>
        <v>21.6728469115797</v>
      </c>
      <c r="AE872" s="279">
        <v>1</v>
      </c>
      <c r="AF872" s="280">
        <f t="shared" si="2177"/>
        <v>105.3201408</v>
      </c>
      <c r="AG872" s="292">
        <f t="shared" si="2182"/>
        <v>44162</v>
      </c>
      <c r="AH872" s="294"/>
      <c r="AI872" s="294">
        <f t="shared" si="2183"/>
        <v>44183.6728469116</v>
      </c>
      <c r="AJ872" s="295"/>
      <c r="AK872" s="295">
        <f t="shared" si="2184"/>
        <v>44185.6728469116</v>
      </c>
      <c r="AL872" s="296"/>
      <c r="AM872" s="300"/>
      <c r="AN872" s="218"/>
      <c r="AO872" s="218"/>
      <c r="AP872" s="218"/>
      <c r="AQ872" s="218"/>
      <c r="AR872" s="218"/>
      <c r="AS872" s="218"/>
      <c r="AT872" s="218"/>
      <c r="AU872" s="218"/>
      <c r="AV872" s="218"/>
      <c r="AW872" s="218"/>
      <c r="AX872" s="218"/>
      <c r="AY872" s="218"/>
      <c r="AZ872" s="218"/>
      <c r="BA872" s="218"/>
      <c r="BB872" s="218"/>
      <c r="BC872" s="218"/>
      <c r="BD872" s="218"/>
      <c r="BE872" s="218"/>
      <c r="BF872" s="218"/>
      <c r="BG872" s="218"/>
      <c r="BH872" s="218"/>
      <c r="BI872" s="300"/>
      <c r="BJ872" s="300"/>
      <c r="BK872" s="300"/>
      <c r="BL872" s="300"/>
      <c r="BM872" s="300"/>
      <c r="BN872" s="300"/>
      <c r="BO872" s="300"/>
      <c r="BP872" s="300"/>
      <c r="BQ872" s="300"/>
      <c r="BR872" s="300"/>
      <c r="BS872" s="300"/>
      <c r="BT872" s="300"/>
      <c r="BU872" s="300"/>
      <c r="BV872" s="300"/>
      <c r="BW872" s="300"/>
      <c r="BX872" s="300"/>
      <c r="BY872" s="300"/>
      <c r="BZ872" s="300"/>
      <c r="CA872" s="300"/>
      <c r="CB872" s="300"/>
      <c r="CC872" s="300"/>
      <c r="CD872" s="300"/>
      <c r="CE872" s="300"/>
      <c r="CF872" s="300"/>
      <c r="CG872" s="300"/>
      <c r="CH872" s="300"/>
      <c r="CI872" s="300"/>
      <c r="CJ872" s="300"/>
      <c r="CK872" s="300"/>
      <c r="CL872" s="300"/>
      <c r="CM872" s="300"/>
      <c r="CN872" s="300"/>
      <c r="CO872" s="300"/>
      <c r="CP872" s="300"/>
      <c r="CQ872" s="300"/>
      <c r="CR872" s="300"/>
      <c r="CS872" s="300"/>
      <c r="CT872" s="300"/>
      <c r="CU872" s="300"/>
      <c r="CV872" s="300"/>
      <c r="CW872" s="300"/>
      <c r="CX872" s="300"/>
      <c r="CY872" s="300"/>
    </row>
    <row r="873" s="190" customFormat="1" customHeight="1" spans="1:103">
      <c r="A873" s="243">
        <v>364</v>
      </c>
      <c r="B873" s="235"/>
      <c r="C873" s="234">
        <v>1</v>
      </c>
      <c r="D873" s="233">
        <f t="shared" si="2178"/>
        <v>670</v>
      </c>
      <c r="E873" s="234" t="str">
        <f t="shared" si="2179"/>
        <v>耐折YD-13921-22E-F</v>
      </c>
      <c r="F873" s="232">
        <f t="shared" si="2180"/>
        <v>5020</v>
      </c>
      <c r="G873" s="234"/>
      <c r="H873" s="234" t="s">
        <v>45</v>
      </c>
      <c r="I873" s="234">
        <v>75</v>
      </c>
      <c r="J873" s="252" t="s">
        <v>56</v>
      </c>
      <c r="K873" s="234">
        <v>476</v>
      </c>
      <c r="L873" s="234">
        <f t="shared" si="2181"/>
        <v>6</v>
      </c>
      <c r="M873" s="234">
        <f t="shared" si="2166"/>
        <v>128520</v>
      </c>
      <c r="N873" s="253">
        <f t="shared" si="2167"/>
        <v>0.148107515085025</v>
      </c>
      <c r="O873" s="234">
        <v>3.6</v>
      </c>
      <c r="P873" s="234"/>
      <c r="Q873" s="234"/>
      <c r="R873" s="234"/>
      <c r="S873" s="260">
        <f t="shared" si="2168"/>
        <v>0</v>
      </c>
      <c r="T873" s="260">
        <f t="shared" si="2169"/>
        <v>31239.4842742363</v>
      </c>
      <c r="U873" s="260">
        <f t="shared" si="2170"/>
        <v>743.499725726824</v>
      </c>
      <c r="V873" s="260"/>
      <c r="W873" s="270"/>
      <c r="X873" s="266"/>
      <c r="Y873" s="260">
        <f t="shared" si="2171"/>
        <v>31239.4842742363</v>
      </c>
      <c r="Z873" s="234">
        <f t="shared" si="2172"/>
        <v>743.499725726824</v>
      </c>
      <c r="AA873" s="260">
        <f t="shared" si="2173"/>
        <v>16386.5546218487</v>
      </c>
      <c r="AB873" s="278">
        <f t="shared" si="2174"/>
        <v>0</v>
      </c>
      <c r="AC873" s="260">
        <f t="shared" si="2175"/>
        <v>1736.64</v>
      </c>
      <c r="AD873" s="254">
        <f t="shared" si="2176"/>
        <v>21.6728469115796</v>
      </c>
      <c r="AE873" s="279">
        <v>1</v>
      </c>
      <c r="AF873" s="280">
        <f t="shared" si="2177"/>
        <v>41.332032</v>
      </c>
      <c r="AG873" s="292">
        <f t="shared" si="2182"/>
        <v>44162</v>
      </c>
      <c r="AH873" s="294"/>
      <c r="AI873" s="294">
        <f t="shared" si="2183"/>
        <v>44183.6728469116</v>
      </c>
      <c r="AJ873" s="295"/>
      <c r="AK873" s="295">
        <f t="shared" si="2184"/>
        <v>44185.6728469116</v>
      </c>
      <c r="AL873" s="296"/>
      <c r="AM873" s="300"/>
      <c r="AN873" s="218"/>
      <c r="AO873" s="218"/>
      <c r="AP873" s="218"/>
      <c r="AQ873" s="218"/>
      <c r="AR873" s="218"/>
      <c r="AS873" s="218"/>
      <c r="AT873" s="218"/>
      <c r="AU873" s="218"/>
      <c r="AV873" s="218"/>
      <c r="AW873" s="218"/>
      <c r="AX873" s="218"/>
      <c r="AY873" s="218"/>
      <c r="AZ873" s="218"/>
      <c r="BA873" s="218"/>
      <c r="BB873" s="218"/>
      <c r="BC873" s="218"/>
      <c r="BD873" s="218"/>
      <c r="BE873" s="218"/>
      <c r="BF873" s="218"/>
      <c r="BG873" s="218"/>
      <c r="BH873" s="218"/>
      <c r="BI873" s="300"/>
      <c r="BJ873" s="300"/>
      <c r="BK873" s="300"/>
      <c r="BL873" s="300"/>
      <c r="BM873" s="300"/>
      <c r="BN873" s="300"/>
      <c r="BO873" s="300"/>
      <c r="BP873" s="300"/>
      <c r="BQ873" s="300"/>
      <c r="BR873" s="300"/>
      <c r="BS873" s="300"/>
      <c r="BT873" s="300"/>
      <c r="BU873" s="300"/>
      <c r="BV873" s="300"/>
      <c r="BW873" s="300"/>
      <c r="BX873" s="300"/>
      <c r="BY873" s="300"/>
      <c r="BZ873" s="300"/>
      <c r="CA873" s="300"/>
      <c r="CB873" s="300"/>
      <c r="CC873" s="300"/>
      <c r="CD873" s="300"/>
      <c r="CE873" s="300"/>
      <c r="CF873" s="300"/>
      <c r="CG873" s="300"/>
      <c r="CH873" s="300"/>
      <c r="CI873" s="300"/>
      <c r="CJ873" s="300"/>
      <c r="CK873" s="300"/>
      <c r="CL873" s="300"/>
      <c r="CM873" s="300"/>
      <c r="CN873" s="300"/>
      <c r="CO873" s="300"/>
      <c r="CP873" s="300"/>
      <c r="CQ873" s="300"/>
      <c r="CR873" s="300"/>
      <c r="CS873" s="300"/>
      <c r="CT873" s="300"/>
      <c r="CU873" s="300"/>
      <c r="CV873" s="300"/>
      <c r="CW873" s="300"/>
      <c r="CX873" s="300"/>
      <c r="CY873" s="300"/>
    </row>
    <row r="874" s="190" customFormat="1" customHeight="1" spans="1:103">
      <c r="A874" s="243">
        <v>364</v>
      </c>
      <c r="B874" s="235"/>
      <c r="C874" s="234">
        <v>1</v>
      </c>
      <c r="D874" s="233">
        <f t="shared" si="2178"/>
        <v>670</v>
      </c>
      <c r="E874" s="234" t="str">
        <f t="shared" si="2179"/>
        <v>耐折YD-13921-22E-F</v>
      </c>
      <c r="F874" s="232">
        <f t="shared" si="2180"/>
        <v>5020</v>
      </c>
      <c r="G874" s="234"/>
      <c r="H874" s="234" t="s">
        <v>46</v>
      </c>
      <c r="I874" s="234"/>
      <c r="J874" s="252"/>
      <c r="K874" s="234"/>
      <c r="L874" s="234">
        <f t="shared" si="2181"/>
        <v>6</v>
      </c>
      <c r="M874" s="234">
        <f t="shared" si="2166"/>
        <v>0</v>
      </c>
      <c r="N874" s="253">
        <f t="shared" si="2167"/>
        <v>0</v>
      </c>
      <c r="O874" s="234"/>
      <c r="P874" s="234"/>
      <c r="Q874" s="234"/>
      <c r="R874" s="234"/>
      <c r="S874" s="260">
        <f t="shared" si="2168"/>
        <v>0</v>
      </c>
      <c r="T874" s="260" t="e">
        <f t="shared" si="2169"/>
        <v>#DIV/0!</v>
      </c>
      <c r="U874" s="260">
        <f t="shared" si="2170"/>
        <v>0</v>
      </c>
      <c r="V874" s="260"/>
      <c r="W874" s="270"/>
      <c r="X874" s="266"/>
      <c r="Y874" s="260" t="e">
        <f t="shared" si="2171"/>
        <v>#DIV/0!</v>
      </c>
      <c r="Z874" s="234" t="e">
        <f t="shared" si="2172"/>
        <v>#DIV/0!</v>
      </c>
      <c r="AA874" s="260" t="e">
        <f t="shared" si="2173"/>
        <v>#DIV/0!</v>
      </c>
      <c r="AB874" s="278" t="e">
        <f t="shared" si="2174"/>
        <v>#DIV/0!</v>
      </c>
      <c r="AC874" s="260">
        <f t="shared" si="2175"/>
        <v>0</v>
      </c>
      <c r="AD874" s="254" t="e">
        <f t="shared" si="2176"/>
        <v>#DIV/0!</v>
      </c>
      <c r="AE874" s="279">
        <v>1</v>
      </c>
      <c r="AF874" s="280">
        <f t="shared" si="2177"/>
        <v>0</v>
      </c>
      <c r="AG874" s="292">
        <f t="shared" si="2182"/>
        <v>44162</v>
      </c>
      <c r="AH874" s="294"/>
      <c r="AI874" s="294" t="e">
        <f t="shared" si="2183"/>
        <v>#DIV/0!</v>
      </c>
      <c r="AJ874" s="295"/>
      <c r="AK874" s="295">
        <f t="shared" si="2184"/>
        <v>44185.6728469116</v>
      </c>
      <c r="AL874" s="296"/>
      <c r="AM874" s="300"/>
      <c r="AN874" s="218"/>
      <c r="AO874" s="218"/>
      <c r="AP874" s="218"/>
      <c r="AQ874" s="218"/>
      <c r="AR874" s="218"/>
      <c r="AS874" s="218"/>
      <c r="AT874" s="218"/>
      <c r="AU874" s="218"/>
      <c r="AV874" s="218"/>
      <c r="AW874" s="218"/>
      <c r="AX874" s="218"/>
      <c r="AY874" s="218"/>
      <c r="AZ874" s="218"/>
      <c r="BA874" s="218"/>
      <c r="BB874" s="218"/>
      <c r="BC874" s="218"/>
      <c r="BD874" s="218"/>
      <c r="BE874" s="218"/>
      <c r="BF874" s="218"/>
      <c r="BG874" s="218"/>
      <c r="BH874" s="218"/>
      <c r="BI874" s="300"/>
      <c r="BJ874" s="300"/>
      <c r="BK874" s="300"/>
      <c r="BL874" s="300"/>
      <c r="BM874" s="300"/>
      <c r="BN874" s="300"/>
      <c r="BO874" s="300"/>
      <c r="BP874" s="300"/>
      <c r="BQ874" s="300"/>
      <c r="BR874" s="300"/>
      <c r="BS874" s="300"/>
      <c r="BT874" s="300"/>
      <c r="BU874" s="300"/>
      <c r="BV874" s="300"/>
      <c r="BW874" s="300"/>
      <c r="BX874" s="300"/>
      <c r="BY874" s="300"/>
      <c r="BZ874" s="300"/>
      <c r="CA874" s="300"/>
      <c r="CB874" s="300"/>
      <c r="CC874" s="300"/>
      <c r="CD874" s="300"/>
      <c r="CE874" s="300"/>
      <c r="CF874" s="300"/>
      <c r="CG874" s="300"/>
      <c r="CH874" s="300"/>
      <c r="CI874" s="300"/>
      <c r="CJ874" s="300"/>
      <c r="CK874" s="300"/>
      <c r="CL874" s="300"/>
      <c r="CM874" s="300"/>
      <c r="CN874" s="300"/>
      <c r="CO874" s="300"/>
      <c r="CP874" s="300"/>
      <c r="CQ874" s="300"/>
      <c r="CR874" s="300"/>
      <c r="CS874" s="300"/>
      <c r="CT874" s="300"/>
      <c r="CU874" s="300"/>
      <c r="CV874" s="300"/>
      <c r="CW874" s="300"/>
      <c r="CX874" s="300"/>
      <c r="CY874" s="300"/>
    </row>
    <row r="875" s="190" customFormat="1" customHeight="1" spans="1:103">
      <c r="A875" s="243"/>
      <c r="B875" s="237"/>
      <c r="C875" s="240"/>
      <c r="D875" s="239"/>
      <c r="E875" s="240"/>
      <c r="F875" s="238"/>
      <c r="G875" s="240"/>
      <c r="H875" s="240"/>
      <c r="I875" s="240"/>
      <c r="J875" s="256"/>
      <c r="K875" s="240"/>
      <c r="L875" s="240"/>
      <c r="M875" s="240"/>
      <c r="N875" s="257"/>
      <c r="O875" s="240"/>
      <c r="P875" s="240"/>
      <c r="Q875" s="240"/>
      <c r="R875" s="240"/>
      <c r="S875" s="267"/>
      <c r="T875" s="267"/>
      <c r="U875" s="267"/>
      <c r="V875" s="267"/>
      <c r="W875" s="272"/>
      <c r="X875" s="269"/>
      <c r="Y875" s="267"/>
      <c r="Z875" s="240"/>
      <c r="AA875" s="267"/>
      <c r="AB875" s="281"/>
      <c r="AC875" s="267"/>
      <c r="AD875" s="258"/>
      <c r="AE875" s="282"/>
      <c r="AF875" s="283"/>
      <c r="AG875" s="297"/>
      <c r="AH875" s="352"/>
      <c r="AI875" s="352"/>
      <c r="AJ875" s="345"/>
      <c r="AK875" s="345"/>
      <c r="AL875" s="298"/>
      <c r="AM875" s="300"/>
      <c r="AN875" s="218"/>
      <c r="AO875" s="218"/>
      <c r="AP875" s="218"/>
      <c r="AQ875" s="218"/>
      <c r="AR875" s="218"/>
      <c r="AS875" s="218"/>
      <c r="AT875" s="218"/>
      <c r="AU875" s="218"/>
      <c r="AV875" s="218"/>
      <c r="AW875" s="218"/>
      <c r="AX875" s="218"/>
      <c r="AY875" s="218"/>
      <c r="AZ875" s="218"/>
      <c r="BA875" s="218"/>
      <c r="BB875" s="218"/>
      <c r="BC875" s="218"/>
      <c r="BD875" s="218"/>
      <c r="BE875" s="218"/>
      <c r="BF875" s="218"/>
      <c r="BG875" s="218"/>
      <c r="BH875" s="218"/>
      <c r="BI875" s="300"/>
      <c r="BJ875" s="300"/>
      <c r="BK875" s="300"/>
      <c r="BL875" s="300"/>
      <c r="BM875" s="300"/>
      <c r="BN875" s="300"/>
      <c r="BO875" s="300"/>
      <c r="BP875" s="300"/>
      <c r="BQ875" s="300"/>
      <c r="BR875" s="300"/>
      <c r="BS875" s="300"/>
      <c r="BT875" s="300"/>
      <c r="BU875" s="300"/>
      <c r="BV875" s="300"/>
      <c r="BW875" s="300"/>
      <c r="BX875" s="300"/>
      <c r="BY875" s="300"/>
      <c r="BZ875" s="300"/>
      <c r="CA875" s="300"/>
      <c r="CB875" s="300"/>
      <c r="CC875" s="300"/>
      <c r="CD875" s="300"/>
      <c r="CE875" s="300"/>
      <c r="CF875" s="300"/>
      <c r="CG875" s="300"/>
      <c r="CH875" s="300"/>
      <c r="CI875" s="300"/>
      <c r="CJ875" s="300"/>
      <c r="CK875" s="300"/>
      <c r="CL875" s="300"/>
      <c r="CM875" s="300"/>
      <c r="CN875" s="300"/>
      <c r="CO875" s="300"/>
      <c r="CP875" s="300"/>
      <c r="CQ875" s="300"/>
      <c r="CR875" s="300"/>
      <c r="CS875" s="300"/>
      <c r="CT875" s="300"/>
      <c r="CU875" s="300"/>
      <c r="CV875" s="300"/>
      <c r="CW875" s="300"/>
      <c r="CX875" s="300"/>
      <c r="CY875" s="300"/>
    </row>
    <row r="876" s="195" customFormat="1" customHeight="1" spans="1:103">
      <c r="A876" s="230">
        <v>409</v>
      </c>
      <c r="B876" s="235">
        <v>1109</v>
      </c>
      <c r="C876" s="234">
        <v>1</v>
      </c>
      <c r="D876" s="233">
        <v>750</v>
      </c>
      <c r="E876" s="234" t="s">
        <v>216</v>
      </c>
      <c r="F876" s="232">
        <v>3000</v>
      </c>
      <c r="G876" s="234"/>
      <c r="H876" s="234" t="s">
        <v>15</v>
      </c>
      <c r="I876" s="234">
        <v>200</v>
      </c>
      <c r="J876" s="252" t="s">
        <v>86</v>
      </c>
      <c r="K876" s="234">
        <v>158</v>
      </c>
      <c r="L876" s="234">
        <v>6</v>
      </c>
      <c r="M876" s="234">
        <f t="shared" ref="M876:M883" si="2185">O876*K876*I876</f>
        <v>91640</v>
      </c>
      <c r="N876" s="253">
        <f>M876/SUM($M$876:$M$882)</f>
        <v>0.0987276586117366</v>
      </c>
      <c r="O876" s="234">
        <v>2.9</v>
      </c>
      <c r="P876" s="234"/>
      <c r="Q876" s="234"/>
      <c r="R876" s="234"/>
      <c r="S876" s="260">
        <f t="shared" ref="S876:S882" si="2186">R876*Q876*P876/1000</f>
        <v>0</v>
      </c>
      <c r="T876" s="260">
        <f t="shared" ref="T876:T882" si="2187">F876*N876*1000/L876/K876*9000/I876</f>
        <v>14059.3184731903</v>
      </c>
      <c r="U876" s="260">
        <f t="shared" ref="U876:U882" si="2188">F876*N876</f>
        <v>296.18297583521</v>
      </c>
      <c r="V876" s="260"/>
      <c r="W876" s="270"/>
      <c r="X876" s="266"/>
      <c r="Y876" s="260">
        <f t="shared" ref="Y876:Y882" si="2189">T876-X876</f>
        <v>14059.3184731903</v>
      </c>
      <c r="Z876" s="234">
        <f t="shared" ref="Z876:Z882" si="2190">Y876*I876/9000*L876*K876/1000</f>
        <v>296.18297583521</v>
      </c>
      <c r="AA876" s="260">
        <f t="shared" ref="AA876:AA882" si="2191">65*1000/K876*9000/I876</f>
        <v>18512.6582278481</v>
      </c>
      <c r="AB876" s="278">
        <f t="shared" ref="AB876:AB882" si="2192">Q876*R876*P876*N876/K876/L876*9000/I876</f>
        <v>0</v>
      </c>
      <c r="AC876" s="260">
        <f t="shared" ref="AC876:AC882" si="2193">D876/2*O876*60*24/1000</f>
        <v>1566</v>
      </c>
      <c r="AD876" s="254">
        <f t="shared" ref="AD876:AD882" si="2194">T876/AC876/0.83/AE876</f>
        <v>10.8166908809109</v>
      </c>
      <c r="AE876" s="279">
        <v>1</v>
      </c>
      <c r="AF876" s="280">
        <f t="shared" ref="AF876:AF882" si="2195">IF(LEN(C876)&gt;0,AC876*I876/9000/1000*K876*L876,"")</f>
        <v>32.9904</v>
      </c>
      <c r="AG876" s="292">
        <v>44161</v>
      </c>
      <c r="AH876" s="294"/>
      <c r="AI876" s="294">
        <f>AD876+AG876</f>
        <v>44171.8166908809</v>
      </c>
      <c r="AJ876" s="295" t="str">
        <f ca="1">IF(NOW()-AG876-AD876&gt;=-2,"跟踪"," ")</f>
        <v> </v>
      </c>
      <c r="AK876" s="295">
        <f>AI876+2</f>
        <v>44173.8166908809</v>
      </c>
      <c r="AL876" s="296">
        <f>SUM(AF876:AF882)</f>
        <v>334.1556</v>
      </c>
      <c r="AM876" s="217"/>
      <c r="AN876" s="218"/>
      <c r="AO876" s="218"/>
      <c r="AP876" s="218"/>
      <c r="AQ876" s="218"/>
      <c r="AR876" s="218"/>
      <c r="AS876" s="218"/>
      <c r="AT876" s="218"/>
      <c r="AU876" s="218"/>
      <c r="AV876" s="218"/>
      <c r="AW876" s="218"/>
      <c r="AX876" s="218"/>
      <c r="AY876" s="218"/>
      <c r="AZ876" s="218"/>
      <c r="BA876" s="218"/>
      <c r="BB876" s="218"/>
      <c r="BC876" s="218"/>
      <c r="BD876" s="218"/>
      <c r="BE876" s="218"/>
      <c r="BF876" s="218"/>
      <c r="BG876" s="218"/>
      <c r="BH876" s="218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217"/>
      <c r="BS876" s="217"/>
      <c r="BT876" s="217"/>
      <c r="BU876" s="217"/>
      <c r="BV876" s="217"/>
      <c r="BW876" s="217"/>
      <c r="BX876" s="217"/>
      <c r="BY876" s="217"/>
      <c r="BZ876" s="217"/>
      <c r="CA876" s="217"/>
      <c r="CB876" s="217"/>
      <c r="CC876" s="217"/>
      <c r="CD876" s="217"/>
      <c r="CE876" s="217"/>
      <c r="CF876" s="217"/>
      <c r="CG876" s="217"/>
      <c r="CH876" s="217"/>
      <c r="CI876" s="217"/>
      <c r="CJ876" s="217"/>
      <c r="CK876" s="217"/>
      <c r="CL876" s="217"/>
      <c r="CM876" s="217"/>
      <c r="CN876" s="217"/>
      <c r="CO876" s="217"/>
      <c r="CP876" s="217"/>
      <c r="CQ876" s="217"/>
      <c r="CR876" s="217"/>
      <c r="CS876" s="217"/>
      <c r="CT876" s="217"/>
      <c r="CU876" s="217"/>
      <c r="CV876" s="217"/>
      <c r="CW876" s="217"/>
      <c r="CX876" s="217"/>
      <c r="CY876" s="217"/>
    </row>
    <row r="877" s="195" customFormat="1" customHeight="1" spans="1:103">
      <c r="A877" s="230">
        <v>409</v>
      </c>
      <c r="B877" s="235"/>
      <c r="C877" s="234">
        <v>1</v>
      </c>
      <c r="D877" s="233">
        <f t="shared" ref="D877:D882" si="2196">D876</f>
        <v>750</v>
      </c>
      <c r="E877" s="234" t="str">
        <f t="shared" ref="E877:E882" si="2197">E876</f>
        <v>YT-5510-22E-F</v>
      </c>
      <c r="F877" s="232">
        <f t="shared" ref="F877:F882" si="2198">F876</f>
        <v>3000</v>
      </c>
      <c r="G877" s="234"/>
      <c r="H877" s="234" t="s">
        <v>41</v>
      </c>
      <c r="I877" s="234">
        <v>200</v>
      </c>
      <c r="J877" s="252" t="s">
        <v>86</v>
      </c>
      <c r="K877" s="234"/>
      <c r="L877" s="234">
        <f t="shared" ref="L877:L882" si="2199">L876</f>
        <v>6</v>
      </c>
      <c r="M877" s="234">
        <f t="shared" si="2185"/>
        <v>0</v>
      </c>
      <c r="N877" s="253">
        <f t="shared" ref="N877:N882" si="2200">M877/SUM($M$876:$M$882)</f>
        <v>0</v>
      </c>
      <c r="O877" s="234">
        <v>2.9</v>
      </c>
      <c r="P877" s="260"/>
      <c r="Q877" s="260"/>
      <c r="R877" s="260"/>
      <c r="S877" s="260">
        <f t="shared" si="2186"/>
        <v>0</v>
      </c>
      <c r="T877" s="260" t="e">
        <f t="shared" si="2187"/>
        <v>#DIV/0!</v>
      </c>
      <c r="U877" s="260">
        <f t="shared" si="2188"/>
        <v>0</v>
      </c>
      <c r="V877" s="260"/>
      <c r="W877" s="270"/>
      <c r="X877" s="266"/>
      <c r="Y877" s="260" t="e">
        <f t="shared" si="2189"/>
        <v>#DIV/0!</v>
      </c>
      <c r="Z877" s="234" t="e">
        <f t="shared" si="2190"/>
        <v>#DIV/0!</v>
      </c>
      <c r="AA877" s="260" t="e">
        <f t="shared" si="2191"/>
        <v>#DIV/0!</v>
      </c>
      <c r="AB877" s="278" t="e">
        <f t="shared" si="2192"/>
        <v>#DIV/0!</v>
      </c>
      <c r="AC877" s="260">
        <f t="shared" si="2193"/>
        <v>1566</v>
      </c>
      <c r="AD877" s="254" t="e">
        <f t="shared" si="2194"/>
        <v>#DIV/0!</v>
      </c>
      <c r="AE877" s="279">
        <v>1</v>
      </c>
      <c r="AF877" s="280">
        <f t="shared" si="2195"/>
        <v>0</v>
      </c>
      <c r="AG877" s="292">
        <f t="shared" ref="AG877:AG882" si="2201">AG876</f>
        <v>44161</v>
      </c>
      <c r="AH877" s="294"/>
      <c r="AI877" s="294">
        <f t="shared" ref="AI877:AI882" si="2202">AI876</f>
        <v>44171.8166908809</v>
      </c>
      <c r="AJ877" s="295"/>
      <c r="AK877" s="295">
        <f t="shared" ref="AK877:AK882" si="2203">AK876</f>
        <v>44173.8166908809</v>
      </c>
      <c r="AL877" s="296"/>
      <c r="AM877" s="217"/>
      <c r="AN877" s="218"/>
      <c r="AO877" s="218"/>
      <c r="AP877" s="218"/>
      <c r="AQ877" s="218"/>
      <c r="AR877" s="218"/>
      <c r="AS877" s="218"/>
      <c r="AT877" s="218"/>
      <c r="AU877" s="218"/>
      <c r="AV877" s="218"/>
      <c r="AW877" s="218"/>
      <c r="AX877" s="218"/>
      <c r="AY877" s="218"/>
      <c r="AZ877" s="218"/>
      <c r="BA877" s="218"/>
      <c r="BB877" s="218"/>
      <c r="BC877" s="218"/>
      <c r="BD877" s="218"/>
      <c r="BE877" s="218"/>
      <c r="BF877" s="218"/>
      <c r="BG877" s="218"/>
      <c r="BH877" s="218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217"/>
      <c r="BS877" s="217"/>
      <c r="BT877" s="217"/>
      <c r="BU877" s="217"/>
      <c r="BV877" s="217"/>
      <c r="BW877" s="217"/>
      <c r="BX877" s="217"/>
      <c r="BY877" s="217"/>
      <c r="BZ877" s="217"/>
      <c r="CA877" s="217"/>
      <c r="CB877" s="217"/>
      <c r="CC877" s="217"/>
      <c r="CD877" s="217"/>
      <c r="CE877" s="217"/>
      <c r="CF877" s="217"/>
      <c r="CG877" s="217"/>
      <c r="CH877" s="217"/>
      <c r="CI877" s="217"/>
      <c r="CJ877" s="217"/>
      <c r="CK877" s="217"/>
      <c r="CL877" s="217"/>
      <c r="CM877" s="217"/>
      <c r="CN877" s="217"/>
      <c r="CO877" s="217"/>
      <c r="CP877" s="217"/>
      <c r="CQ877" s="217"/>
      <c r="CR877" s="217"/>
      <c r="CS877" s="217"/>
      <c r="CT877" s="217"/>
      <c r="CU877" s="217"/>
      <c r="CV877" s="217"/>
      <c r="CW877" s="217"/>
      <c r="CX877" s="217"/>
      <c r="CY877" s="217"/>
    </row>
    <row r="878" s="195" customFormat="1" customHeight="1" spans="1:103">
      <c r="A878" s="230">
        <v>409</v>
      </c>
      <c r="B878" s="235"/>
      <c r="C878" s="234">
        <v>1</v>
      </c>
      <c r="D878" s="233">
        <f t="shared" si="2196"/>
        <v>750</v>
      </c>
      <c r="E878" s="234" t="str">
        <f t="shared" si="2197"/>
        <v>YT-5510-22E-F</v>
      </c>
      <c r="F878" s="232">
        <f t="shared" si="2198"/>
        <v>3000</v>
      </c>
      <c r="G878" s="234"/>
      <c r="H878" s="234" t="s">
        <v>42</v>
      </c>
      <c r="I878" s="234">
        <v>200</v>
      </c>
      <c r="J878" s="259" t="s">
        <v>86</v>
      </c>
      <c r="K878" s="234">
        <v>476</v>
      </c>
      <c r="L878" s="234">
        <f t="shared" si="2199"/>
        <v>6</v>
      </c>
      <c r="M878" s="234">
        <f t="shared" si="2185"/>
        <v>333200</v>
      </c>
      <c r="N878" s="253">
        <f t="shared" si="2200"/>
        <v>0.358970491591342</v>
      </c>
      <c r="O878" s="234">
        <v>3.5</v>
      </c>
      <c r="P878" s="234"/>
      <c r="Q878" s="234"/>
      <c r="R878" s="234"/>
      <c r="S878" s="260">
        <f t="shared" si="2186"/>
        <v>0</v>
      </c>
      <c r="T878" s="260">
        <f t="shared" si="2187"/>
        <v>16968.1429848849</v>
      </c>
      <c r="U878" s="260">
        <f t="shared" si="2188"/>
        <v>1076.91147477403</v>
      </c>
      <c r="V878" s="260"/>
      <c r="W878" s="270"/>
      <c r="X878" s="266"/>
      <c r="Y878" s="260">
        <f t="shared" si="2189"/>
        <v>16968.1429848849</v>
      </c>
      <c r="Z878" s="234">
        <f t="shared" si="2190"/>
        <v>1076.91147477403</v>
      </c>
      <c r="AA878" s="260">
        <f t="shared" si="2191"/>
        <v>6144.95798319328</v>
      </c>
      <c r="AB878" s="278">
        <f t="shared" si="2192"/>
        <v>0</v>
      </c>
      <c r="AC878" s="260">
        <f t="shared" si="2193"/>
        <v>1890</v>
      </c>
      <c r="AD878" s="254">
        <f t="shared" si="2194"/>
        <v>10.8166908809109</v>
      </c>
      <c r="AE878" s="279">
        <v>1</v>
      </c>
      <c r="AF878" s="280">
        <f t="shared" si="2195"/>
        <v>119.952</v>
      </c>
      <c r="AG878" s="292">
        <f t="shared" si="2201"/>
        <v>44161</v>
      </c>
      <c r="AH878" s="294"/>
      <c r="AI878" s="294">
        <f t="shared" si="2202"/>
        <v>44171.8166908809</v>
      </c>
      <c r="AJ878" s="295"/>
      <c r="AK878" s="295">
        <f t="shared" si="2203"/>
        <v>44173.8166908809</v>
      </c>
      <c r="AL878" s="296"/>
      <c r="AM878" s="217"/>
      <c r="AN878" s="218"/>
      <c r="AO878" s="218"/>
      <c r="AP878" s="218"/>
      <c r="AQ878" s="218"/>
      <c r="AR878" s="218"/>
      <c r="AS878" s="218"/>
      <c r="AT878" s="218"/>
      <c r="AU878" s="218"/>
      <c r="AV878" s="218"/>
      <c r="AW878" s="218"/>
      <c r="AX878" s="218"/>
      <c r="AY878" s="218"/>
      <c r="AZ878" s="218"/>
      <c r="BA878" s="218"/>
      <c r="BB878" s="218"/>
      <c r="BC878" s="218"/>
      <c r="BD878" s="218"/>
      <c r="BE878" s="218"/>
      <c r="BF878" s="218"/>
      <c r="BG878" s="218"/>
      <c r="BH878" s="218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217"/>
      <c r="BS878" s="217"/>
      <c r="BT878" s="217"/>
      <c r="BU878" s="217"/>
      <c r="BV878" s="217"/>
      <c r="BW878" s="217"/>
      <c r="BX878" s="217"/>
      <c r="BY878" s="217"/>
      <c r="BZ878" s="217"/>
      <c r="CA878" s="217"/>
      <c r="CB878" s="217"/>
      <c r="CC878" s="217"/>
      <c r="CD878" s="217"/>
      <c r="CE878" s="217"/>
      <c r="CF878" s="217"/>
      <c r="CG878" s="217"/>
      <c r="CH878" s="217"/>
      <c r="CI878" s="217"/>
      <c r="CJ878" s="217"/>
      <c r="CK878" s="217"/>
      <c r="CL878" s="217"/>
      <c r="CM878" s="217"/>
      <c r="CN878" s="217"/>
      <c r="CO878" s="217"/>
      <c r="CP878" s="217"/>
      <c r="CQ878" s="217"/>
      <c r="CR878" s="217"/>
      <c r="CS878" s="217"/>
      <c r="CT878" s="217"/>
      <c r="CU878" s="217"/>
      <c r="CV878" s="217"/>
      <c r="CW878" s="217"/>
      <c r="CX878" s="217"/>
      <c r="CY878" s="217"/>
    </row>
    <row r="879" s="195" customFormat="1" customHeight="1" spans="1:103">
      <c r="A879" s="230">
        <v>409</v>
      </c>
      <c r="B879" s="235"/>
      <c r="C879" s="234">
        <v>1</v>
      </c>
      <c r="D879" s="233">
        <f t="shared" si="2196"/>
        <v>750</v>
      </c>
      <c r="E879" s="234" t="str">
        <f t="shared" si="2197"/>
        <v>YT-5510-22E-F</v>
      </c>
      <c r="F879" s="232">
        <f t="shared" si="2198"/>
        <v>3000</v>
      </c>
      <c r="G879" s="234"/>
      <c r="H879" s="234" t="s">
        <v>43</v>
      </c>
      <c r="I879" s="234">
        <v>30</v>
      </c>
      <c r="J879" s="252" t="s">
        <v>62</v>
      </c>
      <c r="K879" s="234">
        <v>476</v>
      </c>
      <c r="L879" s="234">
        <f t="shared" si="2199"/>
        <v>6</v>
      </c>
      <c r="M879" s="234">
        <f t="shared" si="2185"/>
        <v>207060</v>
      </c>
      <c r="N879" s="253">
        <f t="shared" si="2200"/>
        <v>0.22307451977462</v>
      </c>
      <c r="O879" s="234">
        <v>14.5</v>
      </c>
      <c r="P879" s="234"/>
      <c r="Q879" s="234"/>
      <c r="R879" s="234"/>
      <c r="S879" s="260">
        <f t="shared" si="2186"/>
        <v>0</v>
      </c>
      <c r="T879" s="260">
        <f t="shared" si="2187"/>
        <v>70296.5923659517</v>
      </c>
      <c r="U879" s="260">
        <f t="shared" si="2188"/>
        <v>669.22355932386</v>
      </c>
      <c r="V879" s="260"/>
      <c r="W879" s="270"/>
      <c r="X879" s="266"/>
      <c r="Y879" s="260">
        <f t="shared" si="2189"/>
        <v>70296.5923659517</v>
      </c>
      <c r="Z879" s="234">
        <f t="shared" si="2190"/>
        <v>669.22355932386</v>
      </c>
      <c r="AA879" s="260">
        <f t="shared" si="2191"/>
        <v>40966.3865546218</v>
      </c>
      <c r="AB879" s="278">
        <f t="shared" si="2192"/>
        <v>0</v>
      </c>
      <c r="AC879" s="260">
        <f t="shared" si="2193"/>
        <v>7830</v>
      </c>
      <c r="AD879" s="254">
        <f t="shared" si="2194"/>
        <v>10.8166908809109</v>
      </c>
      <c r="AE879" s="279">
        <v>1</v>
      </c>
      <c r="AF879" s="280">
        <f t="shared" si="2195"/>
        <v>74.5416</v>
      </c>
      <c r="AG879" s="292">
        <f t="shared" si="2201"/>
        <v>44161</v>
      </c>
      <c r="AH879" s="294"/>
      <c r="AI879" s="294">
        <f t="shared" si="2202"/>
        <v>44171.8166908809</v>
      </c>
      <c r="AJ879" s="295"/>
      <c r="AK879" s="295">
        <f t="shared" si="2203"/>
        <v>44173.8166908809</v>
      </c>
      <c r="AL879" s="296"/>
      <c r="AM879" s="217"/>
      <c r="AN879" s="218"/>
      <c r="AO879" s="218"/>
      <c r="AP879" s="218"/>
      <c r="AQ879" s="218"/>
      <c r="AR879" s="218"/>
      <c r="AS879" s="218"/>
      <c r="AT879" s="218"/>
      <c r="AU879" s="218"/>
      <c r="AV879" s="218"/>
      <c r="AW879" s="218"/>
      <c r="AX879" s="218"/>
      <c r="AY879" s="218"/>
      <c r="AZ879" s="218"/>
      <c r="BA879" s="218"/>
      <c r="BB879" s="218"/>
      <c r="BC879" s="218"/>
      <c r="BD879" s="218"/>
      <c r="BE879" s="218"/>
      <c r="BF879" s="218"/>
      <c r="BG879" s="218"/>
      <c r="BH879" s="218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217"/>
      <c r="BS879" s="217"/>
      <c r="BT879" s="217"/>
      <c r="BU879" s="217"/>
      <c r="BV879" s="217"/>
      <c r="BW879" s="217"/>
      <c r="BX879" s="217"/>
      <c r="BY879" s="217"/>
      <c r="BZ879" s="217"/>
      <c r="CA879" s="217"/>
      <c r="CB879" s="217"/>
      <c r="CC879" s="217"/>
      <c r="CD879" s="217"/>
      <c r="CE879" s="217"/>
      <c r="CF879" s="217"/>
      <c r="CG879" s="217"/>
      <c r="CH879" s="217"/>
      <c r="CI879" s="217"/>
      <c r="CJ879" s="217"/>
      <c r="CK879" s="217"/>
      <c r="CL879" s="217"/>
      <c r="CM879" s="217"/>
      <c r="CN879" s="217"/>
      <c r="CO879" s="217"/>
      <c r="CP879" s="217"/>
      <c r="CQ879" s="217"/>
      <c r="CR879" s="217"/>
      <c r="CS879" s="217"/>
      <c r="CT879" s="217"/>
      <c r="CU879" s="217"/>
      <c r="CV879" s="217"/>
      <c r="CW879" s="217"/>
      <c r="CX879" s="217"/>
      <c r="CY879" s="217"/>
    </row>
    <row r="880" s="195" customFormat="1" customHeight="1" spans="1:103">
      <c r="A880" s="230">
        <v>409</v>
      </c>
      <c r="B880" s="235"/>
      <c r="C880" s="234">
        <v>1</v>
      </c>
      <c r="D880" s="233">
        <f t="shared" si="2196"/>
        <v>750</v>
      </c>
      <c r="E880" s="234" t="str">
        <f t="shared" si="2197"/>
        <v>YT-5510-22E-F</v>
      </c>
      <c r="F880" s="232">
        <f t="shared" si="2198"/>
        <v>3000</v>
      </c>
      <c r="G880" s="234"/>
      <c r="H880" s="234" t="s">
        <v>44</v>
      </c>
      <c r="I880" s="234">
        <v>75</v>
      </c>
      <c r="J880" s="252" t="s">
        <v>172</v>
      </c>
      <c r="K880" s="234">
        <v>476</v>
      </c>
      <c r="L880" s="234">
        <f t="shared" si="2199"/>
        <v>6</v>
      </c>
      <c r="M880" s="234">
        <f t="shared" si="2185"/>
        <v>121380</v>
      </c>
      <c r="N880" s="253">
        <f t="shared" si="2200"/>
        <v>0.130767821936846</v>
      </c>
      <c r="O880" s="234">
        <v>3.4</v>
      </c>
      <c r="P880" s="234"/>
      <c r="Q880" s="234"/>
      <c r="R880" s="234"/>
      <c r="S880" s="260">
        <f t="shared" si="2186"/>
        <v>0</v>
      </c>
      <c r="T880" s="260">
        <f t="shared" si="2187"/>
        <v>16483.3388996024</v>
      </c>
      <c r="U880" s="260">
        <f t="shared" si="2188"/>
        <v>392.303465810538</v>
      </c>
      <c r="V880" s="260"/>
      <c r="W880" s="270"/>
      <c r="X880" s="266"/>
      <c r="Y880" s="260">
        <f t="shared" si="2189"/>
        <v>16483.3388996024</v>
      </c>
      <c r="Z880" s="234">
        <f t="shared" si="2190"/>
        <v>392.303465810538</v>
      </c>
      <c r="AA880" s="260">
        <f t="shared" si="2191"/>
        <v>16386.5546218487</v>
      </c>
      <c r="AB880" s="278">
        <f t="shared" si="2192"/>
        <v>0</v>
      </c>
      <c r="AC880" s="260">
        <f t="shared" si="2193"/>
        <v>1836</v>
      </c>
      <c r="AD880" s="254">
        <f t="shared" si="2194"/>
        <v>10.8166908809109</v>
      </c>
      <c r="AE880" s="279">
        <v>1</v>
      </c>
      <c r="AF880" s="280">
        <f t="shared" si="2195"/>
        <v>43.6968</v>
      </c>
      <c r="AG880" s="292">
        <f t="shared" si="2201"/>
        <v>44161</v>
      </c>
      <c r="AH880" s="294"/>
      <c r="AI880" s="294">
        <f t="shared" si="2202"/>
        <v>44171.8166908809</v>
      </c>
      <c r="AJ880" s="295"/>
      <c r="AK880" s="295">
        <f t="shared" si="2203"/>
        <v>44173.8166908809</v>
      </c>
      <c r="AL880" s="296"/>
      <c r="AM880" s="217"/>
      <c r="AN880" s="218"/>
      <c r="AO880" s="218"/>
      <c r="AP880" s="218"/>
      <c r="AQ880" s="218"/>
      <c r="AR880" s="218"/>
      <c r="AS880" s="218"/>
      <c r="AT880" s="218"/>
      <c r="AU880" s="218"/>
      <c r="AV880" s="218"/>
      <c r="AW880" s="218"/>
      <c r="AX880" s="218"/>
      <c r="AY880" s="218"/>
      <c r="AZ880" s="218"/>
      <c r="BA880" s="218"/>
      <c r="BB880" s="218"/>
      <c r="BC880" s="218"/>
      <c r="BD880" s="218"/>
      <c r="BE880" s="218"/>
      <c r="BF880" s="218"/>
      <c r="BG880" s="218"/>
      <c r="BH880" s="218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217"/>
      <c r="BS880" s="217"/>
      <c r="BT880" s="217"/>
      <c r="BU880" s="217"/>
      <c r="BV880" s="217"/>
      <c r="BW880" s="217"/>
      <c r="BX880" s="217"/>
      <c r="BY880" s="217"/>
      <c r="BZ880" s="217"/>
      <c r="CA880" s="217"/>
      <c r="CB880" s="217"/>
      <c r="CC880" s="217"/>
      <c r="CD880" s="217"/>
      <c r="CE880" s="217"/>
      <c r="CF880" s="217"/>
      <c r="CG880" s="217"/>
      <c r="CH880" s="217"/>
      <c r="CI880" s="217"/>
      <c r="CJ880" s="217"/>
      <c r="CK880" s="217"/>
      <c r="CL880" s="217"/>
      <c r="CM880" s="217"/>
      <c r="CN880" s="217"/>
      <c r="CO880" s="217"/>
      <c r="CP880" s="217"/>
      <c r="CQ880" s="217"/>
      <c r="CR880" s="217"/>
      <c r="CS880" s="217"/>
      <c r="CT880" s="217"/>
      <c r="CU880" s="217"/>
      <c r="CV880" s="217"/>
      <c r="CW880" s="217"/>
      <c r="CX880" s="217"/>
      <c r="CY880" s="217"/>
    </row>
    <row r="881" s="195" customFormat="1" customHeight="1" spans="1:103">
      <c r="A881" s="230">
        <v>409</v>
      </c>
      <c r="B881" s="235"/>
      <c r="C881" s="234">
        <v>1</v>
      </c>
      <c r="D881" s="233">
        <f t="shared" si="2196"/>
        <v>750</v>
      </c>
      <c r="E881" s="234" t="str">
        <f t="shared" si="2197"/>
        <v>YT-5510-22E-F</v>
      </c>
      <c r="F881" s="232">
        <f t="shared" si="2198"/>
        <v>3000</v>
      </c>
      <c r="G881" s="234"/>
      <c r="H881" s="234" t="s">
        <v>45</v>
      </c>
      <c r="I881" s="234">
        <v>75</v>
      </c>
      <c r="J881" s="252" t="s">
        <v>172</v>
      </c>
      <c r="K881" s="234">
        <v>476</v>
      </c>
      <c r="L881" s="234">
        <f t="shared" si="2199"/>
        <v>6</v>
      </c>
      <c r="M881" s="234">
        <f t="shared" si="2185"/>
        <v>174930</v>
      </c>
      <c r="N881" s="253">
        <f t="shared" si="2200"/>
        <v>0.188459508085455</v>
      </c>
      <c r="O881" s="234">
        <v>4.9</v>
      </c>
      <c r="P881" s="234"/>
      <c r="Q881" s="234"/>
      <c r="R881" s="234"/>
      <c r="S881" s="260">
        <f t="shared" si="2186"/>
        <v>0</v>
      </c>
      <c r="T881" s="260">
        <f t="shared" si="2187"/>
        <v>23755.4001788389</v>
      </c>
      <c r="U881" s="260">
        <f t="shared" si="2188"/>
        <v>565.378524256365</v>
      </c>
      <c r="V881" s="260"/>
      <c r="W881" s="270"/>
      <c r="X881" s="266"/>
      <c r="Y881" s="260">
        <f t="shared" si="2189"/>
        <v>23755.4001788389</v>
      </c>
      <c r="Z881" s="234">
        <f t="shared" si="2190"/>
        <v>565.378524256365</v>
      </c>
      <c r="AA881" s="260">
        <f t="shared" si="2191"/>
        <v>16386.5546218487</v>
      </c>
      <c r="AB881" s="278">
        <f t="shared" si="2192"/>
        <v>0</v>
      </c>
      <c r="AC881" s="260">
        <f t="shared" si="2193"/>
        <v>2646</v>
      </c>
      <c r="AD881" s="254">
        <f t="shared" si="2194"/>
        <v>10.8166908809109</v>
      </c>
      <c r="AE881" s="279">
        <v>1</v>
      </c>
      <c r="AF881" s="280">
        <f t="shared" si="2195"/>
        <v>62.9748</v>
      </c>
      <c r="AG881" s="292">
        <f t="shared" si="2201"/>
        <v>44161</v>
      </c>
      <c r="AH881" s="294"/>
      <c r="AI881" s="294">
        <f t="shared" si="2202"/>
        <v>44171.8166908809</v>
      </c>
      <c r="AJ881" s="295"/>
      <c r="AK881" s="295">
        <f t="shared" si="2203"/>
        <v>44173.8166908809</v>
      </c>
      <c r="AL881" s="296"/>
      <c r="AM881" s="217"/>
      <c r="AN881" s="218"/>
      <c r="AO881" s="218"/>
      <c r="AP881" s="218"/>
      <c r="AQ881" s="218"/>
      <c r="AR881" s="218"/>
      <c r="AS881" s="218"/>
      <c r="AT881" s="218"/>
      <c r="AU881" s="218"/>
      <c r="AV881" s="218"/>
      <c r="AW881" s="218"/>
      <c r="AX881" s="218"/>
      <c r="AY881" s="218"/>
      <c r="AZ881" s="218"/>
      <c r="BA881" s="218"/>
      <c r="BB881" s="218"/>
      <c r="BC881" s="218"/>
      <c r="BD881" s="218"/>
      <c r="BE881" s="218"/>
      <c r="BF881" s="218"/>
      <c r="BG881" s="218"/>
      <c r="BH881" s="218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217"/>
      <c r="BS881" s="217"/>
      <c r="BT881" s="217"/>
      <c r="BU881" s="217"/>
      <c r="BV881" s="217"/>
      <c r="BW881" s="217"/>
      <c r="BX881" s="217"/>
      <c r="BY881" s="217"/>
      <c r="BZ881" s="217"/>
      <c r="CA881" s="217"/>
      <c r="CB881" s="217"/>
      <c r="CC881" s="217"/>
      <c r="CD881" s="217"/>
      <c r="CE881" s="217"/>
      <c r="CF881" s="217"/>
      <c r="CG881" s="217"/>
      <c r="CH881" s="217"/>
      <c r="CI881" s="217"/>
      <c r="CJ881" s="217"/>
      <c r="CK881" s="217"/>
      <c r="CL881" s="217"/>
      <c r="CM881" s="217"/>
      <c r="CN881" s="217"/>
      <c r="CO881" s="217"/>
      <c r="CP881" s="217"/>
      <c r="CQ881" s="217"/>
      <c r="CR881" s="217"/>
      <c r="CS881" s="217"/>
      <c r="CT881" s="217"/>
      <c r="CU881" s="217"/>
      <c r="CV881" s="217"/>
      <c r="CW881" s="217"/>
      <c r="CX881" s="217"/>
      <c r="CY881" s="217"/>
    </row>
    <row r="882" s="195" customFormat="1" customHeight="1" spans="1:103">
      <c r="A882" s="230">
        <v>409</v>
      </c>
      <c r="B882" s="235"/>
      <c r="C882" s="234">
        <v>1</v>
      </c>
      <c r="D882" s="233">
        <f t="shared" si="2196"/>
        <v>750</v>
      </c>
      <c r="E882" s="234" t="str">
        <f t="shared" si="2197"/>
        <v>YT-5510-22E-F</v>
      </c>
      <c r="F882" s="232">
        <f t="shared" si="2198"/>
        <v>3000</v>
      </c>
      <c r="G882" s="234"/>
      <c r="H882" s="234" t="s">
        <v>46</v>
      </c>
      <c r="I882" s="234"/>
      <c r="J882" s="252"/>
      <c r="K882" s="234"/>
      <c r="L882" s="234">
        <f t="shared" si="2199"/>
        <v>6</v>
      </c>
      <c r="M882" s="234">
        <f t="shared" si="2185"/>
        <v>0</v>
      </c>
      <c r="N882" s="253">
        <f t="shared" si="2200"/>
        <v>0</v>
      </c>
      <c r="O882" s="234"/>
      <c r="P882" s="234"/>
      <c r="Q882" s="234"/>
      <c r="R882" s="234"/>
      <c r="S882" s="260">
        <f t="shared" si="2186"/>
        <v>0</v>
      </c>
      <c r="T882" s="260" t="e">
        <f t="shared" si="2187"/>
        <v>#DIV/0!</v>
      </c>
      <c r="U882" s="260">
        <f t="shared" si="2188"/>
        <v>0</v>
      </c>
      <c r="V882" s="260"/>
      <c r="W882" s="270"/>
      <c r="X882" s="266"/>
      <c r="Y882" s="260" t="e">
        <f t="shared" si="2189"/>
        <v>#DIV/0!</v>
      </c>
      <c r="Z882" s="234" t="e">
        <f t="shared" si="2190"/>
        <v>#DIV/0!</v>
      </c>
      <c r="AA882" s="260" t="e">
        <f t="shared" si="2191"/>
        <v>#DIV/0!</v>
      </c>
      <c r="AB882" s="278" t="e">
        <f t="shared" si="2192"/>
        <v>#DIV/0!</v>
      </c>
      <c r="AC882" s="260">
        <f t="shared" si="2193"/>
        <v>0</v>
      </c>
      <c r="AD882" s="254" t="e">
        <f t="shared" si="2194"/>
        <v>#DIV/0!</v>
      </c>
      <c r="AE882" s="279">
        <v>1</v>
      </c>
      <c r="AF882" s="280">
        <f t="shared" si="2195"/>
        <v>0</v>
      </c>
      <c r="AG882" s="292">
        <f t="shared" si="2201"/>
        <v>44161</v>
      </c>
      <c r="AH882" s="294"/>
      <c r="AI882" s="294">
        <f t="shared" si="2202"/>
        <v>44171.8166908809</v>
      </c>
      <c r="AJ882" s="295"/>
      <c r="AK882" s="295">
        <f t="shared" si="2203"/>
        <v>44173.8166908809</v>
      </c>
      <c r="AL882" s="296"/>
      <c r="AM882" s="217"/>
      <c r="AN882" s="218"/>
      <c r="AO882" s="218"/>
      <c r="AP882" s="218"/>
      <c r="AQ882" s="218"/>
      <c r="AR882" s="218"/>
      <c r="AS882" s="218"/>
      <c r="AT882" s="218"/>
      <c r="AU882" s="218"/>
      <c r="AV882" s="218"/>
      <c r="AW882" s="218"/>
      <c r="AX882" s="218"/>
      <c r="AY882" s="218"/>
      <c r="AZ882" s="218"/>
      <c r="BA882" s="218"/>
      <c r="BB882" s="218"/>
      <c r="BC882" s="218"/>
      <c r="BD882" s="218"/>
      <c r="BE882" s="218"/>
      <c r="BF882" s="218"/>
      <c r="BG882" s="218"/>
      <c r="BH882" s="218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217"/>
      <c r="BS882" s="217"/>
      <c r="BT882" s="217"/>
      <c r="BU882" s="217"/>
      <c r="BV882" s="217"/>
      <c r="BW882" s="217"/>
      <c r="BX882" s="217"/>
      <c r="BY882" s="217"/>
      <c r="BZ882" s="217"/>
      <c r="CA882" s="217"/>
      <c r="CB882" s="217"/>
      <c r="CC882" s="217"/>
      <c r="CD882" s="217"/>
      <c r="CE882" s="217"/>
      <c r="CF882" s="217"/>
      <c r="CG882" s="217"/>
      <c r="CH882" s="217"/>
      <c r="CI882" s="217"/>
      <c r="CJ882" s="217"/>
      <c r="CK882" s="217"/>
      <c r="CL882" s="217"/>
      <c r="CM882" s="217"/>
      <c r="CN882" s="217"/>
      <c r="CO882" s="217"/>
      <c r="CP882" s="217"/>
      <c r="CQ882" s="217"/>
      <c r="CR882" s="217"/>
      <c r="CS882" s="217"/>
      <c r="CT882" s="217"/>
      <c r="CU882" s="217"/>
      <c r="CV882" s="217"/>
      <c r="CW882" s="217"/>
      <c r="CX882" s="217"/>
      <c r="CY882" s="217"/>
    </row>
    <row r="883" s="195" customFormat="1" customHeight="1" spans="1:103">
      <c r="A883" s="230"/>
      <c r="B883" s="237"/>
      <c r="C883" s="240"/>
      <c r="D883" s="239"/>
      <c r="E883" s="240"/>
      <c r="F883" s="238"/>
      <c r="G883" s="240"/>
      <c r="H883" s="240"/>
      <c r="I883" s="240"/>
      <c r="J883" s="256"/>
      <c r="K883" s="240"/>
      <c r="L883" s="240"/>
      <c r="M883" s="240"/>
      <c r="N883" s="257"/>
      <c r="O883" s="240"/>
      <c r="P883" s="240"/>
      <c r="Q883" s="240"/>
      <c r="R883" s="240"/>
      <c r="S883" s="267"/>
      <c r="T883" s="267"/>
      <c r="U883" s="267"/>
      <c r="V883" s="267"/>
      <c r="W883" s="272"/>
      <c r="X883" s="269"/>
      <c r="Y883" s="267"/>
      <c r="Z883" s="240"/>
      <c r="AA883" s="267"/>
      <c r="AB883" s="281"/>
      <c r="AC883" s="267"/>
      <c r="AD883" s="258"/>
      <c r="AE883" s="282"/>
      <c r="AF883" s="283"/>
      <c r="AG883" s="297"/>
      <c r="AH883" s="352"/>
      <c r="AI883" s="352"/>
      <c r="AJ883" s="345"/>
      <c r="AK883" s="345"/>
      <c r="AL883" s="298"/>
      <c r="AM883" s="217"/>
      <c r="AN883" s="218"/>
      <c r="AO883" s="218"/>
      <c r="AP883" s="218"/>
      <c r="AQ883" s="218"/>
      <c r="AR883" s="218"/>
      <c r="AS883" s="218"/>
      <c r="AT883" s="218"/>
      <c r="AU883" s="218"/>
      <c r="AV883" s="218"/>
      <c r="AW883" s="218"/>
      <c r="AX883" s="218"/>
      <c r="AY883" s="218"/>
      <c r="AZ883" s="218"/>
      <c r="BA883" s="218"/>
      <c r="BB883" s="218"/>
      <c r="BC883" s="218"/>
      <c r="BD883" s="218"/>
      <c r="BE883" s="218"/>
      <c r="BF883" s="218"/>
      <c r="BG883" s="218"/>
      <c r="BH883" s="218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217"/>
      <c r="BS883" s="217"/>
      <c r="BT883" s="217"/>
      <c r="BU883" s="217"/>
      <c r="BV883" s="217"/>
      <c r="BW883" s="217"/>
      <c r="BX883" s="217"/>
      <c r="BY883" s="217"/>
      <c r="BZ883" s="217"/>
      <c r="CA883" s="217"/>
      <c r="CB883" s="217"/>
      <c r="CC883" s="217"/>
      <c r="CD883" s="217"/>
      <c r="CE883" s="217"/>
      <c r="CF883" s="217"/>
      <c r="CG883" s="217"/>
      <c r="CH883" s="217"/>
      <c r="CI883" s="217"/>
      <c r="CJ883" s="217"/>
      <c r="CK883" s="217"/>
      <c r="CL883" s="217"/>
      <c r="CM883" s="217"/>
      <c r="CN883" s="217"/>
      <c r="CO883" s="217"/>
      <c r="CP883" s="217"/>
      <c r="CQ883" s="217"/>
      <c r="CR883" s="217"/>
      <c r="CS883" s="217"/>
      <c r="CT883" s="217"/>
      <c r="CU883" s="217"/>
      <c r="CV883" s="217"/>
      <c r="CW883" s="217"/>
      <c r="CX883" s="217"/>
      <c r="CY883" s="217"/>
    </row>
    <row r="884" s="190" customFormat="1" customHeight="1" spans="1:103">
      <c r="A884" s="243">
        <v>410</v>
      </c>
      <c r="B884" s="235">
        <v>1110</v>
      </c>
      <c r="C884" s="234">
        <v>1</v>
      </c>
      <c r="D884" s="233">
        <v>750</v>
      </c>
      <c r="E884" s="234" t="s">
        <v>217</v>
      </c>
      <c r="F884" s="232">
        <v>2460</v>
      </c>
      <c r="G884" s="234"/>
      <c r="H884" s="234" t="s">
        <v>15</v>
      </c>
      <c r="I884" s="234">
        <v>100</v>
      </c>
      <c r="J884" s="259" t="s">
        <v>218</v>
      </c>
      <c r="K884" s="234">
        <v>430</v>
      </c>
      <c r="L884" s="234">
        <v>6</v>
      </c>
      <c r="M884" s="234">
        <f t="shared" ref="M884:M890" si="2204">O884*K884*I884</f>
        <v>184900</v>
      </c>
      <c r="N884" s="253">
        <f>M884/SUM($M$884:$M$890)</f>
        <v>0.173311524888341</v>
      </c>
      <c r="O884" s="234">
        <v>4.3</v>
      </c>
      <c r="P884" s="234"/>
      <c r="Q884" s="234"/>
      <c r="R884" s="234"/>
      <c r="S884" s="260">
        <f t="shared" ref="S884:S890" si="2205">R884*Q884*P884/1000</f>
        <v>0</v>
      </c>
      <c r="T884" s="260">
        <f t="shared" ref="T884:T890" si="2206">F884*N884*1000/L884/K884*9000/I884</f>
        <v>14872.5471357669</v>
      </c>
      <c r="U884" s="260">
        <f t="shared" ref="U884:U890" si="2207">F884*N884</f>
        <v>426.346351225319</v>
      </c>
      <c r="V884" s="260"/>
      <c r="W884" s="270"/>
      <c r="X884" s="266"/>
      <c r="Y884" s="260">
        <f t="shared" ref="Y884:Y890" si="2208">T884-X884</f>
        <v>14872.5471357669</v>
      </c>
      <c r="Z884" s="234">
        <f t="shared" ref="Z884:Z890" si="2209">Y884*I884/9000*L884*K884/1000</f>
        <v>426.346351225319</v>
      </c>
      <c r="AA884" s="260">
        <f t="shared" ref="AA884:AA890" si="2210">65*1000/K884*9000/I884</f>
        <v>13604.6511627907</v>
      </c>
      <c r="AB884" s="278">
        <f t="shared" ref="AB884:AB890" si="2211">Q884*R884*P884*N884/K884/L884*9000/I884</f>
        <v>0</v>
      </c>
      <c r="AC884" s="260">
        <f t="shared" ref="AC884:AC890" si="2212">D884/2*O884*60*24/1000</f>
        <v>2322</v>
      </c>
      <c r="AD884" s="254">
        <f t="shared" ref="AD884:AD890" si="2213">T884/AC884/0.83/AE884</f>
        <v>7.71693862570019</v>
      </c>
      <c r="AE884" s="279">
        <v>1</v>
      </c>
      <c r="AF884" s="280">
        <f t="shared" ref="AF884:AF890" si="2214">IF(LEN(C884)&gt;0,AC884*I884/9000/1000*K884*L884,"")</f>
        <v>66.564</v>
      </c>
      <c r="AG884" s="292">
        <v>44114</v>
      </c>
      <c r="AH884" s="294"/>
      <c r="AI884" s="294">
        <f>AD884+AG884</f>
        <v>44121.7169386257</v>
      </c>
      <c r="AJ884" s="295" t="str">
        <f ca="1">IF(NOW()-AG884-AD884&gt;=-2,"跟踪"," ")</f>
        <v>跟踪</v>
      </c>
      <c r="AK884" s="295">
        <f>AI884+3</f>
        <v>44124.7169386257</v>
      </c>
      <c r="AL884" s="296">
        <f>SUM(AF884:AF890)</f>
        <v>384.0714</v>
      </c>
      <c r="AM884" s="300"/>
      <c r="AN884" s="218"/>
      <c r="AO884" s="218"/>
      <c r="AP884" s="218"/>
      <c r="AQ884" s="218"/>
      <c r="AR884" s="218"/>
      <c r="AS884" s="218"/>
      <c r="AT884" s="218"/>
      <c r="AU884" s="218"/>
      <c r="AV884" s="218"/>
      <c r="AW884" s="218"/>
      <c r="AX884" s="218"/>
      <c r="AY884" s="218"/>
      <c r="AZ884" s="218"/>
      <c r="BA884" s="218"/>
      <c r="BB884" s="218"/>
      <c r="BC884" s="218"/>
      <c r="BD884" s="218"/>
      <c r="BE884" s="218"/>
      <c r="BF884" s="218"/>
      <c r="BG884" s="218"/>
      <c r="BH884" s="218"/>
      <c r="BI884" s="300"/>
      <c r="BJ884" s="300"/>
      <c r="BK884" s="300"/>
      <c r="BL884" s="300"/>
      <c r="BM884" s="300"/>
      <c r="BN884" s="300"/>
      <c r="BO884" s="300"/>
      <c r="BP884" s="300"/>
      <c r="BQ884" s="300"/>
      <c r="BR884" s="300"/>
      <c r="BS884" s="300"/>
      <c r="BT884" s="300"/>
      <c r="BU884" s="300"/>
      <c r="BV884" s="300"/>
      <c r="BW884" s="300"/>
      <c r="BX884" s="300"/>
      <c r="BY884" s="300"/>
      <c r="BZ884" s="300"/>
      <c r="CA884" s="300"/>
      <c r="CB884" s="300"/>
      <c r="CC884" s="300"/>
      <c r="CD884" s="300"/>
      <c r="CE884" s="300"/>
      <c r="CF884" s="300"/>
      <c r="CG884" s="300"/>
      <c r="CH884" s="300"/>
      <c r="CI884" s="300"/>
      <c r="CJ884" s="300"/>
      <c r="CK884" s="300"/>
      <c r="CL884" s="300"/>
      <c r="CM884" s="300"/>
      <c r="CN884" s="300"/>
      <c r="CO884" s="300"/>
      <c r="CP884" s="300"/>
      <c r="CQ884" s="300"/>
      <c r="CR884" s="300"/>
      <c r="CS884" s="300"/>
      <c r="CT884" s="300"/>
      <c r="CU884" s="300"/>
      <c r="CV884" s="300"/>
      <c r="CW884" s="300"/>
      <c r="CX884" s="300"/>
      <c r="CY884" s="300"/>
    </row>
    <row r="885" s="190" customFormat="1" customHeight="1" spans="1:103">
      <c r="A885" s="243">
        <v>410</v>
      </c>
      <c r="B885" s="235"/>
      <c r="C885" s="234">
        <v>1</v>
      </c>
      <c r="D885" s="233">
        <f t="shared" ref="D885:D890" si="2215">D884</f>
        <v>750</v>
      </c>
      <c r="E885" s="234" t="str">
        <f t="shared" ref="E885:E890" si="2216">E884</f>
        <v>ys-12412</v>
      </c>
      <c r="F885" s="232">
        <f t="shared" ref="F885:F890" si="2217">F884</f>
        <v>2460</v>
      </c>
      <c r="G885" s="234"/>
      <c r="H885" s="234" t="s">
        <v>41</v>
      </c>
      <c r="I885" s="234">
        <v>100</v>
      </c>
      <c r="J885" s="252" t="s">
        <v>219</v>
      </c>
      <c r="K885" s="234">
        <v>430</v>
      </c>
      <c r="L885" s="234">
        <f t="shared" ref="L885:L890" si="2218">L884</f>
        <v>6</v>
      </c>
      <c r="M885" s="234">
        <f t="shared" si="2204"/>
        <v>232200</v>
      </c>
      <c r="N885" s="253">
        <f t="shared" ref="N885:N890" si="2219">M885/SUM($M$884:$M$890)</f>
        <v>0.217647031255126</v>
      </c>
      <c r="O885" s="234">
        <v>5.4</v>
      </c>
      <c r="P885" s="234"/>
      <c r="Q885" s="234"/>
      <c r="R885" s="234"/>
      <c r="S885" s="260">
        <f t="shared" si="2205"/>
        <v>0</v>
      </c>
      <c r="T885" s="260">
        <f t="shared" si="2206"/>
        <v>18677.1522170097</v>
      </c>
      <c r="U885" s="260">
        <f t="shared" si="2207"/>
        <v>535.41169688761</v>
      </c>
      <c r="V885" s="260"/>
      <c r="W885" s="270"/>
      <c r="X885" s="266"/>
      <c r="Y885" s="260">
        <f t="shared" si="2208"/>
        <v>18677.1522170097</v>
      </c>
      <c r="Z885" s="234">
        <f t="shared" si="2209"/>
        <v>535.41169688761</v>
      </c>
      <c r="AA885" s="260">
        <f t="shared" si="2210"/>
        <v>13604.6511627907</v>
      </c>
      <c r="AB885" s="278">
        <f t="shared" si="2211"/>
        <v>0</v>
      </c>
      <c r="AC885" s="260">
        <f t="shared" si="2212"/>
        <v>2916</v>
      </c>
      <c r="AD885" s="254">
        <f t="shared" si="2213"/>
        <v>7.71693862570019</v>
      </c>
      <c r="AE885" s="279">
        <v>1</v>
      </c>
      <c r="AF885" s="280">
        <f t="shared" si="2214"/>
        <v>83.592</v>
      </c>
      <c r="AG885" s="292">
        <f t="shared" ref="AG885:AG890" si="2220">AG884</f>
        <v>44114</v>
      </c>
      <c r="AH885" s="294"/>
      <c r="AI885" s="294">
        <f t="shared" ref="AI885:AI890" si="2221">AI884</f>
        <v>44121.7169386257</v>
      </c>
      <c r="AJ885" s="295"/>
      <c r="AK885" s="295">
        <f t="shared" ref="AK885:AK890" si="2222">AK884</f>
        <v>44124.7169386257</v>
      </c>
      <c r="AL885" s="296"/>
      <c r="AM885" s="300"/>
      <c r="AN885" s="218"/>
      <c r="AO885" s="218"/>
      <c r="AP885" s="218"/>
      <c r="AQ885" s="218"/>
      <c r="AR885" s="218"/>
      <c r="AS885" s="218"/>
      <c r="AT885" s="218"/>
      <c r="AU885" s="218"/>
      <c r="AV885" s="218"/>
      <c r="AW885" s="218"/>
      <c r="AX885" s="218"/>
      <c r="AY885" s="218"/>
      <c r="AZ885" s="218"/>
      <c r="BA885" s="218"/>
      <c r="BB885" s="218"/>
      <c r="BC885" s="218"/>
      <c r="BD885" s="218"/>
      <c r="BE885" s="218"/>
      <c r="BF885" s="218"/>
      <c r="BG885" s="218"/>
      <c r="BH885" s="218"/>
      <c r="BI885" s="300"/>
      <c r="BJ885" s="300"/>
      <c r="BK885" s="300"/>
      <c r="BL885" s="300"/>
      <c r="BM885" s="300"/>
      <c r="BN885" s="300"/>
      <c r="BO885" s="300"/>
      <c r="BP885" s="300"/>
      <c r="BQ885" s="300"/>
      <c r="BR885" s="300"/>
      <c r="BS885" s="300"/>
      <c r="BT885" s="300"/>
      <c r="BU885" s="300"/>
      <c r="BV885" s="300"/>
      <c r="BW885" s="300"/>
      <c r="BX885" s="300"/>
      <c r="BY885" s="300"/>
      <c r="BZ885" s="300"/>
      <c r="CA885" s="300"/>
      <c r="CB885" s="300"/>
      <c r="CC885" s="300"/>
      <c r="CD885" s="300"/>
      <c r="CE885" s="300"/>
      <c r="CF885" s="300"/>
      <c r="CG885" s="300"/>
      <c r="CH885" s="300"/>
      <c r="CI885" s="300"/>
      <c r="CJ885" s="300"/>
      <c r="CK885" s="300"/>
      <c r="CL885" s="300"/>
      <c r="CM885" s="300"/>
      <c r="CN885" s="300"/>
      <c r="CO885" s="300"/>
      <c r="CP885" s="300"/>
      <c r="CQ885" s="300"/>
      <c r="CR885" s="300"/>
      <c r="CS885" s="300"/>
      <c r="CT885" s="300"/>
      <c r="CU885" s="300"/>
      <c r="CV885" s="300"/>
      <c r="CW885" s="300"/>
      <c r="CX885" s="300"/>
      <c r="CY885" s="300"/>
    </row>
    <row r="886" s="190" customFormat="1" customHeight="1" spans="1:103">
      <c r="A886" s="243">
        <v>410</v>
      </c>
      <c r="B886" s="235"/>
      <c r="C886" s="234">
        <v>1</v>
      </c>
      <c r="D886" s="233">
        <f t="shared" si="2215"/>
        <v>750</v>
      </c>
      <c r="E886" s="234" t="str">
        <f t="shared" si="2216"/>
        <v>ys-12412</v>
      </c>
      <c r="F886" s="232">
        <f t="shared" si="2217"/>
        <v>2460</v>
      </c>
      <c r="G886" s="234"/>
      <c r="H886" s="234" t="s">
        <v>42</v>
      </c>
      <c r="I886" s="234">
        <v>100</v>
      </c>
      <c r="J886" s="259" t="s">
        <v>220</v>
      </c>
      <c r="K886" s="234">
        <v>430</v>
      </c>
      <c r="L886" s="234">
        <f t="shared" si="2218"/>
        <v>6</v>
      </c>
      <c r="M886" s="234">
        <f t="shared" si="2204"/>
        <v>172000</v>
      </c>
      <c r="N886" s="253">
        <f t="shared" si="2219"/>
        <v>0.161220023151945</v>
      </c>
      <c r="O886" s="234">
        <v>4</v>
      </c>
      <c r="P886" s="234"/>
      <c r="Q886" s="234"/>
      <c r="R886" s="234"/>
      <c r="S886" s="260">
        <f t="shared" si="2205"/>
        <v>0</v>
      </c>
      <c r="T886" s="260">
        <f t="shared" si="2206"/>
        <v>13834.9275681553</v>
      </c>
      <c r="U886" s="260">
        <f t="shared" si="2207"/>
        <v>396.601256953785</v>
      </c>
      <c r="V886" s="260"/>
      <c r="W886" s="270"/>
      <c r="X886" s="266"/>
      <c r="Y886" s="260">
        <f t="shared" si="2208"/>
        <v>13834.9275681553</v>
      </c>
      <c r="Z886" s="234">
        <f t="shared" si="2209"/>
        <v>396.601256953785</v>
      </c>
      <c r="AA886" s="260">
        <f t="shared" si="2210"/>
        <v>13604.6511627907</v>
      </c>
      <c r="AB886" s="278">
        <f t="shared" si="2211"/>
        <v>0</v>
      </c>
      <c r="AC886" s="260">
        <f t="shared" si="2212"/>
        <v>2160</v>
      </c>
      <c r="AD886" s="254">
        <f t="shared" si="2213"/>
        <v>7.71693862570019</v>
      </c>
      <c r="AE886" s="279">
        <v>1</v>
      </c>
      <c r="AF886" s="280">
        <f t="shared" si="2214"/>
        <v>61.92</v>
      </c>
      <c r="AG886" s="292">
        <f t="shared" si="2220"/>
        <v>44114</v>
      </c>
      <c r="AH886" s="294"/>
      <c r="AI886" s="294">
        <f t="shared" si="2221"/>
        <v>44121.7169386257</v>
      </c>
      <c r="AJ886" s="295"/>
      <c r="AK886" s="295">
        <f t="shared" si="2222"/>
        <v>44124.7169386257</v>
      </c>
      <c r="AL886" s="296"/>
      <c r="AM886" s="300"/>
      <c r="AN886" s="218"/>
      <c r="AO886" s="218"/>
      <c r="AP886" s="218"/>
      <c r="AQ886" s="218"/>
      <c r="AR886" s="218"/>
      <c r="AS886" s="218"/>
      <c r="AT886" s="218"/>
      <c r="AU886" s="218"/>
      <c r="AV886" s="218"/>
      <c r="AW886" s="218"/>
      <c r="AX886" s="218"/>
      <c r="AY886" s="218"/>
      <c r="AZ886" s="218"/>
      <c r="BA886" s="218"/>
      <c r="BB886" s="218"/>
      <c r="BC886" s="218"/>
      <c r="BD886" s="218"/>
      <c r="BE886" s="218"/>
      <c r="BF886" s="218"/>
      <c r="BG886" s="218"/>
      <c r="BH886" s="218"/>
      <c r="BI886" s="300"/>
      <c r="BJ886" s="300"/>
      <c r="BK886" s="300"/>
      <c r="BL886" s="300"/>
      <c r="BM886" s="300"/>
      <c r="BN886" s="300"/>
      <c r="BO886" s="300"/>
      <c r="BP886" s="300"/>
      <c r="BQ886" s="300"/>
      <c r="BR886" s="300"/>
      <c r="BS886" s="300"/>
      <c r="BT886" s="300"/>
      <c r="BU886" s="300"/>
      <c r="BV886" s="300"/>
      <c r="BW886" s="300"/>
      <c r="BX886" s="300"/>
      <c r="BY886" s="300"/>
      <c r="BZ886" s="300"/>
      <c r="CA886" s="300"/>
      <c r="CB886" s="300"/>
      <c r="CC886" s="300"/>
      <c r="CD886" s="300"/>
      <c r="CE886" s="300"/>
      <c r="CF886" s="300"/>
      <c r="CG886" s="300"/>
      <c r="CH886" s="300"/>
      <c r="CI886" s="300"/>
      <c r="CJ886" s="300"/>
      <c r="CK886" s="300"/>
      <c r="CL886" s="300"/>
      <c r="CM886" s="300"/>
      <c r="CN886" s="300"/>
      <c r="CO886" s="300"/>
      <c r="CP886" s="300"/>
      <c r="CQ886" s="300"/>
      <c r="CR886" s="300"/>
      <c r="CS886" s="300"/>
      <c r="CT886" s="300"/>
      <c r="CU886" s="300"/>
      <c r="CV886" s="300"/>
      <c r="CW886" s="300"/>
      <c r="CX886" s="300"/>
      <c r="CY886" s="300"/>
    </row>
    <row r="887" s="190" customFormat="1" customHeight="1" spans="1:103">
      <c r="A887" s="243">
        <v>410</v>
      </c>
      <c r="B887" s="235"/>
      <c r="C887" s="234">
        <v>1</v>
      </c>
      <c r="D887" s="233">
        <f t="shared" si="2215"/>
        <v>750</v>
      </c>
      <c r="E887" s="234" t="str">
        <f t="shared" si="2216"/>
        <v>ys-12412</v>
      </c>
      <c r="F887" s="232">
        <f t="shared" si="2217"/>
        <v>2460</v>
      </c>
      <c r="G887" s="234"/>
      <c r="H887" s="234" t="s">
        <v>43</v>
      </c>
      <c r="I887" s="234">
        <v>150</v>
      </c>
      <c r="J887" s="252" t="s">
        <v>221</v>
      </c>
      <c r="K887" s="234">
        <v>72</v>
      </c>
      <c r="L887" s="234">
        <f t="shared" si="2218"/>
        <v>6</v>
      </c>
      <c r="M887" s="234">
        <f t="shared" si="2204"/>
        <v>62640</v>
      </c>
      <c r="N887" s="253">
        <f t="shared" si="2219"/>
        <v>0.05871408285022</v>
      </c>
      <c r="O887" s="234">
        <v>5.8</v>
      </c>
      <c r="P887" s="234"/>
      <c r="Q887" s="234"/>
      <c r="R887" s="234"/>
      <c r="S887" s="260">
        <f t="shared" si="2205"/>
        <v>0</v>
      </c>
      <c r="T887" s="260">
        <f t="shared" si="2206"/>
        <v>20060.6449738252</v>
      </c>
      <c r="U887" s="260">
        <f t="shared" si="2207"/>
        <v>144.436643811541</v>
      </c>
      <c r="V887" s="260"/>
      <c r="W887" s="270"/>
      <c r="X887" s="266"/>
      <c r="Y887" s="260">
        <f t="shared" si="2208"/>
        <v>20060.6449738252</v>
      </c>
      <c r="Z887" s="234">
        <f t="shared" si="2209"/>
        <v>144.436643811541</v>
      </c>
      <c r="AA887" s="260">
        <f t="shared" si="2210"/>
        <v>54166.6666666667</v>
      </c>
      <c r="AB887" s="278">
        <f t="shared" si="2211"/>
        <v>0</v>
      </c>
      <c r="AC887" s="260">
        <f t="shared" si="2212"/>
        <v>3132</v>
      </c>
      <c r="AD887" s="254">
        <f t="shared" si="2213"/>
        <v>7.71693862570019</v>
      </c>
      <c r="AE887" s="279">
        <v>1</v>
      </c>
      <c r="AF887" s="280">
        <f t="shared" si="2214"/>
        <v>22.5504</v>
      </c>
      <c r="AG887" s="292">
        <f t="shared" si="2220"/>
        <v>44114</v>
      </c>
      <c r="AH887" s="294"/>
      <c r="AI887" s="294">
        <f t="shared" si="2221"/>
        <v>44121.7169386257</v>
      </c>
      <c r="AJ887" s="295"/>
      <c r="AK887" s="295">
        <f t="shared" si="2222"/>
        <v>44124.7169386257</v>
      </c>
      <c r="AL887" s="296"/>
      <c r="AM887" s="300"/>
      <c r="AN887" s="218"/>
      <c r="AO887" s="218"/>
      <c r="AP887" s="218"/>
      <c r="AQ887" s="218"/>
      <c r="AR887" s="218"/>
      <c r="AS887" s="218"/>
      <c r="AT887" s="218"/>
      <c r="AU887" s="218"/>
      <c r="AV887" s="218"/>
      <c r="AW887" s="218"/>
      <c r="AX887" s="218"/>
      <c r="AY887" s="218"/>
      <c r="AZ887" s="218"/>
      <c r="BA887" s="218"/>
      <c r="BB887" s="218"/>
      <c r="BC887" s="218"/>
      <c r="BD887" s="218"/>
      <c r="BE887" s="218"/>
      <c r="BF887" s="218"/>
      <c r="BG887" s="218"/>
      <c r="BH887" s="218"/>
      <c r="BI887" s="300"/>
      <c r="BJ887" s="300"/>
      <c r="BK887" s="300"/>
      <c r="BL887" s="300"/>
      <c r="BM887" s="300"/>
      <c r="BN887" s="300"/>
      <c r="BO887" s="300"/>
      <c r="BP887" s="300"/>
      <c r="BQ887" s="300"/>
      <c r="BR887" s="300"/>
      <c r="BS887" s="300"/>
      <c r="BT887" s="300"/>
      <c r="BU887" s="300"/>
      <c r="BV887" s="300"/>
      <c r="BW887" s="300"/>
      <c r="BX887" s="300"/>
      <c r="BY887" s="300"/>
      <c r="BZ887" s="300"/>
      <c r="CA887" s="300"/>
      <c r="CB887" s="300"/>
      <c r="CC887" s="300"/>
      <c r="CD887" s="300"/>
      <c r="CE887" s="300"/>
      <c r="CF887" s="300"/>
      <c r="CG887" s="300"/>
      <c r="CH887" s="300"/>
      <c r="CI887" s="300"/>
      <c r="CJ887" s="300"/>
      <c r="CK887" s="300"/>
      <c r="CL887" s="300"/>
      <c r="CM887" s="300"/>
      <c r="CN887" s="300"/>
      <c r="CO887" s="300"/>
      <c r="CP887" s="300"/>
      <c r="CQ887" s="300"/>
      <c r="CR887" s="300"/>
      <c r="CS887" s="300"/>
      <c r="CT887" s="300"/>
      <c r="CU887" s="300"/>
      <c r="CV887" s="300"/>
      <c r="CW887" s="300"/>
      <c r="CX887" s="300"/>
      <c r="CY887" s="300"/>
    </row>
    <row r="888" s="190" customFormat="1" customHeight="1" spans="1:103">
      <c r="A888" s="243">
        <v>410</v>
      </c>
      <c r="B888" s="235"/>
      <c r="C888" s="234">
        <v>1</v>
      </c>
      <c r="D888" s="233">
        <f t="shared" si="2215"/>
        <v>750</v>
      </c>
      <c r="E888" s="234" t="str">
        <f t="shared" si="2216"/>
        <v>ys-12412</v>
      </c>
      <c r="F888" s="232">
        <f t="shared" si="2217"/>
        <v>2460</v>
      </c>
      <c r="G888" s="234"/>
      <c r="H888" s="234" t="s">
        <v>44</v>
      </c>
      <c r="I888" s="234">
        <v>150</v>
      </c>
      <c r="J888" s="252" t="s">
        <v>221</v>
      </c>
      <c r="K888" s="234">
        <v>287</v>
      </c>
      <c r="L888" s="234">
        <f t="shared" si="2218"/>
        <v>6</v>
      </c>
      <c r="M888" s="234">
        <f t="shared" si="2204"/>
        <v>150675</v>
      </c>
      <c r="N888" s="253">
        <f t="shared" si="2219"/>
        <v>0.141231552258252</v>
      </c>
      <c r="O888" s="234">
        <v>3.5</v>
      </c>
      <c r="P888" s="234"/>
      <c r="Q888" s="234"/>
      <c r="R888" s="234"/>
      <c r="S888" s="260">
        <f t="shared" si="2205"/>
        <v>0</v>
      </c>
      <c r="T888" s="260">
        <f t="shared" si="2206"/>
        <v>12105.5616221359</v>
      </c>
      <c r="U888" s="260">
        <f t="shared" si="2207"/>
        <v>347.4296185553</v>
      </c>
      <c r="V888" s="260"/>
      <c r="W888" s="270" t="s">
        <v>106</v>
      </c>
      <c r="X888" s="266"/>
      <c r="Y888" s="260">
        <f t="shared" si="2208"/>
        <v>12105.5616221359</v>
      </c>
      <c r="Z888" s="234">
        <f t="shared" si="2209"/>
        <v>347.4296185553</v>
      </c>
      <c r="AA888" s="260">
        <f t="shared" si="2210"/>
        <v>13588.850174216</v>
      </c>
      <c r="AB888" s="278">
        <f t="shared" si="2211"/>
        <v>0</v>
      </c>
      <c r="AC888" s="260">
        <f t="shared" si="2212"/>
        <v>1890</v>
      </c>
      <c r="AD888" s="254">
        <f t="shared" si="2213"/>
        <v>7.71693862570019</v>
      </c>
      <c r="AE888" s="279">
        <v>1</v>
      </c>
      <c r="AF888" s="280">
        <f t="shared" si="2214"/>
        <v>54.243</v>
      </c>
      <c r="AG888" s="292">
        <f t="shared" si="2220"/>
        <v>44114</v>
      </c>
      <c r="AH888" s="294"/>
      <c r="AI888" s="294">
        <f t="shared" si="2221"/>
        <v>44121.7169386257</v>
      </c>
      <c r="AJ888" s="295"/>
      <c r="AK888" s="295">
        <f t="shared" si="2222"/>
        <v>44124.7169386257</v>
      </c>
      <c r="AL888" s="296"/>
      <c r="AM888" s="300"/>
      <c r="AN888" s="218"/>
      <c r="AO888" s="218"/>
      <c r="AP888" s="218"/>
      <c r="AQ888" s="218"/>
      <c r="AR888" s="218"/>
      <c r="AS888" s="218"/>
      <c r="AT888" s="218"/>
      <c r="AU888" s="218"/>
      <c r="AV888" s="218"/>
      <c r="AW888" s="218"/>
      <c r="AX888" s="218"/>
      <c r="AY888" s="218"/>
      <c r="AZ888" s="218"/>
      <c r="BA888" s="218"/>
      <c r="BB888" s="218"/>
      <c r="BC888" s="218"/>
      <c r="BD888" s="218"/>
      <c r="BE888" s="218"/>
      <c r="BF888" s="218"/>
      <c r="BG888" s="218"/>
      <c r="BH888" s="218"/>
      <c r="BI888" s="300"/>
      <c r="BJ888" s="300"/>
      <c r="BK888" s="300"/>
      <c r="BL888" s="300"/>
      <c r="BM888" s="300"/>
      <c r="BN888" s="300"/>
      <c r="BO888" s="300"/>
      <c r="BP888" s="300"/>
      <c r="BQ888" s="300"/>
      <c r="BR888" s="300"/>
      <c r="BS888" s="300"/>
      <c r="BT888" s="300"/>
      <c r="BU888" s="300"/>
      <c r="BV888" s="300"/>
      <c r="BW888" s="300"/>
      <c r="BX888" s="300"/>
      <c r="BY888" s="300"/>
      <c r="BZ888" s="300"/>
      <c r="CA888" s="300"/>
      <c r="CB888" s="300"/>
      <c r="CC888" s="300"/>
      <c r="CD888" s="300"/>
      <c r="CE888" s="300"/>
      <c r="CF888" s="300"/>
      <c r="CG888" s="300"/>
      <c r="CH888" s="300"/>
      <c r="CI888" s="300"/>
      <c r="CJ888" s="300"/>
      <c r="CK888" s="300"/>
      <c r="CL888" s="300"/>
      <c r="CM888" s="300"/>
      <c r="CN888" s="300"/>
      <c r="CO888" s="300"/>
      <c r="CP888" s="300"/>
      <c r="CQ888" s="300"/>
      <c r="CR888" s="300"/>
      <c r="CS888" s="300"/>
      <c r="CT888" s="300"/>
      <c r="CU888" s="300"/>
      <c r="CV888" s="300"/>
      <c r="CW888" s="300"/>
      <c r="CX888" s="300"/>
      <c r="CY888" s="300"/>
    </row>
    <row r="889" s="190" customFormat="1" customHeight="1" spans="1:103">
      <c r="A889" s="243">
        <v>410</v>
      </c>
      <c r="B889" s="235"/>
      <c r="C889" s="234">
        <v>1</v>
      </c>
      <c r="D889" s="233">
        <f t="shared" si="2215"/>
        <v>750</v>
      </c>
      <c r="E889" s="234" t="str">
        <f t="shared" si="2216"/>
        <v>ys-12412</v>
      </c>
      <c r="F889" s="232">
        <f t="shared" si="2217"/>
        <v>2460</v>
      </c>
      <c r="G889" s="234"/>
      <c r="H889" s="234" t="s">
        <v>45</v>
      </c>
      <c r="I889" s="234">
        <v>150</v>
      </c>
      <c r="J889" s="252" t="s">
        <v>221</v>
      </c>
      <c r="K889" s="234">
        <v>215</v>
      </c>
      <c r="L889" s="234">
        <f t="shared" si="2218"/>
        <v>6</v>
      </c>
      <c r="M889" s="234">
        <f t="shared" si="2204"/>
        <v>132225</v>
      </c>
      <c r="N889" s="253">
        <f t="shared" si="2219"/>
        <v>0.123937892798058</v>
      </c>
      <c r="O889" s="234">
        <v>4.1</v>
      </c>
      <c r="P889" s="234"/>
      <c r="Q889" s="234"/>
      <c r="R889" s="234"/>
      <c r="S889" s="260">
        <f t="shared" si="2205"/>
        <v>0</v>
      </c>
      <c r="T889" s="260">
        <f t="shared" si="2206"/>
        <v>14180.8007573592</v>
      </c>
      <c r="U889" s="260">
        <f t="shared" si="2207"/>
        <v>304.887216283222</v>
      </c>
      <c r="V889" s="260"/>
      <c r="W889" s="270"/>
      <c r="X889" s="266"/>
      <c r="Y889" s="260">
        <f t="shared" si="2208"/>
        <v>14180.8007573592</v>
      </c>
      <c r="Z889" s="234">
        <f t="shared" si="2209"/>
        <v>304.887216283222</v>
      </c>
      <c r="AA889" s="260">
        <f t="shared" si="2210"/>
        <v>18139.5348837209</v>
      </c>
      <c r="AB889" s="278">
        <f t="shared" si="2211"/>
        <v>0</v>
      </c>
      <c r="AC889" s="260">
        <f t="shared" si="2212"/>
        <v>2214</v>
      </c>
      <c r="AD889" s="254">
        <f t="shared" si="2213"/>
        <v>7.71693862570019</v>
      </c>
      <c r="AE889" s="279">
        <v>1</v>
      </c>
      <c r="AF889" s="280">
        <f t="shared" si="2214"/>
        <v>47.601</v>
      </c>
      <c r="AG889" s="292">
        <f t="shared" si="2220"/>
        <v>44114</v>
      </c>
      <c r="AH889" s="294"/>
      <c r="AI889" s="294">
        <f t="shared" si="2221"/>
        <v>44121.7169386257</v>
      </c>
      <c r="AJ889" s="295"/>
      <c r="AK889" s="295">
        <f t="shared" si="2222"/>
        <v>44124.7169386257</v>
      </c>
      <c r="AL889" s="296"/>
      <c r="AM889" s="300"/>
      <c r="AN889" s="218"/>
      <c r="AO889" s="218"/>
      <c r="AP889" s="218"/>
      <c r="AQ889" s="218"/>
      <c r="AR889" s="218"/>
      <c r="AS889" s="218"/>
      <c r="AT889" s="218"/>
      <c r="AU889" s="218"/>
      <c r="AV889" s="218"/>
      <c r="AW889" s="218"/>
      <c r="AX889" s="218"/>
      <c r="AY889" s="218"/>
      <c r="AZ889" s="218"/>
      <c r="BA889" s="218"/>
      <c r="BB889" s="218"/>
      <c r="BC889" s="218"/>
      <c r="BD889" s="218"/>
      <c r="BE889" s="218"/>
      <c r="BF889" s="218"/>
      <c r="BG889" s="218"/>
      <c r="BH889" s="218"/>
      <c r="BI889" s="300"/>
      <c r="BJ889" s="300"/>
      <c r="BK889" s="300"/>
      <c r="BL889" s="300"/>
      <c r="BM889" s="300"/>
      <c r="BN889" s="300"/>
      <c r="BO889" s="300"/>
      <c r="BP889" s="300"/>
      <c r="BQ889" s="300"/>
      <c r="BR889" s="300"/>
      <c r="BS889" s="300"/>
      <c r="BT889" s="300"/>
      <c r="BU889" s="300"/>
      <c r="BV889" s="300"/>
      <c r="BW889" s="300"/>
      <c r="BX889" s="300"/>
      <c r="BY889" s="300"/>
      <c r="BZ889" s="300"/>
      <c r="CA889" s="300"/>
      <c r="CB889" s="300"/>
      <c r="CC889" s="300"/>
      <c r="CD889" s="300"/>
      <c r="CE889" s="300"/>
      <c r="CF889" s="300"/>
      <c r="CG889" s="300"/>
      <c r="CH889" s="300"/>
      <c r="CI889" s="300"/>
      <c r="CJ889" s="300"/>
      <c r="CK889" s="300"/>
      <c r="CL889" s="300"/>
      <c r="CM889" s="300"/>
      <c r="CN889" s="300"/>
      <c r="CO889" s="300"/>
      <c r="CP889" s="300"/>
      <c r="CQ889" s="300"/>
      <c r="CR889" s="300"/>
      <c r="CS889" s="300"/>
      <c r="CT889" s="300"/>
      <c r="CU889" s="300"/>
      <c r="CV889" s="300"/>
      <c r="CW889" s="300"/>
      <c r="CX889" s="300"/>
      <c r="CY889" s="300"/>
    </row>
    <row r="890" s="190" customFormat="1" customHeight="1" spans="1:103">
      <c r="A890" s="243">
        <v>410</v>
      </c>
      <c r="B890" s="235"/>
      <c r="C890" s="234">
        <v>1</v>
      </c>
      <c r="D890" s="233">
        <f t="shared" si="2215"/>
        <v>750</v>
      </c>
      <c r="E890" s="234" t="str">
        <f t="shared" si="2216"/>
        <v>ys-12412</v>
      </c>
      <c r="F890" s="232">
        <f t="shared" si="2217"/>
        <v>2460</v>
      </c>
      <c r="G890" s="234"/>
      <c r="H890" s="234" t="s">
        <v>46</v>
      </c>
      <c r="I890" s="234">
        <v>150</v>
      </c>
      <c r="J890" s="252" t="s">
        <v>221</v>
      </c>
      <c r="K890" s="234">
        <v>215</v>
      </c>
      <c r="L890" s="234">
        <f t="shared" si="2218"/>
        <v>6</v>
      </c>
      <c r="M890" s="234">
        <f t="shared" si="2204"/>
        <v>132225</v>
      </c>
      <c r="N890" s="253">
        <f t="shared" si="2219"/>
        <v>0.123937892798058</v>
      </c>
      <c r="O890" s="234">
        <v>4.1</v>
      </c>
      <c r="P890" s="234"/>
      <c r="Q890" s="234"/>
      <c r="R890" s="234"/>
      <c r="S890" s="260">
        <f t="shared" si="2205"/>
        <v>0</v>
      </c>
      <c r="T890" s="260">
        <f t="shared" si="2206"/>
        <v>14180.8007573592</v>
      </c>
      <c r="U890" s="260">
        <f t="shared" si="2207"/>
        <v>304.887216283222</v>
      </c>
      <c r="V890" s="260"/>
      <c r="W890" s="270"/>
      <c r="X890" s="266"/>
      <c r="Y890" s="260">
        <f t="shared" si="2208"/>
        <v>14180.8007573592</v>
      </c>
      <c r="Z890" s="234">
        <f t="shared" si="2209"/>
        <v>304.887216283222</v>
      </c>
      <c r="AA890" s="260">
        <f t="shared" si="2210"/>
        <v>18139.5348837209</v>
      </c>
      <c r="AB890" s="278">
        <f t="shared" si="2211"/>
        <v>0</v>
      </c>
      <c r="AC890" s="260">
        <f t="shared" si="2212"/>
        <v>2214</v>
      </c>
      <c r="AD890" s="254">
        <f t="shared" si="2213"/>
        <v>7.71693862570019</v>
      </c>
      <c r="AE890" s="279">
        <v>1</v>
      </c>
      <c r="AF890" s="280">
        <f t="shared" si="2214"/>
        <v>47.601</v>
      </c>
      <c r="AG890" s="292">
        <f t="shared" si="2220"/>
        <v>44114</v>
      </c>
      <c r="AH890" s="294"/>
      <c r="AI890" s="294">
        <f t="shared" si="2221"/>
        <v>44121.7169386257</v>
      </c>
      <c r="AJ890" s="295"/>
      <c r="AK890" s="295">
        <f t="shared" si="2222"/>
        <v>44124.7169386257</v>
      </c>
      <c r="AL890" s="296"/>
      <c r="AM890" s="300"/>
      <c r="AN890" s="218"/>
      <c r="AO890" s="218"/>
      <c r="AP890" s="218"/>
      <c r="AQ890" s="218"/>
      <c r="AR890" s="218"/>
      <c r="AS890" s="218"/>
      <c r="AT890" s="218"/>
      <c r="AU890" s="218"/>
      <c r="AV890" s="218"/>
      <c r="AW890" s="218"/>
      <c r="AX890" s="218"/>
      <c r="AY890" s="218"/>
      <c r="AZ890" s="218"/>
      <c r="BA890" s="218"/>
      <c r="BB890" s="218"/>
      <c r="BC890" s="218"/>
      <c r="BD890" s="218"/>
      <c r="BE890" s="218"/>
      <c r="BF890" s="218"/>
      <c r="BG890" s="218"/>
      <c r="BH890" s="218"/>
      <c r="BI890" s="300"/>
      <c r="BJ890" s="300"/>
      <c r="BK890" s="300"/>
      <c r="BL890" s="300"/>
      <c r="BM890" s="300"/>
      <c r="BN890" s="300"/>
      <c r="BO890" s="300"/>
      <c r="BP890" s="300"/>
      <c r="BQ890" s="300"/>
      <c r="BR890" s="300"/>
      <c r="BS890" s="300"/>
      <c r="BT890" s="300"/>
      <c r="BU890" s="300"/>
      <c r="BV890" s="300"/>
      <c r="BW890" s="300"/>
      <c r="BX890" s="300"/>
      <c r="BY890" s="300"/>
      <c r="BZ890" s="300"/>
      <c r="CA890" s="300"/>
      <c r="CB890" s="300"/>
      <c r="CC890" s="300"/>
      <c r="CD890" s="300"/>
      <c r="CE890" s="300"/>
      <c r="CF890" s="300"/>
      <c r="CG890" s="300"/>
      <c r="CH890" s="300"/>
      <c r="CI890" s="300"/>
      <c r="CJ890" s="300"/>
      <c r="CK890" s="300"/>
      <c r="CL890" s="300"/>
      <c r="CM890" s="300"/>
      <c r="CN890" s="300"/>
      <c r="CO890" s="300"/>
      <c r="CP890" s="300"/>
      <c r="CQ890" s="300"/>
      <c r="CR890" s="300"/>
      <c r="CS890" s="300"/>
      <c r="CT890" s="300"/>
      <c r="CU890" s="300"/>
      <c r="CV890" s="300"/>
      <c r="CW890" s="300"/>
      <c r="CX890" s="300"/>
      <c r="CY890" s="300"/>
    </row>
    <row r="891" s="190" customFormat="1" customHeight="1" spans="1:103">
      <c r="A891" s="243"/>
      <c r="B891" s="237"/>
      <c r="C891" s="240"/>
      <c r="D891" s="239"/>
      <c r="E891" s="240"/>
      <c r="F891" s="238"/>
      <c r="G891" s="240"/>
      <c r="H891" s="240"/>
      <c r="I891" s="240"/>
      <c r="J891" s="256"/>
      <c r="K891" s="240"/>
      <c r="L891" s="240"/>
      <c r="M891" s="240"/>
      <c r="N891" s="257"/>
      <c r="O891" s="240"/>
      <c r="P891" s="240"/>
      <c r="Q891" s="240"/>
      <c r="R891" s="240"/>
      <c r="S891" s="267"/>
      <c r="T891" s="267"/>
      <c r="U891" s="267"/>
      <c r="V891" s="267"/>
      <c r="W891" s="272"/>
      <c r="X891" s="269"/>
      <c r="Y891" s="267"/>
      <c r="Z891" s="240"/>
      <c r="AA891" s="267"/>
      <c r="AB891" s="281"/>
      <c r="AC891" s="267"/>
      <c r="AD891" s="258"/>
      <c r="AE891" s="282"/>
      <c r="AF891" s="283"/>
      <c r="AG891" s="297"/>
      <c r="AH891" s="352"/>
      <c r="AI891" s="352"/>
      <c r="AJ891" s="345"/>
      <c r="AK891" s="345"/>
      <c r="AL891" s="298"/>
      <c r="AM891" s="300"/>
      <c r="AN891" s="218"/>
      <c r="AO891" s="218"/>
      <c r="AP891" s="218"/>
      <c r="AQ891" s="218"/>
      <c r="AR891" s="218"/>
      <c r="AS891" s="218"/>
      <c r="AT891" s="218"/>
      <c r="AU891" s="218"/>
      <c r="AV891" s="218"/>
      <c r="AW891" s="218"/>
      <c r="AX891" s="218"/>
      <c r="AY891" s="218"/>
      <c r="AZ891" s="218"/>
      <c r="BA891" s="218"/>
      <c r="BB891" s="218"/>
      <c r="BC891" s="218"/>
      <c r="BD891" s="218"/>
      <c r="BE891" s="218"/>
      <c r="BF891" s="218"/>
      <c r="BG891" s="218"/>
      <c r="BH891" s="218"/>
      <c r="BI891" s="300"/>
      <c r="BJ891" s="300"/>
      <c r="BK891" s="300"/>
      <c r="BL891" s="300"/>
      <c r="BM891" s="300"/>
      <c r="BN891" s="300"/>
      <c r="BO891" s="300"/>
      <c r="BP891" s="300"/>
      <c r="BQ891" s="300"/>
      <c r="BR891" s="300"/>
      <c r="BS891" s="300"/>
      <c r="BT891" s="300"/>
      <c r="BU891" s="300"/>
      <c r="BV891" s="300"/>
      <c r="BW891" s="300"/>
      <c r="BX891" s="300"/>
      <c r="BY891" s="300"/>
      <c r="BZ891" s="300"/>
      <c r="CA891" s="300"/>
      <c r="CB891" s="300"/>
      <c r="CC891" s="300"/>
      <c r="CD891" s="300"/>
      <c r="CE891" s="300"/>
      <c r="CF891" s="300"/>
      <c r="CG891" s="300"/>
      <c r="CH891" s="300"/>
      <c r="CI891" s="300"/>
      <c r="CJ891" s="300"/>
      <c r="CK891" s="300"/>
      <c r="CL891" s="300"/>
      <c r="CM891" s="300"/>
      <c r="CN891" s="300"/>
      <c r="CO891" s="300"/>
      <c r="CP891" s="300"/>
      <c r="CQ891" s="300"/>
      <c r="CR891" s="300"/>
      <c r="CS891" s="300"/>
      <c r="CT891" s="300"/>
      <c r="CU891" s="300"/>
      <c r="CV891" s="300"/>
      <c r="CW891" s="300"/>
      <c r="CX891" s="300"/>
      <c r="CY891" s="300"/>
    </row>
    <row r="892" s="195" customFormat="1" customHeight="1" spans="1:103">
      <c r="A892" s="230">
        <v>412</v>
      </c>
      <c r="B892" s="235">
        <v>1111</v>
      </c>
      <c r="C892" s="234">
        <v>1</v>
      </c>
      <c r="D892" s="233">
        <v>800</v>
      </c>
      <c r="E892" s="234" t="s">
        <v>222</v>
      </c>
      <c r="F892" s="232">
        <v>800</v>
      </c>
      <c r="G892" s="234"/>
      <c r="H892" s="234" t="s">
        <v>15</v>
      </c>
      <c r="I892" s="234">
        <v>100</v>
      </c>
      <c r="J892" s="252" t="s">
        <v>105</v>
      </c>
      <c r="K892" s="234">
        <v>460</v>
      </c>
      <c r="L892" s="234">
        <v>6</v>
      </c>
      <c r="M892" s="234">
        <f t="shared" ref="M892:M898" si="2223">O892*K892*I892</f>
        <v>193200</v>
      </c>
      <c r="N892" s="253">
        <f>M892/SUM($M$892:$M$898)</f>
        <v>0.297872340425532</v>
      </c>
      <c r="O892" s="234">
        <v>4.2</v>
      </c>
      <c r="P892" s="234"/>
      <c r="Q892" s="234"/>
      <c r="R892" s="234"/>
      <c r="S892" s="260">
        <f t="shared" ref="S892:S900" si="2224">R892*Q892*P892/1000</f>
        <v>0</v>
      </c>
      <c r="T892" s="260">
        <f t="shared" ref="T892:T898" si="2225">F892*N892*1000/L892/K892*9000/I892</f>
        <v>7770.58279370953</v>
      </c>
      <c r="U892" s="260">
        <f t="shared" ref="U892:U898" si="2226">F892*N892</f>
        <v>238.297872340426</v>
      </c>
      <c r="V892" s="260"/>
      <c r="W892" s="270"/>
      <c r="X892" s="266">
        <v>16000</v>
      </c>
      <c r="Y892" s="260">
        <f t="shared" ref="Y892:Y898" si="2227">T892-X892</f>
        <v>-8229.41720629047</v>
      </c>
      <c r="Z892" s="234">
        <f t="shared" ref="Z892:Z898" si="2228">Y892*I892/9000*L892*K892/1000</f>
        <v>-252.368794326241</v>
      </c>
      <c r="AA892" s="260">
        <f t="shared" ref="AA892:AA898" si="2229">65*1000/K892*9000/I892</f>
        <v>12717.3913043478</v>
      </c>
      <c r="AB892" s="278">
        <f t="shared" ref="AB892:AB898" si="2230">Q892*R892*P892*N892/K892/L892*9000/I892</f>
        <v>0</v>
      </c>
      <c r="AC892" s="260">
        <f t="shared" ref="AC892:AC898" si="2231">D892/2*O892*60*24/1000</f>
        <v>2419.2</v>
      </c>
      <c r="AD892" s="254">
        <f t="shared" ref="AD892:AD898" si="2232">T892/AC892/0.83/AE892</f>
        <v>3.86993549281926</v>
      </c>
      <c r="AE892" s="279">
        <v>1</v>
      </c>
      <c r="AF892" s="280">
        <f t="shared" ref="AF892:AF898" si="2233">IF(LEN(C892)&gt;0,AC892*I892/9000/1000*K892*L892,"")</f>
        <v>74.1888</v>
      </c>
      <c r="AG892" s="292">
        <v>44146</v>
      </c>
      <c r="AH892" s="294"/>
      <c r="AI892" s="294">
        <f>AD892+AG892</f>
        <v>44149.8699354928</v>
      </c>
      <c r="AJ892" s="295" t="str">
        <f ca="1">IF(NOW()-AG892-AD892&gt;=-2,"跟踪"," ")</f>
        <v>跟踪</v>
      </c>
      <c r="AK892" s="295">
        <f>AI892+3</f>
        <v>44152.8699354928</v>
      </c>
      <c r="AL892" s="296">
        <f>SUM(AF892:AF898)</f>
        <v>249.0624</v>
      </c>
      <c r="AM892" s="217"/>
      <c r="AN892" s="218"/>
      <c r="AO892" s="218"/>
      <c r="AP892" s="218"/>
      <c r="AQ892" s="218"/>
      <c r="AR892" s="218"/>
      <c r="AS892" s="218"/>
      <c r="AT892" s="218"/>
      <c r="AU892" s="218"/>
      <c r="AV892" s="218"/>
      <c r="AW892" s="218"/>
      <c r="AX892" s="218"/>
      <c r="AY892" s="218"/>
      <c r="AZ892" s="218"/>
      <c r="BA892" s="218"/>
      <c r="BB892" s="218"/>
      <c r="BC892" s="218"/>
      <c r="BD892" s="218"/>
      <c r="BE892" s="218"/>
      <c r="BF892" s="218"/>
      <c r="BG892" s="218"/>
      <c r="BH892" s="218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217"/>
      <c r="BS892" s="217"/>
      <c r="BT892" s="217"/>
      <c r="BU892" s="217"/>
      <c r="BV892" s="217"/>
      <c r="BW892" s="217"/>
      <c r="BX892" s="217"/>
      <c r="BY892" s="217"/>
      <c r="BZ892" s="217"/>
      <c r="CA892" s="217"/>
      <c r="CB892" s="217"/>
      <c r="CC892" s="217"/>
      <c r="CD892" s="217"/>
      <c r="CE892" s="217"/>
      <c r="CF892" s="217"/>
      <c r="CG892" s="217"/>
      <c r="CH892" s="217"/>
      <c r="CI892" s="217"/>
      <c r="CJ892" s="217"/>
      <c r="CK892" s="217"/>
      <c r="CL892" s="217"/>
      <c r="CM892" s="217"/>
      <c r="CN892" s="217"/>
      <c r="CO892" s="217"/>
      <c r="CP892" s="217"/>
      <c r="CQ892" s="217"/>
      <c r="CR892" s="217"/>
      <c r="CS892" s="217"/>
      <c r="CT892" s="217"/>
      <c r="CU892" s="217"/>
      <c r="CV892" s="217"/>
      <c r="CW892" s="217"/>
      <c r="CX892" s="217"/>
      <c r="CY892" s="217"/>
    </row>
    <row r="893" s="195" customFormat="1" customHeight="1" spans="1:103">
      <c r="A893" s="230">
        <v>412</v>
      </c>
      <c r="B893" s="235"/>
      <c r="C893" s="234">
        <v>1</v>
      </c>
      <c r="D893" s="233">
        <f t="shared" ref="D893:D898" si="2234">D892</f>
        <v>800</v>
      </c>
      <c r="E893" s="234" t="str">
        <f t="shared" ref="E893:E898" si="2235">E892</f>
        <v>YT-14004</v>
      </c>
      <c r="F893" s="232">
        <f t="shared" ref="F893:F898" si="2236">F892</f>
        <v>800</v>
      </c>
      <c r="G893" s="234"/>
      <c r="H893" s="234" t="s">
        <v>41</v>
      </c>
      <c r="I893" s="234">
        <v>100</v>
      </c>
      <c r="J893" s="252" t="s">
        <v>105</v>
      </c>
      <c r="K893" s="234"/>
      <c r="L893" s="234">
        <v>6</v>
      </c>
      <c r="M893" s="234">
        <f t="shared" si="2223"/>
        <v>0</v>
      </c>
      <c r="N893" s="253">
        <f t="shared" ref="N893:N898" si="2237">M893/SUM($M$892:$M$898)</f>
        <v>0</v>
      </c>
      <c r="O893" s="234">
        <v>4.2</v>
      </c>
      <c r="P893" s="260"/>
      <c r="Q893" s="260"/>
      <c r="R893" s="260"/>
      <c r="S893" s="260">
        <f t="shared" si="2224"/>
        <v>0</v>
      </c>
      <c r="T893" s="260" t="e">
        <f t="shared" si="2225"/>
        <v>#DIV/0!</v>
      </c>
      <c r="U893" s="260">
        <f t="shared" si="2226"/>
        <v>0</v>
      </c>
      <c r="V893" s="260"/>
      <c r="W893" s="270"/>
      <c r="X893" s="266"/>
      <c r="Y893" s="260" t="e">
        <f t="shared" si="2227"/>
        <v>#DIV/0!</v>
      </c>
      <c r="Z893" s="234" t="e">
        <f t="shared" si="2228"/>
        <v>#DIV/0!</v>
      </c>
      <c r="AA893" s="260" t="e">
        <f t="shared" si="2229"/>
        <v>#DIV/0!</v>
      </c>
      <c r="AB893" s="278" t="e">
        <f t="shared" si="2230"/>
        <v>#DIV/0!</v>
      </c>
      <c r="AC893" s="260">
        <f t="shared" si="2231"/>
        <v>2419.2</v>
      </c>
      <c r="AD893" s="254" t="e">
        <f t="shared" si="2232"/>
        <v>#DIV/0!</v>
      </c>
      <c r="AE893" s="279">
        <v>1</v>
      </c>
      <c r="AF893" s="280">
        <f t="shared" si="2233"/>
        <v>0</v>
      </c>
      <c r="AG893" s="292">
        <f t="shared" ref="AG893:AG898" si="2238">AG892</f>
        <v>44146</v>
      </c>
      <c r="AH893" s="294"/>
      <c r="AI893" s="294">
        <f t="shared" ref="AI893:AI898" si="2239">AI892</f>
        <v>44149.8699354928</v>
      </c>
      <c r="AJ893" s="295"/>
      <c r="AK893" s="295">
        <f t="shared" ref="AK893:AK898" si="2240">AK892</f>
        <v>44152.8699354928</v>
      </c>
      <c r="AL893" s="296"/>
      <c r="AM893" s="217"/>
      <c r="AN893" s="218"/>
      <c r="AO893" s="218"/>
      <c r="AP893" s="218"/>
      <c r="AQ893" s="218"/>
      <c r="AR893" s="218"/>
      <c r="AS893" s="218"/>
      <c r="AT893" s="218"/>
      <c r="AU893" s="218"/>
      <c r="AV893" s="218"/>
      <c r="AW893" s="218"/>
      <c r="AX893" s="218"/>
      <c r="AY893" s="218"/>
      <c r="AZ893" s="218"/>
      <c r="BA893" s="218"/>
      <c r="BB893" s="218"/>
      <c r="BC893" s="218"/>
      <c r="BD893" s="218"/>
      <c r="BE893" s="218"/>
      <c r="BF893" s="218"/>
      <c r="BG893" s="218"/>
      <c r="BH893" s="218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217"/>
      <c r="BS893" s="217"/>
      <c r="BT893" s="217"/>
      <c r="BU893" s="217"/>
      <c r="BV893" s="217"/>
      <c r="BW893" s="217"/>
      <c r="BX893" s="217"/>
      <c r="BY893" s="217"/>
      <c r="BZ893" s="217"/>
      <c r="CA893" s="217"/>
      <c r="CB893" s="217"/>
      <c r="CC893" s="217"/>
      <c r="CD893" s="217"/>
      <c r="CE893" s="217"/>
      <c r="CF893" s="217"/>
      <c r="CG893" s="217"/>
      <c r="CH893" s="217"/>
      <c r="CI893" s="217"/>
      <c r="CJ893" s="217"/>
      <c r="CK893" s="217"/>
      <c r="CL893" s="217"/>
      <c r="CM893" s="217"/>
      <c r="CN893" s="217"/>
      <c r="CO893" s="217"/>
      <c r="CP893" s="217"/>
      <c r="CQ893" s="217"/>
      <c r="CR893" s="217"/>
      <c r="CS893" s="217"/>
      <c r="CT893" s="217"/>
      <c r="CU893" s="217"/>
      <c r="CV893" s="217"/>
      <c r="CW893" s="217"/>
      <c r="CX893" s="217"/>
      <c r="CY893" s="217"/>
    </row>
    <row r="894" s="195" customFormat="1" customHeight="1" spans="1:103">
      <c r="A894" s="230">
        <v>412</v>
      </c>
      <c r="B894" s="235"/>
      <c r="C894" s="234">
        <v>1</v>
      </c>
      <c r="D894" s="233">
        <f t="shared" si="2234"/>
        <v>800</v>
      </c>
      <c r="E894" s="234" t="str">
        <f t="shared" si="2235"/>
        <v>YT-14004</v>
      </c>
      <c r="F894" s="232">
        <f t="shared" si="2236"/>
        <v>800</v>
      </c>
      <c r="G894" s="234"/>
      <c r="H894" s="234" t="s">
        <v>42</v>
      </c>
      <c r="I894" s="234">
        <v>30</v>
      </c>
      <c r="J894" s="252" t="s">
        <v>57</v>
      </c>
      <c r="K894" s="234">
        <v>460</v>
      </c>
      <c r="L894" s="234">
        <v>6</v>
      </c>
      <c r="M894" s="234">
        <f t="shared" si="2223"/>
        <v>207000</v>
      </c>
      <c r="N894" s="253">
        <f t="shared" si="2237"/>
        <v>0.319148936170213</v>
      </c>
      <c r="O894" s="234">
        <v>15</v>
      </c>
      <c r="P894" s="234"/>
      <c r="Q894" s="234"/>
      <c r="R894" s="234"/>
      <c r="S894" s="260">
        <f t="shared" si="2224"/>
        <v>0</v>
      </c>
      <c r="T894" s="260">
        <f t="shared" si="2225"/>
        <v>27752.0814061055</v>
      </c>
      <c r="U894" s="260">
        <f t="shared" si="2226"/>
        <v>255.31914893617</v>
      </c>
      <c r="V894" s="260"/>
      <c r="W894" s="270"/>
      <c r="X894" s="266"/>
      <c r="Y894" s="260">
        <f t="shared" si="2227"/>
        <v>27752.0814061055</v>
      </c>
      <c r="Z894" s="234">
        <f t="shared" si="2228"/>
        <v>255.31914893617</v>
      </c>
      <c r="AA894" s="260">
        <f t="shared" si="2229"/>
        <v>42391.3043478261</v>
      </c>
      <c r="AB894" s="278">
        <f t="shared" si="2230"/>
        <v>0</v>
      </c>
      <c r="AC894" s="260">
        <f t="shared" si="2231"/>
        <v>8640</v>
      </c>
      <c r="AD894" s="254">
        <f t="shared" si="2232"/>
        <v>3.86993549281926</v>
      </c>
      <c r="AE894" s="279">
        <v>1</v>
      </c>
      <c r="AF894" s="280">
        <f t="shared" si="2233"/>
        <v>79.488</v>
      </c>
      <c r="AG894" s="292">
        <f t="shared" si="2238"/>
        <v>44146</v>
      </c>
      <c r="AH894" s="294"/>
      <c r="AI894" s="294">
        <f t="shared" si="2239"/>
        <v>44149.8699354928</v>
      </c>
      <c r="AJ894" s="295"/>
      <c r="AK894" s="295">
        <f t="shared" si="2240"/>
        <v>44152.8699354928</v>
      </c>
      <c r="AL894" s="296"/>
      <c r="AM894" s="217"/>
      <c r="AN894" s="218"/>
      <c r="AO894" s="218"/>
      <c r="AP894" s="218"/>
      <c r="AQ894" s="218"/>
      <c r="AR894" s="218"/>
      <c r="AS894" s="218"/>
      <c r="AT894" s="218"/>
      <c r="AU894" s="218"/>
      <c r="AV894" s="218"/>
      <c r="AW894" s="218"/>
      <c r="AX894" s="218"/>
      <c r="AY894" s="218"/>
      <c r="AZ894" s="218"/>
      <c r="BA894" s="218"/>
      <c r="BB894" s="218"/>
      <c r="BC894" s="218"/>
      <c r="BD894" s="218"/>
      <c r="BE894" s="218"/>
      <c r="BF894" s="218"/>
      <c r="BG894" s="218"/>
      <c r="BH894" s="218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217"/>
      <c r="BS894" s="217"/>
      <c r="BT894" s="217"/>
      <c r="BU894" s="217"/>
      <c r="BV894" s="217"/>
      <c r="BW894" s="217"/>
      <c r="BX894" s="217"/>
      <c r="BY894" s="217"/>
      <c r="BZ894" s="217"/>
      <c r="CA894" s="217"/>
      <c r="CB894" s="217"/>
      <c r="CC894" s="217"/>
      <c r="CD894" s="217"/>
      <c r="CE894" s="217"/>
      <c r="CF894" s="217"/>
      <c r="CG894" s="217"/>
      <c r="CH894" s="217"/>
      <c r="CI894" s="217"/>
      <c r="CJ894" s="217"/>
      <c r="CK894" s="217"/>
      <c r="CL894" s="217"/>
      <c r="CM894" s="217"/>
      <c r="CN894" s="217"/>
      <c r="CO894" s="217"/>
      <c r="CP894" s="217"/>
      <c r="CQ894" s="217"/>
      <c r="CR894" s="217"/>
      <c r="CS894" s="217"/>
      <c r="CT894" s="217"/>
      <c r="CU894" s="217"/>
      <c r="CV894" s="217"/>
      <c r="CW894" s="217"/>
      <c r="CX894" s="217"/>
      <c r="CY894" s="217"/>
    </row>
    <row r="895" s="195" customFormat="1" customHeight="1" spans="1:103">
      <c r="A895" s="230">
        <v>412</v>
      </c>
      <c r="B895" s="235"/>
      <c r="C895" s="234">
        <v>1</v>
      </c>
      <c r="D895" s="233">
        <f t="shared" si="2234"/>
        <v>800</v>
      </c>
      <c r="E895" s="234" t="str">
        <f t="shared" si="2235"/>
        <v>YT-14004</v>
      </c>
      <c r="F895" s="232">
        <f t="shared" si="2236"/>
        <v>800</v>
      </c>
      <c r="G895" s="234"/>
      <c r="H895" s="234" t="s">
        <v>43</v>
      </c>
      <c r="I895" s="234">
        <v>75</v>
      </c>
      <c r="J895" s="252" t="s">
        <v>56</v>
      </c>
      <c r="K895" s="234">
        <v>460</v>
      </c>
      <c r="L895" s="234">
        <v>6</v>
      </c>
      <c r="M895" s="234">
        <f t="shared" si="2223"/>
        <v>124200</v>
      </c>
      <c r="N895" s="253">
        <f t="shared" si="2237"/>
        <v>0.191489361702128</v>
      </c>
      <c r="O895" s="234">
        <v>3.6</v>
      </c>
      <c r="P895" s="234"/>
      <c r="Q895" s="234"/>
      <c r="R895" s="234"/>
      <c r="S895" s="260">
        <f t="shared" si="2224"/>
        <v>0</v>
      </c>
      <c r="T895" s="260">
        <f t="shared" si="2225"/>
        <v>6660.49953746532</v>
      </c>
      <c r="U895" s="260">
        <f t="shared" si="2226"/>
        <v>153.191489361702</v>
      </c>
      <c r="V895" s="260"/>
      <c r="W895" s="270"/>
      <c r="X895" s="266">
        <v>20000</v>
      </c>
      <c r="Y895" s="260">
        <f t="shared" si="2227"/>
        <v>-13339.5004625347</v>
      </c>
      <c r="Z895" s="234">
        <f t="shared" si="2228"/>
        <v>-306.808510638298</v>
      </c>
      <c r="AA895" s="260">
        <f t="shared" si="2229"/>
        <v>16956.5217391304</v>
      </c>
      <c r="AB895" s="278">
        <f t="shared" si="2230"/>
        <v>0</v>
      </c>
      <c r="AC895" s="260">
        <f t="shared" si="2231"/>
        <v>2073.6</v>
      </c>
      <c r="AD895" s="254">
        <f t="shared" si="2232"/>
        <v>3.86993549281926</v>
      </c>
      <c r="AE895" s="279">
        <v>1</v>
      </c>
      <c r="AF895" s="280">
        <f t="shared" si="2233"/>
        <v>47.6928</v>
      </c>
      <c r="AG895" s="292">
        <f t="shared" si="2238"/>
        <v>44146</v>
      </c>
      <c r="AH895" s="294"/>
      <c r="AI895" s="294">
        <f t="shared" si="2239"/>
        <v>44149.8699354928</v>
      </c>
      <c r="AJ895" s="295"/>
      <c r="AK895" s="295">
        <f t="shared" si="2240"/>
        <v>44152.8699354928</v>
      </c>
      <c r="AL895" s="296"/>
      <c r="AM895" s="217"/>
      <c r="AN895" s="218"/>
      <c r="AO895" s="218"/>
      <c r="AP895" s="218"/>
      <c r="AQ895" s="218"/>
      <c r="AR895" s="218"/>
      <c r="AS895" s="218"/>
      <c r="AT895" s="218"/>
      <c r="AU895" s="218"/>
      <c r="AV895" s="218"/>
      <c r="AW895" s="218"/>
      <c r="AX895" s="218"/>
      <c r="AY895" s="218"/>
      <c r="AZ895" s="218"/>
      <c r="BA895" s="218"/>
      <c r="BB895" s="218"/>
      <c r="BC895" s="218"/>
      <c r="BD895" s="218"/>
      <c r="BE895" s="218"/>
      <c r="BF895" s="218"/>
      <c r="BG895" s="218"/>
      <c r="BH895" s="218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217"/>
      <c r="BS895" s="217"/>
      <c r="BT895" s="217"/>
      <c r="BU895" s="217"/>
      <c r="BV895" s="217"/>
      <c r="BW895" s="217"/>
      <c r="BX895" s="217"/>
      <c r="BY895" s="217"/>
      <c r="BZ895" s="217"/>
      <c r="CA895" s="217"/>
      <c r="CB895" s="217"/>
      <c r="CC895" s="217"/>
      <c r="CD895" s="217"/>
      <c r="CE895" s="217"/>
      <c r="CF895" s="217"/>
      <c r="CG895" s="217"/>
      <c r="CH895" s="217"/>
      <c r="CI895" s="217"/>
      <c r="CJ895" s="217"/>
      <c r="CK895" s="217"/>
      <c r="CL895" s="217"/>
      <c r="CM895" s="217"/>
      <c r="CN895" s="217"/>
      <c r="CO895" s="217"/>
      <c r="CP895" s="217"/>
      <c r="CQ895" s="217"/>
      <c r="CR895" s="217"/>
      <c r="CS895" s="217"/>
      <c r="CT895" s="217"/>
      <c r="CU895" s="217"/>
      <c r="CV895" s="217"/>
      <c r="CW895" s="217"/>
      <c r="CX895" s="217"/>
      <c r="CY895" s="217"/>
    </row>
    <row r="896" s="195" customFormat="1" customHeight="1" spans="1:103">
      <c r="A896" s="230">
        <v>412</v>
      </c>
      <c r="B896" s="235"/>
      <c r="C896" s="234">
        <v>1</v>
      </c>
      <c r="D896" s="233">
        <f t="shared" si="2234"/>
        <v>800</v>
      </c>
      <c r="E896" s="234" t="str">
        <f t="shared" si="2235"/>
        <v>YT-14004</v>
      </c>
      <c r="F896" s="232">
        <f t="shared" si="2236"/>
        <v>800</v>
      </c>
      <c r="G896" s="234"/>
      <c r="H896" s="234" t="s">
        <v>44</v>
      </c>
      <c r="I896" s="234">
        <v>75</v>
      </c>
      <c r="J896" s="252" t="s">
        <v>56</v>
      </c>
      <c r="K896" s="234">
        <v>460</v>
      </c>
      <c r="L896" s="234">
        <v>6</v>
      </c>
      <c r="M896" s="234">
        <f t="shared" si="2223"/>
        <v>124200</v>
      </c>
      <c r="N896" s="253">
        <f t="shared" si="2237"/>
        <v>0.191489361702128</v>
      </c>
      <c r="O896" s="234">
        <v>3.6</v>
      </c>
      <c r="P896" s="234"/>
      <c r="Q896" s="234"/>
      <c r="R896" s="234"/>
      <c r="S896" s="260">
        <f t="shared" si="2224"/>
        <v>0</v>
      </c>
      <c r="T896" s="260">
        <f t="shared" si="2225"/>
        <v>6660.49953746532</v>
      </c>
      <c r="U896" s="260">
        <f t="shared" si="2226"/>
        <v>153.191489361702</v>
      </c>
      <c r="V896" s="260"/>
      <c r="W896" s="270"/>
      <c r="X896" s="266">
        <v>20000</v>
      </c>
      <c r="Y896" s="260">
        <f t="shared" si="2227"/>
        <v>-13339.5004625347</v>
      </c>
      <c r="Z896" s="234">
        <f t="shared" si="2228"/>
        <v>-306.808510638298</v>
      </c>
      <c r="AA896" s="260">
        <f t="shared" si="2229"/>
        <v>16956.5217391304</v>
      </c>
      <c r="AB896" s="278">
        <f t="shared" si="2230"/>
        <v>0</v>
      </c>
      <c r="AC896" s="260">
        <f t="shared" si="2231"/>
        <v>2073.6</v>
      </c>
      <c r="AD896" s="254">
        <f t="shared" si="2232"/>
        <v>3.86993549281926</v>
      </c>
      <c r="AE896" s="279">
        <v>1</v>
      </c>
      <c r="AF896" s="280">
        <f t="shared" si="2233"/>
        <v>47.6928</v>
      </c>
      <c r="AG896" s="292">
        <f t="shared" si="2238"/>
        <v>44146</v>
      </c>
      <c r="AH896" s="294"/>
      <c r="AI896" s="294">
        <f t="shared" si="2239"/>
        <v>44149.8699354928</v>
      </c>
      <c r="AJ896" s="295"/>
      <c r="AK896" s="295">
        <f t="shared" si="2240"/>
        <v>44152.8699354928</v>
      </c>
      <c r="AL896" s="296"/>
      <c r="AM896" s="217"/>
      <c r="AN896" s="218"/>
      <c r="AO896" s="218"/>
      <c r="AP896" s="218"/>
      <c r="AQ896" s="218"/>
      <c r="AR896" s="218"/>
      <c r="AS896" s="218"/>
      <c r="AT896" s="218"/>
      <c r="AU896" s="218"/>
      <c r="AV896" s="218"/>
      <c r="AW896" s="218"/>
      <c r="AX896" s="218"/>
      <c r="AY896" s="218"/>
      <c r="AZ896" s="218"/>
      <c r="BA896" s="218"/>
      <c r="BB896" s="218"/>
      <c r="BC896" s="218"/>
      <c r="BD896" s="218"/>
      <c r="BE896" s="218"/>
      <c r="BF896" s="218"/>
      <c r="BG896" s="218"/>
      <c r="BH896" s="218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217"/>
      <c r="BS896" s="217"/>
      <c r="BT896" s="217"/>
      <c r="BU896" s="217"/>
      <c r="BV896" s="217"/>
      <c r="BW896" s="217"/>
      <c r="BX896" s="217"/>
      <c r="BY896" s="217"/>
      <c r="BZ896" s="217"/>
      <c r="CA896" s="217"/>
      <c r="CB896" s="217"/>
      <c r="CC896" s="217"/>
      <c r="CD896" s="217"/>
      <c r="CE896" s="217"/>
      <c r="CF896" s="217"/>
      <c r="CG896" s="217"/>
      <c r="CH896" s="217"/>
      <c r="CI896" s="217"/>
      <c r="CJ896" s="217"/>
      <c r="CK896" s="217"/>
      <c r="CL896" s="217"/>
      <c r="CM896" s="217"/>
      <c r="CN896" s="217"/>
      <c r="CO896" s="217"/>
      <c r="CP896" s="217"/>
      <c r="CQ896" s="217"/>
      <c r="CR896" s="217"/>
      <c r="CS896" s="217"/>
      <c r="CT896" s="217"/>
      <c r="CU896" s="217"/>
      <c r="CV896" s="217"/>
      <c r="CW896" s="217"/>
      <c r="CX896" s="217"/>
      <c r="CY896" s="217"/>
    </row>
    <row r="897" s="195" customFormat="1" customHeight="1" spans="1:103">
      <c r="A897" s="230">
        <v>412</v>
      </c>
      <c r="B897" s="235"/>
      <c r="C897" s="234">
        <v>1</v>
      </c>
      <c r="D897" s="233">
        <f t="shared" si="2234"/>
        <v>800</v>
      </c>
      <c r="E897" s="234" t="str">
        <f t="shared" si="2235"/>
        <v>YT-14004</v>
      </c>
      <c r="F897" s="232">
        <f t="shared" si="2236"/>
        <v>800</v>
      </c>
      <c r="G897" s="234"/>
      <c r="H897" s="234" t="s">
        <v>45</v>
      </c>
      <c r="I897" s="234"/>
      <c r="J897" s="252"/>
      <c r="K897" s="234"/>
      <c r="L897" s="234">
        <v>6</v>
      </c>
      <c r="M897" s="234">
        <f t="shared" si="2223"/>
        <v>0</v>
      </c>
      <c r="N897" s="253">
        <f t="shared" si="2237"/>
        <v>0</v>
      </c>
      <c r="O897" s="234"/>
      <c r="P897" s="234"/>
      <c r="Q897" s="234"/>
      <c r="R897" s="234"/>
      <c r="S897" s="260">
        <f t="shared" si="2224"/>
        <v>0</v>
      </c>
      <c r="T897" s="260" t="e">
        <f t="shared" si="2225"/>
        <v>#DIV/0!</v>
      </c>
      <c r="U897" s="260">
        <f t="shared" si="2226"/>
        <v>0</v>
      </c>
      <c r="V897" s="260"/>
      <c r="W897" s="270"/>
      <c r="X897" s="266"/>
      <c r="Y897" s="260" t="e">
        <f t="shared" si="2227"/>
        <v>#DIV/0!</v>
      </c>
      <c r="Z897" s="234" t="e">
        <f t="shared" si="2228"/>
        <v>#DIV/0!</v>
      </c>
      <c r="AA897" s="260" t="e">
        <f t="shared" si="2229"/>
        <v>#DIV/0!</v>
      </c>
      <c r="AB897" s="278" t="e">
        <f t="shared" si="2230"/>
        <v>#DIV/0!</v>
      </c>
      <c r="AC897" s="260">
        <f t="shared" si="2231"/>
        <v>0</v>
      </c>
      <c r="AD897" s="254" t="e">
        <f t="shared" si="2232"/>
        <v>#DIV/0!</v>
      </c>
      <c r="AE897" s="279">
        <v>1</v>
      </c>
      <c r="AF897" s="280">
        <f t="shared" si="2233"/>
        <v>0</v>
      </c>
      <c r="AG897" s="292">
        <f t="shared" si="2238"/>
        <v>44146</v>
      </c>
      <c r="AH897" s="294"/>
      <c r="AI897" s="294">
        <f t="shared" si="2239"/>
        <v>44149.8699354928</v>
      </c>
      <c r="AJ897" s="295"/>
      <c r="AK897" s="295">
        <f t="shared" si="2240"/>
        <v>44152.8699354928</v>
      </c>
      <c r="AL897" s="296"/>
      <c r="AM897" s="217"/>
      <c r="AN897" s="218"/>
      <c r="AO897" s="218"/>
      <c r="AP897" s="218"/>
      <c r="AQ897" s="218"/>
      <c r="AR897" s="218"/>
      <c r="AS897" s="218"/>
      <c r="AT897" s="218"/>
      <c r="AU897" s="218"/>
      <c r="AV897" s="218"/>
      <c r="AW897" s="218"/>
      <c r="AX897" s="218"/>
      <c r="AY897" s="218"/>
      <c r="AZ897" s="218"/>
      <c r="BA897" s="218"/>
      <c r="BB897" s="218"/>
      <c r="BC897" s="218"/>
      <c r="BD897" s="218"/>
      <c r="BE897" s="218"/>
      <c r="BF897" s="218"/>
      <c r="BG897" s="218"/>
      <c r="BH897" s="218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217"/>
      <c r="BS897" s="217"/>
      <c r="BT897" s="217"/>
      <c r="BU897" s="217"/>
      <c r="BV897" s="217"/>
      <c r="BW897" s="217"/>
      <c r="BX897" s="217"/>
      <c r="BY897" s="217"/>
      <c r="BZ897" s="217"/>
      <c r="CA897" s="217"/>
      <c r="CB897" s="217"/>
      <c r="CC897" s="217"/>
      <c r="CD897" s="217"/>
      <c r="CE897" s="217"/>
      <c r="CF897" s="217"/>
      <c r="CG897" s="217"/>
      <c r="CH897" s="217"/>
      <c r="CI897" s="217"/>
      <c r="CJ897" s="217"/>
      <c r="CK897" s="217"/>
      <c r="CL897" s="217"/>
      <c r="CM897" s="217"/>
      <c r="CN897" s="217"/>
      <c r="CO897" s="217"/>
      <c r="CP897" s="217"/>
      <c r="CQ897" s="217"/>
      <c r="CR897" s="217"/>
      <c r="CS897" s="217"/>
      <c r="CT897" s="217"/>
      <c r="CU897" s="217"/>
      <c r="CV897" s="217"/>
      <c r="CW897" s="217"/>
      <c r="CX897" s="217"/>
      <c r="CY897" s="217"/>
    </row>
    <row r="898" s="195" customFormat="1" customHeight="1" spans="1:103">
      <c r="A898" s="230">
        <v>412</v>
      </c>
      <c r="B898" s="235"/>
      <c r="C898" s="234">
        <v>1</v>
      </c>
      <c r="D898" s="233">
        <f t="shared" si="2234"/>
        <v>800</v>
      </c>
      <c r="E898" s="234" t="str">
        <f t="shared" si="2235"/>
        <v>YT-14004</v>
      </c>
      <c r="F898" s="232">
        <f t="shared" si="2236"/>
        <v>800</v>
      </c>
      <c r="G898" s="234"/>
      <c r="H898" s="234" t="s">
        <v>46</v>
      </c>
      <c r="I898" s="234"/>
      <c r="J898" s="252"/>
      <c r="K898" s="234"/>
      <c r="L898" s="234">
        <v>6</v>
      </c>
      <c r="M898" s="234">
        <f t="shared" si="2223"/>
        <v>0</v>
      </c>
      <c r="N898" s="253">
        <f t="shared" si="2237"/>
        <v>0</v>
      </c>
      <c r="O898" s="234"/>
      <c r="P898" s="234"/>
      <c r="Q898" s="234"/>
      <c r="R898" s="234"/>
      <c r="S898" s="260">
        <f t="shared" si="2224"/>
        <v>0</v>
      </c>
      <c r="T898" s="260" t="e">
        <f t="shared" si="2225"/>
        <v>#DIV/0!</v>
      </c>
      <c r="U898" s="260">
        <f t="shared" si="2226"/>
        <v>0</v>
      </c>
      <c r="V898" s="260"/>
      <c r="W898" s="270"/>
      <c r="X898" s="266"/>
      <c r="Y898" s="260" t="e">
        <f t="shared" si="2227"/>
        <v>#DIV/0!</v>
      </c>
      <c r="Z898" s="234" t="e">
        <f t="shared" si="2228"/>
        <v>#DIV/0!</v>
      </c>
      <c r="AA898" s="260" t="e">
        <f t="shared" si="2229"/>
        <v>#DIV/0!</v>
      </c>
      <c r="AB898" s="278" t="e">
        <f t="shared" si="2230"/>
        <v>#DIV/0!</v>
      </c>
      <c r="AC898" s="260">
        <f t="shared" si="2231"/>
        <v>0</v>
      </c>
      <c r="AD898" s="254" t="e">
        <f t="shared" si="2232"/>
        <v>#DIV/0!</v>
      </c>
      <c r="AE898" s="279">
        <v>1</v>
      </c>
      <c r="AF898" s="280">
        <f t="shared" si="2233"/>
        <v>0</v>
      </c>
      <c r="AG898" s="292">
        <f t="shared" si="2238"/>
        <v>44146</v>
      </c>
      <c r="AH898" s="294"/>
      <c r="AI898" s="294">
        <f t="shared" si="2239"/>
        <v>44149.8699354928</v>
      </c>
      <c r="AJ898" s="295"/>
      <c r="AK898" s="295">
        <f t="shared" si="2240"/>
        <v>44152.8699354928</v>
      </c>
      <c r="AL898" s="296"/>
      <c r="AM898" s="217"/>
      <c r="AN898" s="218"/>
      <c r="AO898" s="218"/>
      <c r="AP898" s="218"/>
      <c r="AQ898" s="218"/>
      <c r="AR898" s="218"/>
      <c r="AS898" s="218"/>
      <c r="AT898" s="218"/>
      <c r="AU898" s="218"/>
      <c r="AV898" s="218"/>
      <c r="AW898" s="218"/>
      <c r="AX898" s="218"/>
      <c r="AY898" s="218"/>
      <c r="AZ898" s="218"/>
      <c r="BA898" s="218"/>
      <c r="BB898" s="218"/>
      <c r="BC898" s="218"/>
      <c r="BD898" s="218"/>
      <c r="BE898" s="218"/>
      <c r="BF898" s="218"/>
      <c r="BG898" s="218"/>
      <c r="BH898" s="218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217"/>
      <c r="BS898" s="217"/>
      <c r="BT898" s="217"/>
      <c r="BU898" s="217"/>
      <c r="BV898" s="217"/>
      <c r="BW898" s="217"/>
      <c r="BX898" s="217"/>
      <c r="BY898" s="217"/>
      <c r="BZ898" s="217"/>
      <c r="CA898" s="217"/>
      <c r="CB898" s="217"/>
      <c r="CC898" s="217"/>
      <c r="CD898" s="217"/>
      <c r="CE898" s="217"/>
      <c r="CF898" s="217"/>
      <c r="CG898" s="217"/>
      <c r="CH898" s="217"/>
      <c r="CI898" s="217"/>
      <c r="CJ898" s="217"/>
      <c r="CK898" s="217"/>
      <c r="CL898" s="217"/>
      <c r="CM898" s="217"/>
      <c r="CN898" s="217"/>
      <c r="CO898" s="217"/>
      <c r="CP898" s="217"/>
      <c r="CQ898" s="217"/>
      <c r="CR898" s="217"/>
      <c r="CS898" s="217"/>
      <c r="CT898" s="217"/>
      <c r="CU898" s="217"/>
      <c r="CV898" s="217"/>
      <c r="CW898" s="217"/>
      <c r="CX898" s="217"/>
      <c r="CY898" s="217"/>
    </row>
    <row r="899" s="195" customFormat="1" customHeight="1" spans="1:103">
      <c r="A899" s="230"/>
      <c r="B899" s="237"/>
      <c r="C899" s="240"/>
      <c r="D899" s="239"/>
      <c r="E899" s="240"/>
      <c r="F899" s="238"/>
      <c r="G899" s="240"/>
      <c r="H899" s="240"/>
      <c r="I899" s="240"/>
      <c r="J899" s="256"/>
      <c r="K899" s="240"/>
      <c r="L899" s="240"/>
      <c r="M899" s="240"/>
      <c r="N899" s="257"/>
      <c r="O899" s="240"/>
      <c r="P899" s="240"/>
      <c r="Q899" s="240"/>
      <c r="R899" s="240"/>
      <c r="S899" s="267"/>
      <c r="T899" s="267"/>
      <c r="U899" s="267"/>
      <c r="V899" s="267"/>
      <c r="W899" s="272"/>
      <c r="X899" s="269"/>
      <c r="Y899" s="267"/>
      <c r="Z899" s="240"/>
      <c r="AA899" s="267"/>
      <c r="AB899" s="281"/>
      <c r="AC899" s="267"/>
      <c r="AD899" s="258"/>
      <c r="AE899" s="282"/>
      <c r="AF899" s="283"/>
      <c r="AG899" s="297"/>
      <c r="AH899" s="352"/>
      <c r="AI899" s="352"/>
      <c r="AJ899" s="345"/>
      <c r="AK899" s="345"/>
      <c r="AL899" s="298"/>
      <c r="AM899" s="217"/>
      <c r="AN899" s="218"/>
      <c r="AO899" s="218"/>
      <c r="AP899" s="218"/>
      <c r="AQ899" s="218"/>
      <c r="AR899" s="218"/>
      <c r="AS899" s="218"/>
      <c r="AT899" s="218"/>
      <c r="AU899" s="218"/>
      <c r="AV899" s="218"/>
      <c r="AW899" s="218"/>
      <c r="AX899" s="218"/>
      <c r="AY899" s="218"/>
      <c r="AZ899" s="218"/>
      <c r="BA899" s="218"/>
      <c r="BB899" s="218"/>
      <c r="BC899" s="218"/>
      <c r="BD899" s="218"/>
      <c r="BE899" s="218"/>
      <c r="BF899" s="218"/>
      <c r="BG899" s="218"/>
      <c r="BH899" s="218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217"/>
      <c r="BS899" s="217"/>
      <c r="BT899" s="217"/>
      <c r="BU899" s="217"/>
      <c r="BV899" s="217"/>
      <c r="BW899" s="217"/>
      <c r="BX899" s="217"/>
      <c r="BY899" s="217"/>
      <c r="BZ899" s="217"/>
      <c r="CA899" s="217"/>
      <c r="CB899" s="217"/>
      <c r="CC899" s="217"/>
      <c r="CD899" s="217"/>
      <c r="CE899" s="217"/>
      <c r="CF899" s="217"/>
      <c r="CG899" s="217"/>
      <c r="CH899" s="217"/>
      <c r="CI899" s="217"/>
      <c r="CJ899" s="217"/>
      <c r="CK899" s="217"/>
      <c r="CL899" s="217"/>
      <c r="CM899" s="217"/>
      <c r="CN899" s="217"/>
      <c r="CO899" s="217"/>
      <c r="CP899" s="217"/>
      <c r="CQ899" s="217"/>
      <c r="CR899" s="217"/>
      <c r="CS899" s="217"/>
      <c r="CT899" s="217"/>
      <c r="CU899" s="217"/>
      <c r="CV899" s="217"/>
      <c r="CW899" s="217"/>
      <c r="CX899" s="217"/>
      <c r="CY899" s="217"/>
    </row>
    <row r="900" s="190" customFormat="1" customHeight="1" spans="1:103">
      <c r="A900" s="243">
        <v>414</v>
      </c>
      <c r="B900" s="235">
        <v>1112</v>
      </c>
      <c r="C900" s="234">
        <v>1</v>
      </c>
      <c r="D900" s="233">
        <v>700</v>
      </c>
      <c r="E900" s="234" t="s">
        <v>223</v>
      </c>
      <c r="F900" s="232">
        <v>3020</v>
      </c>
      <c r="G900" s="234"/>
      <c r="H900" s="234" t="s">
        <v>15</v>
      </c>
      <c r="I900" s="234">
        <v>30</v>
      </c>
      <c r="J900" s="252" t="s">
        <v>62</v>
      </c>
      <c r="K900" s="234">
        <v>476</v>
      </c>
      <c r="L900" s="234">
        <v>6</v>
      </c>
      <c r="M900" s="234">
        <f t="shared" ref="M900:M913" si="2241">O900*K900*I900</f>
        <v>62832</v>
      </c>
      <c r="N900" s="253">
        <f>M900/SUM($M$900:$M$906)</f>
        <v>0.0571057754704737</v>
      </c>
      <c r="O900" s="234">
        <v>4.4</v>
      </c>
      <c r="P900" s="234"/>
      <c r="Q900" s="234"/>
      <c r="R900" s="234"/>
      <c r="S900" s="260">
        <f t="shared" ref="S900:S906" si="2242">R900*Q900*P900/1000</f>
        <v>0</v>
      </c>
      <c r="T900" s="260">
        <f t="shared" ref="T900:T913" si="2243">F900*N900*1000/L900/K900*9000/I900</f>
        <v>18115.4875967259</v>
      </c>
      <c r="U900" s="260">
        <f t="shared" ref="U900:U913" si="2244">F900*N900</f>
        <v>172.459441920831</v>
      </c>
      <c r="V900" s="260"/>
      <c r="W900" s="270"/>
      <c r="X900" s="266"/>
      <c r="Y900" s="260">
        <f t="shared" ref="Y900:Y913" si="2245">T900-X900</f>
        <v>18115.4875967259</v>
      </c>
      <c r="Z900" s="234">
        <f t="shared" ref="Z900:Z913" si="2246">Y900*I900/9000*L900*K900/1000</f>
        <v>172.459441920831</v>
      </c>
      <c r="AA900" s="260">
        <f t="shared" ref="AA900:AA913" si="2247">65*1000/K900*9000/I900</f>
        <v>40966.3865546218</v>
      </c>
      <c r="AB900" s="278">
        <f t="shared" ref="AB900:AB913" si="2248">Q900*R900*P900*N900/K900/L900*9000/I900</f>
        <v>0</v>
      </c>
      <c r="AC900" s="260">
        <f t="shared" ref="AC900:AC913" si="2249">D900/2*O900*60*24/1000</f>
        <v>2217.6</v>
      </c>
      <c r="AD900" s="254">
        <f t="shared" ref="AD900:AD906" si="2250">T900/AC900/0.83/AE900</f>
        <v>9.8421215145897</v>
      </c>
      <c r="AE900" s="279">
        <v>1</v>
      </c>
      <c r="AF900" s="280">
        <f t="shared" ref="AF900:AF913" si="2251">IF(LEN(C900)&gt;0,AC900*I900/9000/1000*K900*L900,"")</f>
        <v>21.111552</v>
      </c>
      <c r="AG900" s="292">
        <v>44135</v>
      </c>
      <c r="AH900" s="294"/>
      <c r="AI900" s="294">
        <f>AD900+AG900</f>
        <v>44144.8421215146</v>
      </c>
      <c r="AJ900" s="295" t="str">
        <f ca="1">IF(NOW()-AG900-AD900&gt;=-2,"跟踪"," ")</f>
        <v>跟踪</v>
      </c>
      <c r="AK900" s="295">
        <f>AI900+3</f>
        <v>44147.8421215146</v>
      </c>
      <c r="AL900" s="296">
        <f>SUM(AF900:AF906)</f>
        <v>369.692064</v>
      </c>
      <c r="AM900" s="300"/>
      <c r="AN900" s="218"/>
      <c r="AO900" s="218"/>
      <c r="AP900" s="218"/>
      <c r="AQ900" s="218"/>
      <c r="AR900" s="218"/>
      <c r="AS900" s="218"/>
      <c r="AT900" s="218"/>
      <c r="AU900" s="218"/>
      <c r="AV900" s="218"/>
      <c r="AW900" s="218"/>
      <c r="AX900" s="218"/>
      <c r="AY900" s="218"/>
      <c r="AZ900" s="218"/>
      <c r="BA900" s="218"/>
      <c r="BB900" s="218"/>
      <c r="BC900" s="218"/>
      <c r="BD900" s="218"/>
      <c r="BE900" s="218"/>
      <c r="BF900" s="218"/>
      <c r="BG900" s="218"/>
      <c r="BH900" s="218"/>
      <c r="BI900" s="300"/>
      <c r="BJ900" s="300"/>
      <c r="BK900" s="300"/>
      <c r="BL900" s="300"/>
      <c r="BM900" s="300"/>
      <c r="BN900" s="300"/>
      <c r="BO900" s="300"/>
      <c r="BP900" s="300"/>
      <c r="BQ900" s="300"/>
      <c r="BR900" s="300"/>
      <c r="BS900" s="300"/>
      <c r="BT900" s="300"/>
      <c r="BU900" s="300"/>
      <c r="BV900" s="300"/>
      <c r="BW900" s="300"/>
      <c r="BX900" s="300"/>
      <c r="BY900" s="300"/>
      <c r="BZ900" s="300"/>
      <c r="CA900" s="300"/>
      <c r="CB900" s="300"/>
      <c r="CC900" s="300"/>
      <c r="CD900" s="300"/>
      <c r="CE900" s="300"/>
      <c r="CF900" s="300"/>
      <c r="CG900" s="300"/>
      <c r="CH900" s="300"/>
      <c r="CI900" s="300"/>
      <c r="CJ900" s="300"/>
      <c r="CK900" s="300"/>
      <c r="CL900" s="300"/>
      <c r="CM900" s="300"/>
      <c r="CN900" s="300"/>
      <c r="CO900" s="300"/>
      <c r="CP900" s="300"/>
      <c r="CQ900" s="300"/>
      <c r="CR900" s="300"/>
      <c r="CS900" s="300"/>
      <c r="CT900" s="300"/>
      <c r="CU900" s="300"/>
      <c r="CV900" s="300"/>
      <c r="CW900" s="300"/>
      <c r="CX900" s="300"/>
      <c r="CY900" s="300"/>
    </row>
    <row r="901" s="190" customFormat="1" customHeight="1" spans="1:103">
      <c r="A901" s="243">
        <v>414</v>
      </c>
      <c r="B901" s="235"/>
      <c r="C901" s="234">
        <v>1</v>
      </c>
      <c r="D901" s="233">
        <f t="shared" ref="D901:D906" si="2252">D900</f>
        <v>700</v>
      </c>
      <c r="E901" s="234" t="str">
        <f t="shared" ref="E901:E906" si="2253">E900</f>
        <v>YD-3174</v>
      </c>
      <c r="F901" s="232">
        <f t="shared" ref="F901:F906" si="2254">F900</f>
        <v>3020</v>
      </c>
      <c r="G901" s="234"/>
      <c r="H901" s="234" t="s">
        <v>41</v>
      </c>
      <c r="I901" s="234">
        <v>30</v>
      </c>
      <c r="J901" s="252" t="s">
        <v>62</v>
      </c>
      <c r="K901" s="234">
        <v>476</v>
      </c>
      <c r="L901" s="234">
        <f t="shared" ref="L901:L906" si="2255">L900</f>
        <v>6</v>
      </c>
      <c r="M901" s="234">
        <f t="shared" si="2241"/>
        <v>62832</v>
      </c>
      <c r="N901" s="253">
        <f t="shared" ref="N901:N906" si="2256">M901/SUM($M$900:$M$906)</f>
        <v>0.0571057754704737</v>
      </c>
      <c r="O901" s="234">
        <v>4.4</v>
      </c>
      <c r="P901" s="260"/>
      <c r="Q901" s="260"/>
      <c r="R901" s="260"/>
      <c r="S901" s="260">
        <f t="shared" si="2242"/>
        <v>0</v>
      </c>
      <c r="T901" s="260">
        <f t="shared" si="2243"/>
        <v>18115.4875967259</v>
      </c>
      <c r="U901" s="260">
        <f t="shared" si="2244"/>
        <v>172.459441920831</v>
      </c>
      <c r="V901" s="260"/>
      <c r="W901" s="270"/>
      <c r="X901" s="266"/>
      <c r="Y901" s="260">
        <f t="shared" si="2245"/>
        <v>18115.4875967259</v>
      </c>
      <c r="Z901" s="234">
        <f t="shared" si="2246"/>
        <v>172.459441920831</v>
      </c>
      <c r="AA901" s="260">
        <f t="shared" si="2247"/>
        <v>40966.3865546218</v>
      </c>
      <c r="AB901" s="278">
        <f t="shared" si="2248"/>
        <v>0</v>
      </c>
      <c r="AC901" s="260">
        <f t="shared" si="2249"/>
        <v>2217.6</v>
      </c>
      <c r="AD901" s="254">
        <f t="shared" si="2250"/>
        <v>9.8421215145897</v>
      </c>
      <c r="AE901" s="279">
        <v>1</v>
      </c>
      <c r="AF901" s="280">
        <f t="shared" si="2251"/>
        <v>21.111552</v>
      </c>
      <c r="AG901" s="292">
        <f t="shared" ref="AG901:AG906" si="2257">AG900</f>
        <v>44135</v>
      </c>
      <c r="AH901" s="294"/>
      <c r="AI901" s="294">
        <f t="shared" ref="AI901:AI906" si="2258">AI900</f>
        <v>44144.8421215146</v>
      </c>
      <c r="AJ901" s="295"/>
      <c r="AK901" s="295">
        <f t="shared" ref="AK901:AK906" si="2259">AK900</f>
        <v>44147.8421215146</v>
      </c>
      <c r="AL901" s="296"/>
      <c r="AM901" s="300"/>
      <c r="AN901" s="218"/>
      <c r="AO901" s="218"/>
      <c r="AP901" s="218"/>
      <c r="AQ901" s="218"/>
      <c r="AR901" s="218"/>
      <c r="AS901" s="218"/>
      <c r="AT901" s="218"/>
      <c r="AU901" s="218"/>
      <c r="AV901" s="218"/>
      <c r="AW901" s="218"/>
      <c r="AX901" s="218"/>
      <c r="AY901" s="218"/>
      <c r="AZ901" s="218"/>
      <c r="BA901" s="218"/>
      <c r="BB901" s="218"/>
      <c r="BC901" s="218"/>
      <c r="BD901" s="218"/>
      <c r="BE901" s="218"/>
      <c r="BF901" s="218"/>
      <c r="BG901" s="218"/>
      <c r="BH901" s="218"/>
      <c r="BI901" s="300"/>
      <c r="BJ901" s="300"/>
      <c r="BK901" s="300"/>
      <c r="BL901" s="300"/>
      <c r="BM901" s="300"/>
      <c r="BN901" s="300"/>
      <c r="BO901" s="300"/>
      <c r="BP901" s="300"/>
      <c r="BQ901" s="300"/>
      <c r="BR901" s="300"/>
      <c r="BS901" s="300"/>
      <c r="BT901" s="300"/>
      <c r="BU901" s="300"/>
      <c r="BV901" s="300"/>
      <c r="BW901" s="300"/>
      <c r="BX901" s="300"/>
      <c r="BY901" s="300"/>
      <c r="BZ901" s="300"/>
      <c r="CA901" s="300"/>
      <c r="CB901" s="300"/>
      <c r="CC901" s="300"/>
      <c r="CD901" s="300"/>
      <c r="CE901" s="300"/>
      <c r="CF901" s="300"/>
      <c r="CG901" s="300"/>
      <c r="CH901" s="300"/>
      <c r="CI901" s="300"/>
      <c r="CJ901" s="300"/>
      <c r="CK901" s="300"/>
      <c r="CL901" s="300"/>
      <c r="CM901" s="300"/>
      <c r="CN901" s="300"/>
      <c r="CO901" s="300"/>
      <c r="CP901" s="300"/>
      <c r="CQ901" s="300"/>
      <c r="CR901" s="300"/>
      <c r="CS901" s="300"/>
      <c r="CT901" s="300"/>
      <c r="CU901" s="300"/>
      <c r="CV901" s="300"/>
      <c r="CW901" s="300"/>
      <c r="CX901" s="300"/>
      <c r="CY901" s="300"/>
    </row>
    <row r="902" s="190" customFormat="1" customHeight="1" spans="1:103">
      <c r="A902" s="243">
        <v>414</v>
      </c>
      <c r="B902" s="235"/>
      <c r="C902" s="234">
        <v>1</v>
      </c>
      <c r="D902" s="233">
        <f t="shared" si="2252"/>
        <v>700</v>
      </c>
      <c r="E902" s="234" t="str">
        <f t="shared" si="2253"/>
        <v>YD-3174</v>
      </c>
      <c r="F902" s="232">
        <f t="shared" si="2254"/>
        <v>3020</v>
      </c>
      <c r="G902" s="234"/>
      <c r="H902" s="234" t="s">
        <v>42</v>
      </c>
      <c r="I902" s="234">
        <v>150</v>
      </c>
      <c r="J902" s="252" t="s">
        <v>124</v>
      </c>
      <c r="K902" s="234">
        <v>119</v>
      </c>
      <c r="L902" s="234">
        <f t="shared" si="2255"/>
        <v>6</v>
      </c>
      <c r="M902" s="234">
        <f t="shared" si="2241"/>
        <v>235620</v>
      </c>
      <c r="N902" s="253">
        <f t="shared" si="2256"/>
        <v>0.214146658014276</v>
      </c>
      <c r="O902" s="234">
        <v>13.2</v>
      </c>
      <c r="P902" s="234"/>
      <c r="Q902" s="234"/>
      <c r="R902" s="234"/>
      <c r="S902" s="260">
        <f t="shared" si="2242"/>
        <v>0</v>
      </c>
      <c r="T902" s="260">
        <f t="shared" si="2243"/>
        <v>54346.4627901777</v>
      </c>
      <c r="U902" s="260">
        <f t="shared" si="2244"/>
        <v>646.722907203115</v>
      </c>
      <c r="V902" s="260"/>
      <c r="W902" s="270"/>
      <c r="X902" s="266">
        <v>30000</v>
      </c>
      <c r="Y902" s="260">
        <f t="shared" si="2245"/>
        <v>24346.4627901777</v>
      </c>
      <c r="Z902" s="234">
        <f t="shared" si="2246"/>
        <v>289.722907203115</v>
      </c>
      <c r="AA902" s="260">
        <f t="shared" si="2247"/>
        <v>32773.1092436975</v>
      </c>
      <c r="AB902" s="278">
        <f t="shared" si="2248"/>
        <v>0</v>
      </c>
      <c r="AC902" s="260">
        <f t="shared" si="2249"/>
        <v>6652.8</v>
      </c>
      <c r="AD902" s="254">
        <f t="shared" si="2250"/>
        <v>9.84212151458969</v>
      </c>
      <c r="AE902" s="279">
        <v>1</v>
      </c>
      <c r="AF902" s="280">
        <f t="shared" si="2251"/>
        <v>79.16832</v>
      </c>
      <c r="AG902" s="292">
        <f t="shared" si="2257"/>
        <v>44135</v>
      </c>
      <c r="AH902" s="294"/>
      <c r="AI902" s="294">
        <f t="shared" si="2258"/>
        <v>44144.8421215146</v>
      </c>
      <c r="AJ902" s="295"/>
      <c r="AK902" s="295">
        <f t="shared" si="2259"/>
        <v>44147.8421215146</v>
      </c>
      <c r="AL902" s="296"/>
      <c r="AM902" s="300"/>
      <c r="AN902" s="218"/>
      <c r="AO902" s="218"/>
      <c r="AP902" s="218"/>
      <c r="AQ902" s="218"/>
      <c r="AR902" s="218"/>
      <c r="AS902" s="218"/>
      <c r="AT902" s="218"/>
      <c r="AU902" s="218"/>
      <c r="AV902" s="218"/>
      <c r="AW902" s="218"/>
      <c r="AX902" s="218"/>
      <c r="AY902" s="218"/>
      <c r="AZ902" s="218"/>
      <c r="BA902" s="218"/>
      <c r="BB902" s="218"/>
      <c r="BC902" s="218"/>
      <c r="BD902" s="218"/>
      <c r="BE902" s="218"/>
      <c r="BF902" s="218"/>
      <c r="BG902" s="218"/>
      <c r="BH902" s="218"/>
      <c r="BI902" s="300"/>
      <c r="BJ902" s="300"/>
      <c r="BK902" s="300"/>
      <c r="BL902" s="300"/>
      <c r="BM902" s="300"/>
      <c r="BN902" s="300"/>
      <c r="BO902" s="300"/>
      <c r="BP902" s="300"/>
      <c r="BQ902" s="300"/>
      <c r="BR902" s="300"/>
      <c r="BS902" s="300"/>
      <c r="BT902" s="300"/>
      <c r="BU902" s="300"/>
      <c r="BV902" s="300"/>
      <c r="BW902" s="300"/>
      <c r="BX902" s="300"/>
      <c r="BY902" s="300"/>
      <c r="BZ902" s="300"/>
      <c r="CA902" s="300"/>
      <c r="CB902" s="300"/>
      <c r="CC902" s="300"/>
      <c r="CD902" s="300"/>
      <c r="CE902" s="300"/>
      <c r="CF902" s="300"/>
      <c r="CG902" s="300"/>
      <c r="CH902" s="300"/>
      <c r="CI902" s="300"/>
      <c r="CJ902" s="300"/>
      <c r="CK902" s="300"/>
      <c r="CL902" s="300"/>
      <c r="CM902" s="300"/>
      <c r="CN902" s="300"/>
      <c r="CO902" s="300"/>
      <c r="CP902" s="300"/>
      <c r="CQ902" s="300"/>
      <c r="CR902" s="300"/>
      <c r="CS902" s="300"/>
      <c r="CT902" s="300"/>
      <c r="CU902" s="300"/>
      <c r="CV902" s="300"/>
      <c r="CW902" s="300"/>
      <c r="CX902" s="300"/>
      <c r="CY902" s="300"/>
    </row>
    <row r="903" s="190" customFormat="1" customHeight="1" spans="1:103">
      <c r="A903" s="243">
        <v>414</v>
      </c>
      <c r="B903" s="235"/>
      <c r="C903" s="234">
        <v>1</v>
      </c>
      <c r="D903" s="233">
        <f t="shared" si="2252"/>
        <v>700</v>
      </c>
      <c r="E903" s="234" t="str">
        <f t="shared" si="2253"/>
        <v>YD-3174</v>
      </c>
      <c r="F903" s="232">
        <f t="shared" si="2254"/>
        <v>3020</v>
      </c>
      <c r="G903" s="234"/>
      <c r="H903" s="234" t="s">
        <v>43</v>
      </c>
      <c r="I903" s="234">
        <v>150</v>
      </c>
      <c r="J903" s="252" t="s">
        <v>124</v>
      </c>
      <c r="K903" s="234">
        <v>119</v>
      </c>
      <c r="L903" s="234">
        <f t="shared" si="2255"/>
        <v>6</v>
      </c>
      <c r="M903" s="234">
        <f t="shared" si="2241"/>
        <v>239190</v>
      </c>
      <c r="N903" s="253">
        <f t="shared" si="2256"/>
        <v>0.217391304347826</v>
      </c>
      <c r="O903" s="234">
        <v>13.4</v>
      </c>
      <c r="P903" s="234"/>
      <c r="Q903" s="234"/>
      <c r="R903" s="234"/>
      <c r="S903" s="260">
        <f t="shared" si="2242"/>
        <v>0</v>
      </c>
      <c r="T903" s="260">
        <f t="shared" si="2243"/>
        <v>55169.8940445744</v>
      </c>
      <c r="U903" s="260">
        <f t="shared" si="2244"/>
        <v>656.521739130435</v>
      </c>
      <c r="V903" s="260"/>
      <c r="W903" s="270" t="s">
        <v>106</v>
      </c>
      <c r="X903" s="266">
        <v>30000</v>
      </c>
      <c r="Y903" s="260">
        <f t="shared" si="2245"/>
        <v>25169.8940445744</v>
      </c>
      <c r="Z903" s="234">
        <f t="shared" si="2246"/>
        <v>299.521739130435</v>
      </c>
      <c r="AA903" s="260">
        <f t="shared" si="2247"/>
        <v>32773.1092436975</v>
      </c>
      <c r="AB903" s="278">
        <f t="shared" si="2248"/>
        <v>0</v>
      </c>
      <c r="AC903" s="260">
        <f t="shared" si="2249"/>
        <v>6753.6</v>
      </c>
      <c r="AD903" s="254">
        <f t="shared" si="2250"/>
        <v>9.84212151458969</v>
      </c>
      <c r="AE903" s="279">
        <v>1</v>
      </c>
      <c r="AF903" s="280">
        <f t="shared" si="2251"/>
        <v>80.36784</v>
      </c>
      <c r="AG903" s="292">
        <f t="shared" si="2257"/>
        <v>44135</v>
      </c>
      <c r="AH903" s="294"/>
      <c r="AI903" s="294">
        <f t="shared" si="2258"/>
        <v>44144.8421215146</v>
      </c>
      <c r="AJ903" s="295"/>
      <c r="AK903" s="295">
        <f t="shared" si="2259"/>
        <v>44147.8421215146</v>
      </c>
      <c r="AL903" s="296"/>
      <c r="AM903" s="300"/>
      <c r="AN903" s="218"/>
      <c r="AO903" s="218"/>
      <c r="AP903" s="218"/>
      <c r="AQ903" s="218"/>
      <c r="AR903" s="218"/>
      <c r="AS903" s="218"/>
      <c r="AT903" s="218"/>
      <c r="AU903" s="218"/>
      <c r="AV903" s="218"/>
      <c r="AW903" s="218"/>
      <c r="AX903" s="218"/>
      <c r="AY903" s="218"/>
      <c r="AZ903" s="218"/>
      <c r="BA903" s="218"/>
      <c r="BB903" s="218"/>
      <c r="BC903" s="218"/>
      <c r="BD903" s="218"/>
      <c r="BE903" s="218"/>
      <c r="BF903" s="218"/>
      <c r="BG903" s="218"/>
      <c r="BH903" s="218"/>
      <c r="BI903" s="300"/>
      <c r="BJ903" s="300"/>
      <c r="BK903" s="300"/>
      <c r="BL903" s="300"/>
      <c r="BM903" s="300"/>
      <c r="BN903" s="300"/>
      <c r="BO903" s="300"/>
      <c r="BP903" s="300"/>
      <c r="BQ903" s="300"/>
      <c r="BR903" s="300"/>
      <c r="BS903" s="300"/>
      <c r="BT903" s="300"/>
      <c r="BU903" s="300"/>
      <c r="BV903" s="300"/>
      <c r="BW903" s="300"/>
      <c r="BX903" s="300"/>
      <c r="BY903" s="300"/>
      <c r="BZ903" s="300"/>
      <c r="CA903" s="300"/>
      <c r="CB903" s="300"/>
      <c r="CC903" s="300"/>
      <c r="CD903" s="300"/>
      <c r="CE903" s="300"/>
      <c r="CF903" s="300"/>
      <c r="CG903" s="300"/>
      <c r="CH903" s="300"/>
      <c r="CI903" s="300"/>
      <c r="CJ903" s="300"/>
      <c r="CK903" s="300"/>
      <c r="CL903" s="300"/>
      <c r="CM903" s="300"/>
      <c r="CN903" s="300"/>
      <c r="CO903" s="300"/>
      <c r="CP903" s="300"/>
      <c r="CQ903" s="300"/>
      <c r="CR903" s="300"/>
      <c r="CS903" s="300"/>
      <c r="CT903" s="300"/>
      <c r="CU903" s="300"/>
      <c r="CV903" s="300"/>
      <c r="CW903" s="300"/>
      <c r="CX903" s="300"/>
      <c r="CY903" s="300"/>
    </row>
    <row r="904" s="190" customFormat="1" customHeight="1" spans="1:103">
      <c r="A904" s="243">
        <v>414</v>
      </c>
      <c r="B904" s="235"/>
      <c r="C904" s="234">
        <v>1</v>
      </c>
      <c r="D904" s="233">
        <f t="shared" si="2252"/>
        <v>700</v>
      </c>
      <c r="E904" s="234" t="str">
        <f t="shared" si="2253"/>
        <v>YD-3174</v>
      </c>
      <c r="F904" s="232">
        <f t="shared" si="2254"/>
        <v>3020</v>
      </c>
      <c r="G904" s="234"/>
      <c r="H904" s="234" t="s">
        <v>44</v>
      </c>
      <c r="I904" s="234">
        <v>150</v>
      </c>
      <c r="J904" s="252" t="s">
        <v>101</v>
      </c>
      <c r="K904" s="234">
        <v>476</v>
      </c>
      <c r="L904" s="234">
        <f t="shared" si="2255"/>
        <v>6</v>
      </c>
      <c r="M904" s="234">
        <f t="shared" si="2241"/>
        <v>257040</v>
      </c>
      <c r="N904" s="253">
        <f t="shared" si="2256"/>
        <v>0.233614536015574</v>
      </c>
      <c r="O904" s="234">
        <v>3.6</v>
      </c>
      <c r="P904" s="234"/>
      <c r="Q904" s="234"/>
      <c r="R904" s="234"/>
      <c r="S904" s="260">
        <f t="shared" si="2242"/>
        <v>0</v>
      </c>
      <c r="T904" s="260">
        <f t="shared" si="2243"/>
        <v>14821.7625791394</v>
      </c>
      <c r="U904" s="260">
        <f t="shared" si="2244"/>
        <v>705.515898767035</v>
      </c>
      <c r="V904" s="260"/>
      <c r="W904" s="270"/>
      <c r="X904" s="266">
        <v>15000</v>
      </c>
      <c r="Y904" s="260">
        <f t="shared" si="2245"/>
        <v>-178.23742086062</v>
      </c>
      <c r="Z904" s="234">
        <f t="shared" si="2246"/>
        <v>-8.4841012329655</v>
      </c>
      <c r="AA904" s="260">
        <f t="shared" si="2247"/>
        <v>8193.27731092437</v>
      </c>
      <c r="AB904" s="278">
        <f t="shared" si="2248"/>
        <v>0</v>
      </c>
      <c r="AC904" s="260">
        <f t="shared" si="2249"/>
        <v>1814.4</v>
      </c>
      <c r="AD904" s="254">
        <f t="shared" si="2250"/>
        <v>9.8421215145897</v>
      </c>
      <c r="AE904" s="279">
        <v>1</v>
      </c>
      <c r="AF904" s="280">
        <f t="shared" si="2251"/>
        <v>86.36544</v>
      </c>
      <c r="AG904" s="292">
        <f t="shared" si="2257"/>
        <v>44135</v>
      </c>
      <c r="AH904" s="294"/>
      <c r="AI904" s="294">
        <f t="shared" si="2258"/>
        <v>44144.8421215146</v>
      </c>
      <c r="AJ904" s="295"/>
      <c r="AK904" s="295">
        <f t="shared" si="2259"/>
        <v>44147.8421215146</v>
      </c>
      <c r="AL904" s="296"/>
      <c r="AM904" s="300"/>
      <c r="AN904" s="218"/>
      <c r="AO904" s="218"/>
      <c r="AP904" s="218"/>
      <c r="AQ904" s="218"/>
      <c r="AR904" s="218"/>
      <c r="AS904" s="218"/>
      <c r="AT904" s="218"/>
      <c r="AU904" s="218"/>
      <c r="AV904" s="218"/>
      <c r="AW904" s="218"/>
      <c r="AX904" s="218"/>
      <c r="AY904" s="218"/>
      <c r="AZ904" s="218"/>
      <c r="BA904" s="218"/>
      <c r="BB904" s="218"/>
      <c r="BC904" s="218"/>
      <c r="BD904" s="218"/>
      <c r="BE904" s="218"/>
      <c r="BF904" s="218"/>
      <c r="BG904" s="218"/>
      <c r="BH904" s="218"/>
      <c r="BI904" s="300"/>
      <c r="BJ904" s="300"/>
      <c r="BK904" s="300"/>
      <c r="BL904" s="300"/>
      <c r="BM904" s="300"/>
      <c r="BN904" s="300"/>
      <c r="BO904" s="300"/>
      <c r="BP904" s="300"/>
      <c r="BQ904" s="300"/>
      <c r="BR904" s="300"/>
      <c r="BS904" s="300"/>
      <c r="BT904" s="300"/>
      <c r="BU904" s="300"/>
      <c r="BV904" s="300"/>
      <c r="BW904" s="300"/>
      <c r="BX904" s="300"/>
      <c r="BY904" s="300"/>
      <c r="BZ904" s="300"/>
      <c r="CA904" s="300"/>
      <c r="CB904" s="300"/>
      <c r="CC904" s="300"/>
      <c r="CD904" s="300"/>
      <c r="CE904" s="300"/>
      <c r="CF904" s="300"/>
      <c r="CG904" s="300"/>
      <c r="CH904" s="300"/>
      <c r="CI904" s="300"/>
      <c r="CJ904" s="300"/>
      <c r="CK904" s="300"/>
      <c r="CL904" s="300"/>
      <c r="CM904" s="300"/>
      <c r="CN904" s="300"/>
      <c r="CO904" s="300"/>
      <c r="CP904" s="300"/>
      <c r="CQ904" s="300"/>
      <c r="CR904" s="300"/>
      <c r="CS904" s="300"/>
      <c r="CT904" s="300"/>
      <c r="CU904" s="300"/>
      <c r="CV904" s="300"/>
      <c r="CW904" s="300"/>
      <c r="CX904" s="300"/>
      <c r="CY904" s="300"/>
    </row>
    <row r="905" s="190" customFormat="1" customHeight="1" spans="1:103">
      <c r="A905" s="243">
        <v>414</v>
      </c>
      <c r="B905" s="235"/>
      <c r="C905" s="234">
        <v>1</v>
      </c>
      <c r="D905" s="233">
        <f t="shared" si="2252"/>
        <v>700</v>
      </c>
      <c r="E905" s="234" t="str">
        <f t="shared" si="2253"/>
        <v>YD-3174</v>
      </c>
      <c r="F905" s="232">
        <f t="shared" si="2254"/>
        <v>3020</v>
      </c>
      <c r="G905" s="234"/>
      <c r="H905" s="234" t="s">
        <v>45</v>
      </c>
      <c r="I905" s="234">
        <v>150</v>
      </c>
      <c r="J905" s="252" t="s">
        <v>101</v>
      </c>
      <c r="K905" s="234">
        <v>476</v>
      </c>
      <c r="L905" s="234">
        <f t="shared" si="2255"/>
        <v>6</v>
      </c>
      <c r="M905" s="234">
        <f t="shared" si="2241"/>
        <v>242760</v>
      </c>
      <c r="N905" s="253">
        <f t="shared" si="2256"/>
        <v>0.220635950681376</v>
      </c>
      <c r="O905" s="234">
        <v>3.4</v>
      </c>
      <c r="P905" s="234"/>
      <c r="Q905" s="234"/>
      <c r="R905" s="234"/>
      <c r="S905" s="260">
        <f t="shared" si="2242"/>
        <v>0</v>
      </c>
      <c r="T905" s="260">
        <f t="shared" si="2243"/>
        <v>13998.3313247427</v>
      </c>
      <c r="U905" s="260">
        <f t="shared" si="2244"/>
        <v>666.320571057755</v>
      </c>
      <c r="V905" s="260"/>
      <c r="W905" s="270"/>
      <c r="X905" s="266">
        <v>14100</v>
      </c>
      <c r="Y905" s="260">
        <f t="shared" si="2245"/>
        <v>-101.668675257257</v>
      </c>
      <c r="Z905" s="234">
        <f t="shared" si="2246"/>
        <v>-4.83942894224542</v>
      </c>
      <c r="AA905" s="260">
        <f t="shared" si="2247"/>
        <v>8193.27731092437</v>
      </c>
      <c r="AB905" s="278">
        <f t="shared" si="2248"/>
        <v>0</v>
      </c>
      <c r="AC905" s="260">
        <f t="shared" si="2249"/>
        <v>1713.6</v>
      </c>
      <c r="AD905" s="254">
        <f t="shared" si="2250"/>
        <v>9.84212151458969</v>
      </c>
      <c r="AE905" s="279">
        <v>1</v>
      </c>
      <c r="AF905" s="280">
        <f t="shared" si="2251"/>
        <v>81.56736</v>
      </c>
      <c r="AG905" s="292">
        <f t="shared" si="2257"/>
        <v>44135</v>
      </c>
      <c r="AH905" s="294"/>
      <c r="AI905" s="294">
        <f t="shared" si="2258"/>
        <v>44144.8421215146</v>
      </c>
      <c r="AJ905" s="295"/>
      <c r="AK905" s="295">
        <f t="shared" si="2259"/>
        <v>44147.8421215146</v>
      </c>
      <c r="AL905" s="296"/>
      <c r="AM905" s="300"/>
      <c r="AN905" s="218"/>
      <c r="AO905" s="218"/>
      <c r="AP905" s="218"/>
      <c r="AQ905" s="218"/>
      <c r="AR905" s="218"/>
      <c r="AS905" s="218"/>
      <c r="AT905" s="218"/>
      <c r="AU905" s="218"/>
      <c r="AV905" s="218"/>
      <c r="AW905" s="218"/>
      <c r="AX905" s="218"/>
      <c r="AY905" s="218"/>
      <c r="AZ905" s="218"/>
      <c r="BA905" s="218"/>
      <c r="BB905" s="218"/>
      <c r="BC905" s="218"/>
      <c r="BD905" s="218"/>
      <c r="BE905" s="218"/>
      <c r="BF905" s="218"/>
      <c r="BG905" s="218"/>
      <c r="BH905" s="218"/>
      <c r="BI905" s="300"/>
      <c r="BJ905" s="300"/>
      <c r="BK905" s="300"/>
      <c r="BL905" s="300"/>
      <c r="BM905" s="300"/>
      <c r="BN905" s="300"/>
      <c r="BO905" s="300"/>
      <c r="BP905" s="300"/>
      <c r="BQ905" s="300"/>
      <c r="BR905" s="300"/>
      <c r="BS905" s="300"/>
      <c r="BT905" s="300"/>
      <c r="BU905" s="300"/>
      <c r="BV905" s="300"/>
      <c r="BW905" s="300"/>
      <c r="BX905" s="300"/>
      <c r="BY905" s="300"/>
      <c r="BZ905" s="300"/>
      <c r="CA905" s="300"/>
      <c r="CB905" s="300"/>
      <c r="CC905" s="300"/>
      <c r="CD905" s="300"/>
      <c r="CE905" s="300"/>
      <c r="CF905" s="300"/>
      <c r="CG905" s="300"/>
      <c r="CH905" s="300"/>
      <c r="CI905" s="300"/>
      <c r="CJ905" s="300"/>
      <c r="CK905" s="300"/>
      <c r="CL905" s="300"/>
      <c r="CM905" s="300"/>
      <c r="CN905" s="300"/>
      <c r="CO905" s="300"/>
      <c r="CP905" s="300"/>
      <c r="CQ905" s="300"/>
      <c r="CR905" s="300"/>
      <c r="CS905" s="300"/>
      <c r="CT905" s="300"/>
      <c r="CU905" s="300"/>
      <c r="CV905" s="300"/>
      <c r="CW905" s="300"/>
      <c r="CX905" s="300"/>
      <c r="CY905" s="300"/>
    </row>
    <row r="906" s="190" customFormat="1" customHeight="1" spans="1:103">
      <c r="A906" s="243">
        <v>414</v>
      </c>
      <c r="B906" s="235"/>
      <c r="C906" s="234">
        <v>1</v>
      </c>
      <c r="D906" s="233">
        <f t="shared" si="2252"/>
        <v>700</v>
      </c>
      <c r="E906" s="234" t="str">
        <f t="shared" si="2253"/>
        <v>YD-3174</v>
      </c>
      <c r="F906" s="232">
        <f t="shared" si="2254"/>
        <v>3020</v>
      </c>
      <c r="G906" s="234"/>
      <c r="H906" s="234" t="s">
        <v>46</v>
      </c>
      <c r="I906" s="234"/>
      <c r="J906" s="252"/>
      <c r="K906" s="234"/>
      <c r="L906" s="234">
        <f t="shared" si="2255"/>
        <v>6</v>
      </c>
      <c r="M906" s="234">
        <f t="shared" si="2241"/>
        <v>0</v>
      </c>
      <c r="N906" s="253">
        <f t="shared" si="2256"/>
        <v>0</v>
      </c>
      <c r="O906" s="234"/>
      <c r="P906" s="234"/>
      <c r="Q906" s="234"/>
      <c r="R906" s="234"/>
      <c r="S906" s="260">
        <f t="shared" si="2242"/>
        <v>0</v>
      </c>
      <c r="T906" s="260" t="e">
        <f t="shared" si="2243"/>
        <v>#DIV/0!</v>
      </c>
      <c r="U906" s="260">
        <f t="shared" si="2244"/>
        <v>0</v>
      </c>
      <c r="V906" s="260"/>
      <c r="W906" s="270"/>
      <c r="X906" s="266"/>
      <c r="Y906" s="260" t="e">
        <f t="shared" si="2245"/>
        <v>#DIV/0!</v>
      </c>
      <c r="Z906" s="234" t="e">
        <f t="shared" si="2246"/>
        <v>#DIV/0!</v>
      </c>
      <c r="AA906" s="260" t="e">
        <f t="shared" si="2247"/>
        <v>#DIV/0!</v>
      </c>
      <c r="AB906" s="278" t="e">
        <f t="shared" si="2248"/>
        <v>#DIV/0!</v>
      </c>
      <c r="AC906" s="260">
        <f t="shared" si="2249"/>
        <v>0</v>
      </c>
      <c r="AD906" s="254" t="e">
        <f t="shared" si="2250"/>
        <v>#DIV/0!</v>
      </c>
      <c r="AE906" s="279">
        <v>1</v>
      </c>
      <c r="AF906" s="280">
        <f t="shared" si="2251"/>
        <v>0</v>
      </c>
      <c r="AG906" s="292">
        <f t="shared" si="2257"/>
        <v>44135</v>
      </c>
      <c r="AH906" s="294"/>
      <c r="AI906" s="294">
        <f t="shared" si="2258"/>
        <v>44144.8421215146</v>
      </c>
      <c r="AJ906" s="295"/>
      <c r="AK906" s="295">
        <f t="shared" si="2259"/>
        <v>44147.8421215146</v>
      </c>
      <c r="AL906" s="296"/>
      <c r="AM906" s="300"/>
      <c r="AN906" s="218"/>
      <c r="AO906" s="218"/>
      <c r="AP906" s="218"/>
      <c r="AQ906" s="218"/>
      <c r="AR906" s="218"/>
      <c r="AS906" s="218"/>
      <c r="AT906" s="218"/>
      <c r="AU906" s="218"/>
      <c r="AV906" s="218"/>
      <c r="AW906" s="218"/>
      <c r="AX906" s="218"/>
      <c r="AY906" s="218"/>
      <c r="AZ906" s="218"/>
      <c r="BA906" s="218"/>
      <c r="BB906" s="218"/>
      <c r="BC906" s="218"/>
      <c r="BD906" s="218"/>
      <c r="BE906" s="218"/>
      <c r="BF906" s="218"/>
      <c r="BG906" s="218"/>
      <c r="BH906" s="218"/>
      <c r="BI906" s="300"/>
      <c r="BJ906" s="300"/>
      <c r="BK906" s="300"/>
      <c r="BL906" s="300"/>
      <c r="BM906" s="300"/>
      <c r="BN906" s="300"/>
      <c r="BO906" s="300"/>
      <c r="BP906" s="300"/>
      <c r="BQ906" s="300"/>
      <c r="BR906" s="300"/>
      <c r="BS906" s="300"/>
      <c r="BT906" s="300"/>
      <c r="BU906" s="300"/>
      <c r="BV906" s="300"/>
      <c r="BW906" s="300"/>
      <c r="BX906" s="300"/>
      <c r="BY906" s="300"/>
      <c r="BZ906" s="300"/>
      <c r="CA906" s="300"/>
      <c r="CB906" s="300"/>
      <c r="CC906" s="300"/>
      <c r="CD906" s="300"/>
      <c r="CE906" s="300"/>
      <c r="CF906" s="300"/>
      <c r="CG906" s="300"/>
      <c r="CH906" s="300"/>
      <c r="CI906" s="300"/>
      <c r="CJ906" s="300"/>
      <c r="CK906" s="300"/>
      <c r="CL906" s="300"/>
      <c r="CM906" s="300"/>
      <c r="CN906" s="300"/>
      <c r="CO906" s="300"/>
      <c r="CP906" s="300"/>
      <c r="CQ906" s="300"/>
      <c r="CR906" s="300"/>
      <c r="CS906" s="300"/>
      <c r="CT906" s="300"/>
      <c r="CU906" s="300"/>
      <c r="CV906" s="300"/>
      <c r="CW906" s="300"/>
      <c r="CX906" s="300"/>
      <c r="CY906" s="300"/>
    </row>
    <row r="907" s="190" customFormat="1" customHeight="1" spans="1:103">
      <c r="A907" s="243"/>
      <c r="B907" s="237"/>
      <c r="C907" s="240"/>
      <c r="D907" s="239"/>
      <c r="E907" s="240"/>
      <c r="F907" s="238"/>
      <c r="G907" s="240"/>
      <c r="H907" s="240"/>
      <c r="I907" s="240"/>
      <c r="J907" s="256"/>
      <c r="K907" s="240"/>
      <c r="L907" s="240"/>
      <c r="M907" s="240"/>
      <c r="N907" s="257"/>
      <c r="O907" s="240"/>
      <c r="P907" s="240"/>
      <c r="Q907" s="240"/>
      <c r="R907" s="240"/>
      <c r="S907" s="267"/>
      <c r="T907" s="267"/>
      <c r="U907" s="267"/>
      <c r="V907" s="267"/>
      <c r="W907" s="272"/>
      <c r="X907" s="269"/>
      <c r="Y907" s="267"/>
      <c r="Z907" s="240"/>
      <c r="AA907" s="267"/>
      <c r="AB907" s="281"/>
      <c r="AC907" s="267"/>
      <c r="AD907" s="258"/>
      <c r="AE907" s="282"/>
      <c r="AF907" s="283"/>
      <c r="AG907" s="297"/>
      <c r="AH907" s="352"/>
      <c r="AI907" s="352"/>
      <c r="AJ907" s="345"/>
      <c r="AK907" s="345"/>
      <c r="AL907" s="298"/>
      <c r="AM907" s="300"/>
      <c r="AN907" s="218"/>
      <c r="AO907" s="218"/>
      <c r="AP907" s="218"/>
      <c r="AQ907" s="218"/>
      <c r="AR907" s="218"/>
      <c r="AS907" s="218"/>
      <c r="AT907" s="218"/>
      <c r="AU907" s="218"/>
      <c r="AV907" s="218"/>
      <c r="AW907" s="218"/>
      <c r="AX907" s="218"/>
      <c r="AY907" s="218"/>
      <c r="AZ907" s="218"/>
      <c r="BA907" s="218"/>
      <c r="BB907" s="218"/>
      <c r="BC907" s="218"/>
      <c r="BD907" s="218"/>
      <c r="BE907" s="218"/>
      <c r="BF907" s="218"/>
      <c r="BG907" s="218"/>
      <c r="BH907" s="218"/>
      <c r="BI907" s="300"/>
      <c r="BJ907" s="300"/>
      <c r="BK907" s="300"/>
      <c r="BL907" s="300"/>
      <c r="BM907" s="300"/>
      <c r="BN907" s="300"/>
      <c r="BO907" s="300"/>
      <c r="BP907" s="300"/>
      <c r="BQ907" s="300"/>
      <c r="BR907" s="300"/>
      <c r="BS907" s="300"/>
      <c r="BT907" s="300"/>
      <c r="BU907" s="300"/>
      <c r="BV907" s="300"/>
      <c r="BW907" s="300"/>
      <c r="BX907" s="300"/>
      <c r="BY907" s="300"/>
      <c r="BZ907" s="300"/>
      <c r="CA907" s="300"/>
      <c r="CB907" s="300"/>
      <c r="CC907" s="300"/>
      <c r="CD907" s="300"/>
      <c r="CE907" s="300"/>
      <c r="CF907" s="300"/>
      <c r="CG907" s="300"/>
      <c r="CH907" s="300"/>
      <c r="CI907" s="300"/>
      <c r="CJ907" s="300"/>
      <c r="CK907" s="300"/>
      <c r="CL907" s="300"/>
      <c r="CM907" s="300"/>
      <c r="CN907" s="300"/>
      <c r="CO907" s="300"/>
      <c r="CP907" s="300"/>
      <c r="CQ907" s="300"/>
      <c r="CR907" s="300"/>
      <c r="CS907" s="300"/>
      <c r="CT907" s="300"/>
      <c r="CU907" s="300"/>
      <c r="CV907" s="300"/>
      <c r="CW907" s="300"/>
      <c r="CX907" s="300"/>
      <c r="CY907" s="300"/>
    </row>
    <row r="908" s="193" customFormat="1" customHeight="1" spans="1:103">
      <c r="A908" s="341">
        <v>413</v>
      </c>
      <c r="B908" s="235">
        <v>1113</v>
      </c>
      <c r="C908" s="234">
        <v>1</v>
      </c>
      <c r="D908" s="233">
        <v>750</v>
      </c>
      <c r="E908" s="234" t="s">
        <v>224</v>
      </c>
      <c r="F908" s="232">
        <v>5020</v>
      </c>
      <c r="G908" s="234"/>
      <c r="H908" s="234" t="s">
        <v>15</v>
      </c>
      <c r="I908" s="234">
        <v>150</v>
      </c>
      <c r="J908" s="252" t="s">
        <v>101</v>
      </c>
      <c r="K908" s="234">
        <v>357</v>
      </c>
      <c r="L908" s="234">
        <v>6</v>
      </c>
      <c r="M908" s="234">
        <f t="shared" ref="M908:M914" si="2260">O908*K908*I908</f>
        <v>214200</v>
      </c>
      <c r="N908" s="253">
        <f>M908/SUM($M$908:$M$914)</f>
        <v>0.214285714285714</v>
      </c>
      <c r="O908" s="234">
        <v>4</v>
      </c>
      <c r="P908" s="234"/>
      <c r="Q908" s="234"/>
      <c r="R908" s="234"/>
      <c r="S908" s="260">
        <f t="shared" ref="S908:S914" si="2261">R908*Q908*P908/1000</f>
        <v>0</v>
      </c>
      <c r="T908" s="260">
        <f t="shared" ref="T908:T914" si="2262">F908*N908*1000/L908/K908*9000/I908</f>
        <v>30132.0528211284</v>
      </c>
      <c r="U908" s="260">
        <f t="shared" ref="U908:U914" si="2263">F908*N908</f>
        <v>1075.71428571429</v>
      </c>
      <c r="V908" s="260"/>
      <c r="W908" s="270"/>
      <c r="X908" s="266">
        <v>15000</v>
      </c>
      <c r="Y908" s="260">
        <f t="shared" ref="Y908:Y914" si="2264">T908-X908</f>
        <v>15132.0528211284</v>
      </c>
      <c r="Z908" s="234">
        <f t="shared" ref="Z908:Z914" si="2265">Y908*I908/9000*L908*K908/1000</f>
        <v>540.214285714285</v>
      </c>
      <c r="AA908" s="260">
        <f t="shared" ref="AA908:AA914" si="2266">65*1000/K908*9000/I908</f>
        <v>10924.3697478992</v>
      </c>
      <c r="AB908" s="278">
        <f t="shared" ref="AB908:AB914" si="2267">Q908*R908*P908*N908/K908/L908*9000/I908</f>
        <v>0</v>
      </c>
      <c r="AC908" s="260">
        <f t="shared" ref="AC908:AC914" si="2268">D908/2*O908*60*24/1000</f>
        <v>2160</v>
      </c>
      <c r="AD908" s="254">
        <f t="shared" ref="AD908:AD914" si="2269">T908/AC908/0.83/AE908</f>
        <v>16.8072583785857</v>
      </c>
      <c r="AE908" s="279">
        <v>1</v>
      </c>
      <c r="AF908" s="280">
        <f t="shared" ref="AF908:AF914" si="2270">IF(LEN(C908)&gt;0,AC908*I908/9000/1000*K908*L908,"")</f>
        <v>77.112</v>
      </c>
      <c r="AG908" s="292">
        <v>44166</v>
      </c>
      <c r="AH908" s="294"/>
      <c r="AI908" s="294">
        <f>AD908+AG908</f>
        <v>44182.8072583786</v>
      </c>
      <c r="AJ908" s="295" t="str">
        <f ca="1">IF(NOW()-AG908-AD908&gt;=-2,"跟踪"," ")</f>
        <v> </v>
      </c>
      <c r="AK908" s="295">
        <f>AI908+3</f>
        <v>44185.8072583786</v>
      </c>
      <c r="AL908" s="296">
        <f>SUM(AF908:AF914)</f>
        <v>359.856</v>
      </c>
      <c r="AM908" s="217"/>
      <c r="AN908" s="218"/>
      <c r="AO908" s="218"/>
      <c r="AP908" s="218"/>
      <c r="AQ908" s="218"/>
      <c r="AR908" s="218"/>
      <c r="AS908" s="218"/>
      <c r="AT908" s="218"/>
      <c r="AU908" s="218"/>
      <c r="AV908" s="218"/>
      <c r="AW908" s="218"/>
      <c r="AX908" s="218"/>
      <c r="AY908" s="218"/>
      <c r="AZ908" s="218"/>
      <c r="BA908" s="218"/>
      <c r="BB908" s="218"/>
      <c r="BC908" s="218"/>
      <c r="BD908" s="218"/>
      <c r="BE908" s="218"/>
      <c r="BF908" s="218"/>
      <c r="BG908" s="218"/>
      <c r="BH908" s="218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217"/>
      <c r="BS908" s="217"/>
      <c r="BT908" s="217"/>
      <c r="BU908" s="217"/>
      <c r="BV908" s="217"/>
      <c r="BW908" s="217"/>
      <c r="BX908" s="217"/>
      <c r="BY908" s="217"/>
      <c r="BZ908" s="217"/>
      <c r="CA908" s="217"/>
      <c r="CB908" s="217"/>
      <c r="CC908" s="217"/>
      <c r="CD908" s="217"/>
      <c r="CE908" s="217"/>
      <c r="CF908" s="217"/>
      <c r="CG908" s="217"/>
      <c r="CH908" s="217"/>
      <c r="CI908" s="217"/>
      <c r="CJ908" s="217"/>
      <c r="CK908" s="217"/>
      <c r="CL908" s="217"/>
      <c r="CM908" s="217"/>
      <c r="CN908" s="217"/>
      <c r="CO908" s="217"/>
      <c r="CP908" s="217"/>
      <c r="CQ908" s="217"/>
      <c r="CR908" s="217"/>
      <c r="CS908" s="217"/>
      <c r="CT908" s="217"/>
      <c r="CU908" s="217"/>
      <c r="CV908" s="217"/>
      <c r="CW908" s="217"/>
      <c r="CX908" s="217"/>
      <c r="CY908" s="217"/>
    </row>
    <row r="909" s="193" customFormat="1" customHeight="1" spans="1:103">
      <c r="A909" s="341">
        <v>413</v>
      </c>
      <c r="B909" s="235"/>
      <c r="C909" s="234">
        <v>1</v>
      </c>
      <c r="D909" s="233">
        <f t="shared" ref="D909:D914" si="2271">D908</f>
        <v>750</v>
      </c>
      <c r="E909" s="234" t="str">
        <f t="shared" ref="E909:E914" si="2272">E908</f>
        <v>YT-7412MS</v>
      </c>
      <c r="F909" s="232">
        <f t="shared" ref="F909:F914" si="2273">F908</f>
        <v>5020</v>
      </c>
      <c r="G909" s="234"/>
      <c r="H909" s="234" t="s">
        <v>41</v>
      </c>
      <c r="I909" s="234">
        <v>150</v>
      </c>
      <c r="J909" s="252" t="s">
        <v>101</v>
      </c>
      <c r="K909" s="234">
        <v>357</v>
      </c>
      <c r="L909" s="234">
        <f t="shared" ref="L909:L914" si="2274">L908</f>
        <v>6</v>
      </c>
      <c r="M909" s="234">
        <f t="shared" si="2260"/>
        <v>214200</v>
      </c>
      <c r="N909" s="253">
        <f t="shared" ref="N909:N914" si="2275">M909/SUM($M$908:$M$914)</f>
        <v>0.214285714285714</v>
      </c>
      <c r="O909" s="234">
        <v>4</v>
      </c>
      <c r="P909" s="234"/>
      <c r="Q909" s="234"/>
      <c r="R909" s="234"/>
      <c r="S909" s="260">
        <f t="shared" si="2261"/>
        <v>0</v>
      </c>
      <c r="T909" s="260">
        <f t="shared" si="2262"/>
        <v>30132.0528211284</v>
      </c>
      <c r="U909" s="260">
        <f t="shared" si="2263"/>
        <v>1075.71428571429</v>
      </c>
      <c r="V909" s="260"/>
      <c r="W909" s="270"/>
      <c r="X909" s="266">
        <v>15000</v>
      </c>
      <c r="Y909" s="260">
        <f t="shared" si="2264"/>
        <v>15132.0528211284</v>
      </c>
      <c r="Z909" s="234">
        <f t="shared" si="2265"/>
        <v>540.214285714285</v>
      </c>
      <c r="AA909" s="260">
        <f t="shared" si="2266"/>
        <v>10924.3697478992</v>
      </c>
      <c r="AB909" s="278">
        <f t="shared" si="2267"/>
        <v>0</v>
      </c>
      <c r="AC909" s="260">
        <f t="shared" si="2268"/>
        <v>2160</v>
      </c>
      <c r="AD909" s="254">
        <f t="shared" si="2269"/>
        <v>16.8072583785857</v>
      </c>
      <c r="AE909" s="279">
        <v>1</v>
      </c>
      <c r="AF909" s="280">
        <f t="shared" si="2270"/>
        <v>77.112</v>
      </c>
      <c r="AG909" s="292" t="s">
        <v>225</v>
      </c>
      <c r="AH909" s="294"/>
      <c r="AI909" s="294">
        <f t="shared" ref="AI909:AI914" si="2276">AI908</f>
        <v>44182.8072583786</v>
      </c>
      <c r="AJ909" s="295"/>
      <c r="AK909" s="295">
        <f t="shared" ref="AK909:AK914" si="2277">AK908</f>
        <v>44185.8072583786</v>
      </c>
      <c r="AL909" s="296"/>
      <c r="AM909" s="217"/>
      <c r="AN909" s="218"/>
      <c r="AO909" s="218"/>
      <c r="AP909" s="218"/>
      <c r="AQ909" s="218"/>
      <c r="AR909" s="218"/>
      <c r="AS909" s="218"/>
      <c r="AT909" s="218"/>
      <c r="AU909" s="218"/>
      <c r="AV909" s="218"/>
      <c r="AW909" s="218"/>
      <c r="AX909" s="218"/>
      <c r="AY909" s="218"/>
      <c r="AZ909" s="218"/>
      <c r="BA909" s="218"/>
      <c r="BB909" s="218"/>
      <c r="BC909" s="218"/>
      <c r="BD909" s="218"/>
      <c r="BE909" s="218"/>
      <c r="BF909" s="218"/>
      <c r="BG909" s="218"/>
      <c r="BH909" s="218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217"/>
      <c r="BS909" s="217"/>
      <c r="BT909" s="217"/>
      <c r="BU909" s="217"/>
      <c r="BV909" s="217"/>
      <c r="BW909" s="217"/>
      <c r="BX909" s="217"/>
      <c r="BY909" s="217"/>
      <c r="BZ909" s="217"/>
      <c r="CA909" s="217"/>
      <c r="CB909" s="217"/>
      <c r="CC909" s="217"/>
      <c r="CD909" s="217"/>
      <c r="CE909" s="217"/>
      <c r="CF909" s="217"/>
      <c r="CG909" s="217"/>
      <c r="CH909" s="217"/>
      <c r="CI909" s="217"/>
      <c r="CJ909" s="217"/>
      <c r="CK909" s="217"/>
      <c r="CL909" s="217"/>
      <c r="CM909" s="217"/>
      <c r="CN909" s="217"/>
      <c r="CO909" s="217"/>
      <c r="CP909" s="217"/>
      <c r="CQ909" s="217"/>
      <c r="CR909" s="217"/>
      <c r="CS909" s="217"/>
      <c r="CT909" s="217"/>
      <c r="CU909" s="217"/>
      <c r="CV909" s="217"/>
      <c r="CW909" s="217"/>
      <c r="CX909" s="217"/>
      <c r="CY909" s="217"/>
    </row>
    <row r="910" s="193" customFormat="1" customHeight="1" spans="1:103">
      <c r="A910" s="341">
        <v>413</v>
      </c>
      <c r="B910" s="235"/>
      <c r="C910" s="234">
        <v>1</v>
      </c>
      <c r="D910" s="233">
        <f t="shared" si="2271"/>
        <v>750</v>
      </c>
      <c r="E910" s="234" t="str">
        <f t="shared" si="2272"/>
        <v>YT-7412MS</v>
      </c>
      <c r="F910" s="232">
        <f t="shared" si="2273"/>
        <v>5020</v>
      </c>
      <c r="G910" s="234"/>
      <c r="H910" s="234" t="s">
        <v>42</v>
      </c>
      <c r="I910" s="234">
        <v>40</v>
      </c>
      <c r="J910" s="252" t="s">
        <v>1</v>
      </c>
      <c r="K910" s="234">
        <v>476</v>
      </c>
      <c r="L910" s="234">
        <f t="shared" si="2274"/>
        <v>6</v>
      </c>
      <c r="M910" s="234">
        <f t="shared" si="2260"/>
        <v>257040</v>
      </c>
      <c r="N910" s="253">
        <f t="shared" si="2275"/>
        <v>0.257142857142857</v>
      </c>
      <c r="O910" s="234">
        <v>13.5</v>
      </c>
      <c r="P910" s="234"/>
      <c r="Q910" s="234"/>
      <c r="R910" s="234"/>
      <c r="S910" s="260">
        <f t="shared" si="2261"/>
        <v>0</v>
      </c>
      <c r="T910" s="260">
        <f t="shared" si="2262"/>
        <v>101695.678271309</v>
      </c>
      <c r="U910" s="260">
        <f t="shared" si="2263"/>
        <v>1290.85714285714</v>
      </c>
      <c r="V910" s="260"/>
      <c r="W910" s="270"/>
      <c r="X910" s="266"/>
      <c r="Y910" s="260">
        <f t="shared" si="2264"/>
        <v>101695.678271309</v>
      </c>
      <c r="Z910" s="234">
        <f t="shared" si="2265"/>
        <v>1290.85714285714</v>
      </c>
      <c r="AA910" s="260">
        <f t="shared" si="2266"/>
        <v>30724.7899159664</v>
      </c>
      <c r="AB910" s="278">
        <f t="shared" si="2267"/>
        <v>0</v>
      </c>
      <c r="AC910" s="260">
        <f t="shared" si="2268"/>
        <v>7290</v>
      </c>
      <c r="AD910" s="254">
        <f t="shared" si="2269"/>
        <v>16.8072583785857</v>
      </c>
      <c r="AE910" s="279">
        <v>1</v>
      </c>
      <c r="AF910" s="280">
        <f t="shared" si="2270"/>
        <v>92.5344</v>
      </c>
      <c r="AG910" s="292" t="str">
        <f t="shared" ref="AG909:AG914" si="2278">AG909</f>
        <v>]</v>
      </c>
      <c r="AH910" s="294"/>
      <c r="AI910" s="294">
        <f t="shared" si="2276"/>
        <v>44182.8072583786</v>
      </c>
      <c r="AJ910" s="295"/>
      <c r="AK910" s="295">
        <f t="shared" si="2277"/>
        <v>44185.8072583786</v>
      </c>
      <c r="AL910" s="296"/>
      <c r="AM910" s="217"/>
      <c r="AN910" s="218"/>
      <c r="AO910" s="218"/>
      <c r="AP910" s="218"/>
      <c r="AQ910" s="218"/>
      <c r="AR910" s="218"/>
      <c r="AS910" s="218"/>
      <c r="AT910" s="218"/>
      <c r="AU910" s="218"/>
      <c r="AV910" s="218"/>
      <c r="AW910" s="218"/>
      <c r="AX910" s="218"/>
      <c r="AY910" s="218"/>
      <c r="AZ910" s="218"/>
      <c r="BA910" s="218"/>
      <c r="BB910" s="218"/>
      <c r="BC910" s="218"/>
      <c r="BD910" s="218"/>
      <c r="BE910" s="218"/>
      <c r="BF910" s="218"/>
      <c r="BG910" s="218"/>
      <c r="BH910" s="218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217"/>
      <c r="BS910" s="217"/>
      <c r="BT910" s="217"/>
      <c r="BU910" s="217"/>
      <c r="BV910" s="217"/>
      <c r="BW910" s="217"/>
      <c r="BX910" s="217"/>
      <c r="BY910" s="217"/>
      <c r="BZ910" s="217"/>
      <c r="CA910" s="217"/>
      <c r="CB910" s="217"/>
      <c r="CC910" s="217"/>
      <c r="CD910" s="217"/>
      <c r="CE910" s="217"/>
      <c r="CF910" s="217"/>
      <c r="CG910" s="217"/>
      <c r="CH910" s="217"/>
      <c r="CI910" s="217"/>
      <c r="CJ910" s="217"/>
      <c r="CK910" s="217"/>
      <c r="CL910" s="217"/>
      <c r="CM910" s="217"/>
      <c r="CN910" s="217"/>
      <c r="CO910" s="217"/>
      <c r="CP910" s="217"/>
      <c r="CQ910" s="217"/>
      <c r="CR910" s="217"/>
      <c r="CS910" s="217"/>
      <c r="CT910" s="217"/>
      <c r="CU910" s="217"/>
      <c r="CV910" s="217"/>
      <c r="CW910" s="217"/>
      <c r="CX910" s="217"/>
      <c r="CY910" s="217"/>
    </row>
    <row r="911" s="193" customFormat="1" customHeight="1" spans="1:103">
      <c r="A911" s="341">
        <v>413</v>
      </c>
      <c r="B911" s="235"/>
      <c r="C911" s="234">
        <v>1</v>
      </c>
      <c r="D911" s="233">
        <f t="shared" si="2271"/>
        <v>750</v>
      </c>
      <c r="E911" s="234" t="str">
        <f t="shared" si="2272"/>
        <v>YT-7412MS</v>
      </c>
      <c r="F911" s="232">
        <f t="shared" si="2273"/>
        <v>5020</v>
      </c>
      <c r="G911" s="234"/>
      <c r="H911" s="234" t="s">
        <v>43</v>
      </c>
      <c r="I911" s="234">
        <v>200</v>
      </c>
      <c r="J911" s="252" t="s">
        <v>103</v>
      </c>
      <c r="K911" s="234">
        <v>476</v>
      </c>
      <c r="L911" s="234">
        <f t="shared" si="2274"/>
        <v>6</v>
      </c>
      <c r="M911" s="234">
        <f t="shared" si="2260"/>
        <v>314160</v>
      </c>
      <c r="N911" s="253">
        <f t="shared" si="2275"/>
        <v>0.314285714285714</v>
      </c>
      <c r="O911" s="234">
        <v>3.3</v>
      </c>
      <c r="P911" s="234"/>
      <c r="Q911" s="234"/>
      <c r="R911" s="234"/>
      <c r="S911" s="260">
        <f t="shared" si="2261"/>
        <v>0</v>
      </c>
      <c r="T911" s="260">
        <f t="shared" si="2262"/>
        <v>24858.943577431</v>
      </c>
      <c r="U911" s="260">
        <f t="shared" si="2263"/>
        <v>1577.71428571429</v>
      </c>
      <c r="V911" s="260"/>
      <c r="W911" s="270"/>
      <c r="X911" s="266">
        <v>12000</v>
      </c>
      <c r="Y911" s="260">
        <f t="shared" si="2264"/>
        <v>12858.943577431</v>
      </c>
      <c r="Z911" s="234">
        <f t="shared" si="2265"/>
        <v>816.114285714286</v>
      </c>
      <c r="AA911" s="260">
        <f t="shared" si="2266"/>
        <v>6144.95798319328</v>
      </c>
      <c r="AB911" s="278">
        <f t="shared" si="2267"/>
        <v>0</v>
      </c>
      <c r="AC911" s="260">
        <f t="shared" si="2268"/>
        <v>1782</v>
      </c>
      <c r="AD911" s="254">
        <f t="shared" si="2269"/>
        <v>16.8072583785857</v>
      </c>
      <c r="AE911" s="279">
        <v>1</v>
      </c>
      <c r="AF911" s="280">
        <f t="shared" si="2270"/>
        <v>113.0976</v>
      </c>
      <c r="AG911" s="292" t="str">
        <f t="shared" si="2278"/>
        <v>]</v>
      </c>
      <c r="AH911" s="294"/>
      <c r="AI911" s="294">
        <f t="shared" si="2276"/>
        <v>44182.8072583786</v>
      </c>
      <c r="AJ911" s="295"/>
      <c r="AK911" s="295">
        <f t="shared" si="2277"/>
        <v>44185.8072583786</v>
      </c>
      <c r="AL911" s="296"/>
      <c r="AM911" s="217"/>
      <c r="AN911" s="218"/>
      <c r="AO911" s="218"/>
      <c r="AP911" s="218"/>
      <c r="AQ911" s="218"/>
      <c r="AR911" s="218"/>
      <c r="AS911" s="218"/>
      <c r="AT911" s="218"/>
      <c r="AU911" s="218"/>
      <c r="AV911" s="218"/>
      <c r="AW911" s="218"/>
      <c r="AX911" s="218"/>
      <c r="AY911" s="218"/>
      <c r="AZ911" s="218"/>
      <c r="BA911" s="218"/>
      <c r="BB911" s="218"/>
      <c r="BC911" s="218"/>
      <c r="BD911" s="218"/>
      <c r="BE911" s="218"/>
      <c r="BF911" s="218"/>
      <c r="BG911" s="218"/>
      <c r="BH911" s="218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217"/>
      <c r="BS911" s="217"/>
      <c r="BT911" s="217"/>
      <c r="BU911" s="217"/>
      <c r="BV911" s="217"/>
      <c r="BW911" s="217"/>
      <c r="BX911" s="217"/>
      <c r="BY911" s="217"/>
      <c r="BZ911" s="217"/>
      <c r="CA911" s="217"/>
      <c r="CB911" s="217"/>
      <c r="CC911" s="217"/>
      <c r="CD911" s="217"/>
      <c r="CE911" s="217"/>
      <c r="CF911" s="217"/>
      <c r="CG911" s="217"/>
      <c r="CH911" s="217"/>
      <c r="CI911" s="217"/>
      <c r="CJ911" s="217"/>
      <c r="CK911" s="217"/>
      <c r="CL911" s="217"/>
      <c r="CM911" s="217"/>
      <c r="CN911" s="217"/>
      <c r="CO911" s="217"/>
      <c r="CP911" s="217"/>
      <c r="CQ911" s="217"/>
      <c r="CR911" s="217"/>
      <c r="CS911" s="217"/>
      <c r="CT911" s="217"/>
      <c r="CU911" s="217"/>
      <c r="CV911" s="217"/>
      <c r="CW911" s="217"/>
      <c r="CX911" s="217"/>
      <c r="CY911" s="217"/>
    </row>
    <row r="912" s="193" customFormat="1" customHeight="1" spans="1:103">
      <c r="A912" s="341">
        <v>413</v>
      </c>
      <c r="B912" s="235"/>
      <c r="C912" s="234">
        <v>1</v>
      </c>
      <c r="D912" s="233">
        <f t="shared" si="2271"/>
        <v>750</v>
      </c>
      <c r="E912" s="234" t="str">
        <f t="shared" si="2272"/>
        <v>YT-7412MS</v>
      </c>
      <c r="F912" s="232">
        <f t="shared" si="2273"/>
        <v>5020</v>
      </c>
      <c r="G912" s="234"/>
      <c r="H912" s="234" t="s">
        <v>44</v>
      </c>
      <c r="I912" s="234"/>
      <c r="J912" s="252"/>
      <c r="K912" s="234"/>
      <c r="L912" s="234">
        <f t="shared" si="2274"/>
        <v>6</v>
      </c>
      <c r="M912" s="234">
        <f t="shared" si="2260"/>
        <v>0</v>
      </c>
      <c r="N912" s="253">
        <f t="shared" si="2275"/>
        <v>0</v>
      </c>
      <c r="O912" s="234"/>
      <c r="P912" s="234"/>
      <c r="Q912" s="234"/>
      <c r="R912" s="234"/>
      <c r="S912" s="260">
        <f t="shared" si="2261"/>
        <v>0</v>
      </c>
      <c r="T912" s="260" t="e">
        <f t="shared" si="2262"/>
        <v>#DIV/0!</v>
      </c>
      <c r="U912" s="260">
        <f t="shared" si="2263"/>
        <v>0</v>
      </c>
      <c r="V912" s="260"/>
      <c r="W912" s="270"/>
      <c r="X912" s="266"/>
      <c r="Y912" s="260" t="e">
        <f t="shared" si="2264"/>
        <v>#DIV/0!</v>
      </c>
      <c r="Z912" s="234" t="e">
        <f t="shared" si="2265"/>
        <v>#DIV/0!</v>
      </c>
      <c r="AA912" s="260" t="e">
        <f t="shared" si="2266"/>
        <v>#DIV/0!</v>
      </c>
      <c r="AB912" s="278" t="e">
        <f t="shared" si="2267"/>
        <v>#DIV/0!</v>
      </c>
      <c r="AC912" s="260">
        <f t="shared" si="2268"/>
        <v>0</v>
      </c>
      <c r="AD912" s="254" t="e">
        <f t="shared" si="2269"/>
        <v>#DIV/0!</v>
      </c>
      <c r="AE912" s="279">
        <v>1</v>
      </c>
      <c r="AF912" s="280">
        <f t="shared" si="2270"/>
        <v>0</v>
      </c>
      <c r="AG912" s="292" t="str">
        <f t="shared" si="2278"/>
        <v>]</v>
      </c>
      <c r="AH912" s="294"/>
      <c r="AI912" s="294">
        <f t="shared" si="2276"/>
        <v>44182.8072583786</v>
      </c>
      <c r="AJ912" s="295"/>
      <c r="AK912" s="295">
        <f t="shared" si="2277"/>
        <v>44185.8072583786</v>
      </c>
      <c r="AL912" s="296"/>
      <c r="AM912" s="217"/>
      <c r="AN912" s="218"/>
      <c r="AO912" s="218"/>
      <c r="AP912" s="218"/>
      <c r="AQ912" s="218"/>
      <c r="AR912" s="218"/>
      <c r="AS912" s="218"/>
      <c r="AT912" s="218"/>
      <c r="AU912" s="218"/>
      <c r="AV912" s="218"/>
      <c r="AW912" s="218"/>
      <c r="AX912" s="218"/>
      <c r="AY912" s="218"/>
      <c r="AZ912" s="218"/>
      <c r="BA912" s="218"/>
      <c r="BB912" s="218"/>
      <c r="BC912" s="218"/>
      <c r="BD912" s="218"/>
      <c r="BE912" s="218"/>
      <c r="BF912" s="218"/>
      <c r="BG912" s="218"/>
      <c r="BH912" s="218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217"/>
      <c r="BS912" s="217"/>
      <c r="BT912" s="217"/>
      <c r="BU912" s="217"/>
      <c r="BV912" s="217"/>
      <c r="BW912" s="217"/>
      <c r="BX912" s="217"/>
      <c r="BY912" s="217"/>
      <c r="BZ912" s="217"/>
      <c r="CA912" s="217"/>
      <c r="CB912" s="217"/>
      <c r="CC912" s="217"/>
      <c r="CD912" s="217"/>
      <c r="CE912" s="217"/>
      <c r="CF912" s="217"/>
      <c r="CG912" s="217"/>
      <c r="CH912" s="217"/>
      <c r="CI912" s="217"/>
      <c r="CJ912" s="217"/>
      <c r="CK912" s="217"/>
      <c r="CL912" s="217"/>
      <c r="CM912" s="217"/>
      <c r="CN912" s="217"/>
      <c r="CO912" s="217"/>
      <c r="CP912" s="217"/>
      <c r="CQ912" s="217"/>
      <c r="CR912" s="217"/>
      <c r="CS912" s="217"/>
      <c r="CT912" s="217"/>
      <c r="CU912" s="217"/>
      <c r="CV912" s="217"/>
      <c r="CW912" s="217"/>
      <c r="CX912" s="217"/>
      <c r="CY912" s="217"/>
    </row>
    <row r="913" s="193" customFormat="1" customHeight="1" spans="1:103">
      <c r="A913" s="341">
        <v>413</v>
      </c>
      <c r="B913" s="235"/>
      <c r="C913" s="234">
        <v>1</v>
      </c>
      <c r="D913" s="233">
        <f t="shared" si="2271"/>
        <v>750</v>
      </c>
      <c r="E913" s="234" t="str">
        <f t="shared" si="2272"/>
        <v>YT-7412MS</v>
      </c>
      <c r="F913" s="232">
        <f t="shared" si="2273"/>
        <v>5020</v>
      </c>
      <c r="G913" s="234"/>
      <c r="H913" s="234" t="s">
        <v>45</v>
      </c>
      <c r="I913" s="234"/>
      <c r="J913" s="252"/>
      <c r="K913" s="234"/>
      <c r="L913" s="234">
        <f t="shared" si="2274"/>
        <v>6</v>
      </c>
      <c r="M913" s="234">
        <f t="shared" si="2260"/>
        <v>0</v>
      </c>
      <c r="N913" s="253">
        <f t="shared" si="2275"/>
        <v>0</v>
      </c>
      <c r="O913" s="234"/>
      <c r="P913" s="234"/>
      <c r="Q913" s="234"/>
      <c r="R913" s="234"/>
      <c r="S913" s="260">
        <f t="shared" si="2261"/>
        <v>0</v>
      </c>
      <c r="T913" s="260" t="e">
        <f t="shared" si="2262"/>
        <v>#DIV/0!</v>
      </c>
      <c r="U913" s="260">
        <f t="shared" si="2263"/>
        <v>0</v>
      </c>
      <c r="V913" s="260"/>
      <c r="W913" s="270"/>
      <c r="X913" s="266"/>
      <c r="Y913" s="260" t="e">
        <f t="shared" si="2264"/>
        <v>#DIV/0!</v>
      </c>
      <c r="Z913" s="234" t="e">
        <f t="shared" si="2265"/>
        <v>#DIV/0!</v>
      </c>
      <c r="AA913" s="260" t="e">
        <f t="shared" si="2266"/>
        <v>#DIV/0!</v>
      </c>
      <c r="AB913" s="278" t="e">
        <f t="shared" si="2267"/>
        <v>#DIV/0!</v>
      </c>
      <c r="AC913" s="260">
        <f t="shared" si="2268"/>
        <v>0</v>
      </c>
      <c r="AD913" s="254" t="e">
        <f t="shared" si="2269"/>
        <v>#DIV/0!</v>
      </c>
      <c r="AE913" s="279">
        <v>1</v>
      </c>
      <c r="AF913" s="280">
        <f t="shared" si="2270"/>
        <v>0</v>
      </c>
      <c r="AG913" s="292" t="str">
        <f t="shared" si="2278"/>
        <v>]</v>
      </c>
      <c r="AH913" s="294"/>
      <c r="AI913" s="294">
        <f t="shared" si="2276"/>
        <v>44182.8072583786</v>
      </c>
      <c r="AJ913" s="295"/>
      <c r="AK913" s="295">
        <f t="shared" si="2277"/>
        <v>44185.8072583786</v>
      </c>
      <c r="AL913" s="296"/>
      <c r="AM913" s="217"/>
      <c r="AN913" s="218"/>
      <c r="AO913" s="218"/>
      <c r="AP913" s="218"/>
      <c r="AQ913" s="218"/>
      <c r="AR913" s="218"/>
      <c r="AS913" s="218"/>
      <c r="AT913" s="218"/>
      <c r="AU913" s="218"/>
      <c r="AV913" s="218"/>
      <c r="AW913" s="218"/>
      <c r="AX913" s="218"/>
      <c r="AY913" s="218"/>
      <c r="AZ913" s="218"/>
      <c r="BA913" s="218"/>
      <c r="BB913" s="218"/>
      <c r="BC913" s="218"/>
      <c r="BD913" s="218"/>
      <c r="BE913" s="218"/>
      <c r="BF913" s="218"/>
      <c r="BG913" s="218"/>
      <c r="BH913" s="218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217"/>
      <c r="BS913" s="217"/>
      <c r="BT913" s="217"/>
      <c r="BU913" s="217"/>
      <c r="BV913" s="217"/>
      <c r="BW913" s="217"/>
      <c r="BX913" s="217"/>
      <c r="BY913" s="217"/>
      <c r="BZ913" s="217"/>
      <c r="CA913" s="217"/>
      <c r="CB913" s="217"/>
      <c r="CC913" s="217"/>
      <c r="CD913" s="217"/>
      <c r="CE913" s="217"/>
      <c r="CF913" s="217"/>
      <c r="CG913" s="217"/>
      <c r="CH913" s="217"/>
      <c r="CI913" s="217"/>
      <c r="CJ913" s="217"/>
      <c r="CK913" s="217"/>
      <c r="CL913" s="217"/>
      <c r="CM913" s="217"/>
      <c r="CN913" s="217"/>
      <c r="CO913" s="217"/>
      <c r="CP913" s="217"/>
      <c r="CQ913" s="217"/>
      <c r="CR913" s="217"/>
      <c r="CS913" s="217"/>
      <c r="CT913" s="217"/>
      <c r="CU913" s="217"/>
      <c r="CV913" s="217"/>
      <c r="CW913" s="217"/>
      <c r="CX913" s="217"/>
      <c r="CY913" s="217"/>
    </row>
    <row r="914" s="193" customFormat="1" customHeight="1" spans="1:103">
      <c r="A914" s="341">
        <v>413</v>
      </c>
      <c r="B914" s="235"/>
      <c r="C914" s="234">
        <v>1</v>
      </c>
      <c r="D914" s="233">
        <f t="shared" si="2271"/>
        <v>750</v>
      </c>
      <c r="E914" s="234" t="str">
        <f t="shared" si="2272"/>
        <v>YT-7412MS</v>
      </c>
      <c r="F914" s="232">
        <f t="shared" si="2273"/>
        <v>5020</v>
      </c>
      <c r="G914" s="234"/>
      <c r="H914" s="234" t="s">
        <v>46</v>
      </c>
      <c r="I914" s="234"/>
      <c r="J914" s="252"/>
      <c r="K914" s="234"/>
      <c r="L914" s="234">
        <f t="shared" si="2274"/>
        <v>6</v>
      </c>
      <c r="M914" s="234">
        <f t="shared" si="2260"/>
        <v>0</v>
      </c>
      <c r="N914" s="253">
        <f t="shared" si="2275"/>
        <v>0</v>
      </c>
      <c r="O914" s="234"/>
      <c r="P914" s="234"/>
      <c r="Q914" s="234"/>
      <c r="R914" s="234"/>
      <c r="S914" s="260">
        <f t="shared" si="2261"/>
        <v>0</v>
      </c>
      <c r="T914" s="260" t="e">
        <f t="shared" si="2262"/>
        <v>#DIV/0!</v>
      </c>
      <c r="U914" s="260">
        <f t="shared" si="2263"/>
        <v>0</v>
      </c>
      <c r="V914" s="260"/>
      <c r="W914" s="270"/>
      <c r="X914" s="266"/>
      <c r="Y914" s="260" t="e">
        <f t="shared" si="2264"/>
        <v>#DIV/0!</v>
      </c>
      <c r="Z914" s="234" t="e">
        <f t="shared" si="2265"/>
        <v>#DIV/0!</v>
      </c>
      <c r="AA914" s="260" t="e">
        <f t="shared" si="2266"/>
        <v>#DIV/0!</v>
      </c>
      <c r="AB914" s="278" t="e">
        <f t="shared" si="2267"/>
        <v>#DIV/0!</v>
      </c>
      <c r="AC914" s="260">
        <f t="shared" si="2268"/>
        <v>0</v>
      </c>
      <c r="AD914" s="254" t="e">
        <f t="shared" si="2269"/>
        <v>#DIV/0!</v>
      </c>
      <c r="AE914" s="279">
        <v>1</v>
      </c>
      <c r="AF914" s="280">
        <f t="shared" si="2270"/>
        <v>0</v>
      </c>
      <c r="AG914" s="292" t="str">
        <f t="shared" si="2278"/>
        <v>]</v>
      </c>
      <c r="AH914" s="294"/>
      <c r="AI914" s="294">
        <f t="shared" si="2276"/>
        <v>44182.8072583786</v>
      </c>
      <c r="AJ914" s="295"/>
      <c r="AK914" s="295">
        <f t="shared" si="2277"/>
        <v>44185.8072583786</v>
      </c>
      <c r="AL914" s="296"/>
      <c r="AM914" s="217"/>
      <c r="AN914" s="218"/>
      <c r="AO914" s="218"/>
      <c r="AP914" s="218"/>
      <c r="AQ914" s="218"/>
      <c r="AR914" s="218"/>
      <c r="AS914" s="218"/>
      <c r="AT914" s="218"/>
      <c r="AU914" s="218"/>
      <c r="AV914" s="218"/>
      <c r="AW914" s="218"/>
      <c r="AX914" s="218"/>
      <c r="AY914" s="218"/>
      <c r="AZ914" s="218"/>
      <c r="BA914" s="218"/>
      <c r="BB914" s="218"/>
      <c r="BC914" s="218"/>
      <c r="BD914" s="218"/>
      <c r="BE914" s="218"/>
      <c r="BF914" s="218"/>
      <c r="BG914" s="218"/>
      <c r="BH914" s="218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217"/>
      <c r="BS914" s="217"/>
      <c r="BT914" s="217"/>
      <c r="BU914" s="217"/>
      <c r="BV914" s="217"/>
      <c r="BW914" s="217"/>
      <c r="BX914" s="217"/>
      <c r="BY914" s="217"/>
      <c r="BZ914" s="217"/>
      <c r="CA914" s="217"/>
      <c r="CB914" s="217"/>
      <c r="CC914" s="217"/>
      <c r="CD914" s="217"/>
      <c r="CE914" s="217"/>
      <c r="CF914" s="217"/>
      <c r="CG914" s="217"/>
      <c r="CH914" s="217"/>
      <c r="CI914" s="217"/>
      <c r="CJ914" s="217"/>
      <c r="CK914" s="217"/>
      <c r="CL914" s="217"/>
      <c r="CM914" s="217"/>
      <c r="CN914" s="217"/>
      <c r="CO914" s="217"/>
      <c r="CP914" s="217"/>
      <c r="CQ914" s="217"/>
      <c r="CR914" s="217"/>
      <c r="CS914" s="217"/>
      <c r="CT914" s="217"/>
      <c r="CU914" s="217"/>
      <c r="CV914" s="217"/>
      <c r="CW914" s="217"/>
      <c r="CX914" s="217"/>
      <c r="CY914" s="217"/>
    </row>
    <row r="915" s="193" customFormat="1" customHeight="1" spans="1:103">
      <c r="A915" s="341"/>
      <c r="B915" s="237"/>
      <c r="C915" s="240"/>
      <c r="D915" s="239"/>
      <c r="E915" s="240"/>
      <c r="F915" s="238"/>
      <c r="G915" s="240"/>
      <c r="H915" s="240"/>
      <c r="I915" s="240"/>
      <c r="J915" s="256"/>
      <c r="K915" s="240"/>
      <c r="L915" s="240"/>
      <c r="M915" s="240"/>
      <c r="N915" s="257"/>
      <c r="O915" s="240"/>
      <c r="P915" s="240"/>
      <c r="Q915" s="240"/>
      <c r="R915" s="240"/>
      <c r="S915" s="267"/>
      <c r="T915" s="267"/>
      <c r="U915" s="267"/>
      <c r="V915" s="267"/>
      <c r="W915" s="272"/>
      <c r="X915" s="269"/>
      <c r="Y915" s="267"/>
      <c r="Z915" s="240"/>
      <c r="AA915" s="267"/>
      <c r="AB915" s="281"/>
      <c r="AC915" s="267"/>
      <c r="AD915" s="258"/>
      <c r="AE915" s="282"/>
      <c r="AF915" s="283"/>
      <c r="AG915" s="297"/>
      <c r="AH915" s="352"/>
      <c r="AI915" s="352"/>
      <c r="AJ915" s="345"/>
      <c r="AK915" s="345"/>
      <c r="AL915" s="298"/>
      <c r="AM915" s="217"/>
      <c r="AN915" s="218"/>
      <c r="AO915" s="218"/>
      <c r="AP915" s="218"/>
      <c r="AQ915" s="218"/>
      <c r="AR915" s="218"/>
      <c r="AS915" s="218"/>
      <c r="AT915" s="218"/>
      <c r="AU915" s="218"/>
      <c r="AV915" s="218"/>
      <c r="AW915" s="218"/>
      <c r="AX915" s="218"/>
      <c r="AY915" s="218"/>
      <c r="AZ915" s="218"/>
      <c r="BA915" s="218"/>
      <c r="BB915" s="218"/>
      <c r="BC915" s="218"/>
      <c r="BD915" s="218"/>
      <c r="BE915" s="218"/>
      <c r="BF915" s="218"/>
      <c r="BG915" s="218"/>
      <c r="BH915" s="218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217"/>
      <c r="BS915" s="217"/>
      <c r="BT915" s="217"/>
      <c r="BU915" s="217"/>
      <c r="BV915" s="217"/>
      <c r="BW915" s="217"/>
      <c r="BX915" s="217"/>
      <c r="BY915" s="217"/>
      <c r="BZ915" s="217"/>
      <c r="CA915" s="217"/>
      <c r="CB915" s="217"/>
      <c r="CC915" s="217"/>
      <c r="CD915" s="217"/>
      <c r="CE915" s="217"/>
      <c r="CF915" s="217"/>
      <c r="CG915" s="217"/>
      <c r="CH915" s="217"/>
      <c r="CI915" s="217"/>
      <c r="CJ915" s="217"/>
      <c r="CK915" s="217"/>
      <c r="CL915" s="217"/>
      <c r="CM915" s="217"/>
      <c r="CN915" s="217"/>
      <c r="CO915" s="217"/>
      <c r="CP915" s="217"/>
      <c r="CQ915" s="217"/>
      <c r="CR915" s="217"/>
      <c r="CS915" s="217"/>
      <c r="CT915" s="217"/>
      <c r="CU915" s="217"/>
      <c r="CV915" s="217"/>
      <c r="CW915" s="217"/>
      <c r="CX915" s="217"/>
      <c r="CY915" s="217"/>
    </row>
    <row r="916" s="190" customFormat="1" customHeight="1" spans="1:103">
      <c r="A916" s="243">
        <v>414</v>
      </c>
      <c r="B916" s="235">
        <v>1114</v>
      </c>
      <c r="C916" s="234">
        <v>1</v>
      </c>
      <c r="D916" s="233">
        <v>750</v>
      </c>
      <c r="E916" s="234" t="s">
        <v>226</v>
      </c>
      <c r="F916" s="232">
        <v>3020</v>
      </c>
      <c r="G916" s="234"/>
      <c r="H916" s="234" t="s">
        <v>15</v>
      </c>
      <c r="I916" s="234">
        <v>75</v>
      </c>
      <c r="J916" s="252" t="s">
        <v>69</v>
      </c>
      <c r="K916" s="234">
        <v>476</v>
      </c>
      <c r="L916" s="234">
        <v>6</v>
      </c>
      <c r="M916" s="234">
        <f t="shared" ref="M916:M922" si="2279">O916*K916*I916</f>
        <v>78540</v>
      </c>
      <c r="N916" s="253">
        <f>M916/SUM($M$916:$M$922)</f>
        <v>0.101102941176471</v>
      </c>
      <c r="O916" s="234">
        <v>2.2</v>
      </c>
      <c r="P916" s="234"/>
      <c r="Q916" s="234"/>
      <c r="R916" s="234"/>
      <c r="S916" s="260">
        <f t="shared" ref="S916:S922" si="2280">R916*Q916*P916/1000</f>
        <v>0</v>
      </c>
      <c r="T916" s="260">
        <f t="shared" ref="T916:T922" si="2281">F916*N916*1000/L916/K916*9000/I916</f>
        <v>12829.0286702916</v>
      </c>
      <c r="U916" s="260">
        <f t="shared" ref="U916:U922" si="2282">F916*N916</f>
        <v>305.330882352941</v>
      </c>
      <c r="V916" s="260"/>
      <c r="W916" s="270"/>
      <c r="X916" s="266"/>
      <c r="Y916" s="260">
        <f t="shared" ref="Y916:Y922" si="2283">T916-X916</f>
        <v>12829.0286702916</v>
      </c>
      <c r="Z916" s="234">
        <f t="shared" ref="Z916:Z922" si="2284">Y916*I916/9000*L916*K916/1000</f>
        <v>305.330882352941</v>
      </c>
      <c r="AA916" s="260">
        <f t="shared" ref="AA916:AA922" si="2285">65*1000/K916*9000/I916</f>
        <v>16386.5546218487</v>
      </c>
      <c r="AB916" s="278">
        <f t="shared" ref="AB916:AB922" si="2286">Q916*R916*P916*N916/K916/L916*9000/I916</f>
        <v>0</v>
      </c>
      <c r="AC916" s="260">
        <f t="shared" ref="AC916:AC922" si="2287">D916/2*O916*60*24/1000</f>
        <v>1188</v>
      </c>
      <c r="AD916" s="254">
        <f t="shared" ref="AD916:AD922" si="2288">T916/AC916/0.83/AE916</f>
        <v>13.0106574482695</v>
      </c>
      <c r="AE916" s="279">
        <v>1</v>
      </c>
      <c r="AF916" s="280">
        <f t="shared" ref="AF916:AF922" si="2289">IF(LEN(C916)&gt;0,AC916*I916/9000/1000*K916*L916,"")</f>
        <v>28.2744</v>
      </c>
      <c r="AG916" s="292">
        <v>44163</v>
      </c>
      <c r="AH916" s="294"/>
      <c r="AI916" s="294">
        <f>AD916+AG916</f>
        <v>44176.0106574483</v>
      </c>
      <c r="AJ916" s="295" t="str">
        <f ca="1">IF(NOW()-AG916-AD916&gt;=-2,"跟踪"," ")</f>
        <v> </v>
      </c>
      <c r="AK916" s="295">
        <f>AI916+3</f>
        <v>44179.0106574483</v>
      </c>
      <c r="AL916" s="296">
        <f>SUM(AF916:AF922)</f>
        <v>279.65952</v>
      </c>
      <c r="AM916" s="300"/>
      <c r="AN916" s="218"/>
      <c r="AO916" s="218"/>
      <c r="AP916" s="218"/>
      <c r="AQ916" s="218"/>
      <c r="AR916" s="218"/>
      <c r="AS916" s="218"/>
      <c r="AT916" s="218"/>
      <c r="AU916" s="218"/>
      <c r="AV916" s="218"/>
      <c r="AW916" s="218"/>
      <c r="AX916" s="218"/>
      <c r="AY916" s="218"/>
      <c r="AZ916" s="218"/>
      <c r="BA916" s="218"/>
      <c r="BB916" s="218"/>
      <c r="BC916" s="218"/>
      <c r="BD916" s="218"/>
      <c r="BE916" s="218"/>
      <c r="BF916" s="218"/>
      <c r="BG916" s="218"/>
      <c r="BH916" s="218"/>
      <c r="BI916" s="300"/>
      <c r="BJ916" s="300"/>
      <c r="BK916" s="300"/>
      <c r="BL916" s="300"/>
      <c r="BM916" s="300"/>
      <c r="BN916" s="300"/>
      <c r="BO916" s="300"/>
      <c r="BP916" s="300"/>
      <c r="BQ916" s="300"/>
      <c r="BR916" s="300"/>
      <c r="BS916" s="300"/>
      <c r="BT916" s="300"/>
      <c r="BU916" s="300"/>
      <c r="BV916" s="300"/>
      <c r="BW916" s="300"/>
      <c r="BX916" s="300"/>
      <c r="BY916" s="300"/>
      <c r="BZ916" s="300"/>
      <c r="CA916" s="300"/>
      <c r="CB916" s="300"/>
      <c r="CC916" s="300"/>
      <c r="CD916" s="300"/>
      <c r="CE916" s="300"/>
      <c r="CF916" s="300"/>
      <c r="CG916" s="300"/>
      <c r="CH916" s="300"/>
      <c r="CI916" s="300"/>
      <c r="CJ916" s="300"/>
      <c r="CK916" s="300"/>
      <c r="CL916" s="300"/>
      <c r="CM916" s="300"/>
      <c r="CN916" s="300"/>
      <c r="CO916" s="300"/>
      <c r="CP916" s="300"/>
      <c r="CQ916" s="300"/>
      <c r="CR916" s="300"/>
      <c r="CS916" s="300"/>
      <c r="CT916" s="300"/>
      <c r="CU916" s="300"/>
      <c r="CV916" s="300"/>
      <c r="CW916" s="300"/>
      <c r="CX916" s="300"/>
      <c r="CY916" s="300"/>
    </row>
    <row r="917" s="190" customFormat="1" customHeight="1" spans="1:103">
      <c r="A917" s="243">
        <v>414</v>
      </c>
      <c r="B917" s="235"/>
      <c r="C917" s="234">
        <v>1</v>
      </c>
      <c r="D917" s="233">
        <f t="shared" ref="D917:D922" si="2290">D916</f>
        <v>750</v>
      </c>
      <c r="E917" s="234" t="str">
        <f t="shared" ref="E917:E922" si="2291">E916</f>
        <v>YT-2591-22E-F</v>
      </c>
      <c r="F917" s="232">
        <f t="shared" ref="F917:F922" si="2292">F916</f>
        <v>3020</v>
      </c>
      <c r="G917" s="234"/>
      <c r="H917" s="234" t="s">
        <v>41</v>
      </c>
      <c r="I917" s="234">
        <v>150</v>
      </c>
      <c r="J917" s="252" t="s">
        <v>93</v>
      </c>
      <c r="K917" s="234">
        <v>238</v>
      </c>
      <c r="L917" s="234">
        <f t="shared" ref="L917:L922" si="2293">L916</f>
        <v>6</v>
      </c>
      <c r="M917" s="234">
        <f t="shared" si="2279"/>
        <v>96390</v>
      </c>
      <c r="N917" s="253">
        <f t="shared" ref="N917:N922" si="2294">M917/SUM($M$916:$M$922)</f>
        <v>0.124080882352941</v>
      </c>
      <c r="O917" s="234">
        <v>2.7</v>
      </c>
      <c r="P917" s="260"/>
      <c r="Q917" s="260"/>
      <c r="R917" s="260"/>
      <c r="S917" s="260">
        <f t="shared" si="2280"/>
        <v>0</v>
      </c>
      <c r="T917" s="260">
        <f t="shared" si="2281"/>
        <v>15744.7170044488</v>
      </c>
      <c r="U917" s="260">
        <f t="shared" si="2282"/>
        <v>374.724264705882</v>
      </c>
      <c r="V917" s="260"/>
      <c r="W917" s="270"/>
      <c r="X917" s="266">
        <v>15900</v>
      </c>
      <c r="Y917" s="260">
        <f t="shared" si="2283"/>
        <v>-155.282995551162</v>
      </c>
      <c r="Z917" s="234">
        <f t="shared" si="2284"/>
        <v>-3.69573529411767</v>
      </c>
      <c r="AA917" s="260">
        <f t="shared" si="2285"/>
        <v>16386.5546218487</v>
      </c>
      <c r="AB917" s="278">
        <f t="shared" si="2286"/>
        <v>0</v>
      </c>
      <c r="AC917" s="260">
        <f t="shared" si="2287"/>
        <v>1458</v>
      </c>
      <c r="AD917" s="254">
        <f t="shared" si="2288"/>
        <v>13.0106574482695</v>
      </c>
      <c r="AE917" s="279">
        <v>1</v>
      </c>
      <c r="AF917" s="280">
        <f t="shared" si="2289"/>
        <v>34.7004</v>
      </c>
      <c r="AG917" s="292">
        <f t="shared" ref="AG917:AG922" si="2295">AG916</f>
        <v>44163</v>
      </c>
      <c r="AH917" s="294"/>
      <c r="AI917" s="294">
        <f t="shared" ref="AI917:AI922" si="2296">AI916</f>
        <v>44176.0106574483</v>
      </c>
      <c r="AJ917" s="295"/>
      <c r="AK917" s="295">
        <f t="shared" ref="AK917:AK922" si="2297">AK916</f>
        <v>44179.0106574483</v>
      </c>
      <c r="AL917" s="296"/>
      <c r="AM917" s="300"/>
      <c r="AN917" s="218"/>
      <c r="AO917" s="218"/>
      <c r="AP917" s="218"/>
      <c r="AQ917" s="218"/>
      <c r="AR917" s="218"/>
      <c r="AS917" s="218"/>
      <c r="AT917" s="218"/>
      <c r="AU917" s="218"/>
      <c r="AV917" s="218"/>
      <c r="AW917" s="218"/>
      <c r="AX917" s="218"/>
      <c r="AY917" s="218"/>
      <c r="AZ917" s="218"/>
      <c r="BA917" s="218"/>
      <c r="BB917" s="218"/>
      <c r="BC917" s="218"/>
      <c r="BD917" s="218"/>
      <c r="BE917" s="218"/>
      <c r="BF917" s="218"/>
      <c r="BG917" s="218"/>
      <c r="BH917" s="218"/>
      <c r="BI917" s="300"/>
      <c r="BJ917" s="300"/>
      <c r="BK917" s="300"/>
      <c r="BL917" s="300"/>
      <c r="BM917" s="300"/>
      <c r="BN917" s="300"/>
      <c r="BO917" s="300"/>
      <c r="BP917" s="300"/>
      <c r="BQ917" s="300"/>
      <c r="BR917" s="300"/>
      <c r="BS917" s="300"/>
      <c r="BT917" s="300"/>
      <c r="BU917" s="300"/>
      <c r="BV917" s="300"/>
      <c r="BW917" s="300"/>
      <c r="BX917" s="300"/>
      <c r="BY917" s="300"/>
      <c r="BZ917" s="300"/>
      <c r="CA917" s="300"/>
      <c r="CB917" s="300"/>
      <c r="CC917" s="300"/>
      <c r="CD917" s="300"/>
      <c r="CE917" s="300"/>
      <c r="CF917" s="300"/>
      <c r="CG917" s="300"/>
      <c r="CH917" s="300"/>
      <c r="CI917" s="300"/>
      <c r="CJ917" s="300"/>
      <c r="CK917" s="300"/>
      <c r="CL917" s="300"/>
      <c r="CM917" s="300"/>
      <c r="CN917" s="300"/>
      <c r="CO917" s="300"/>
      <c r="CP917" s="300"/>
      <c r="CQ917" s="300"/>
      <c r="CR917" s="300"/>
      <c r="CS917" s="300"/>
      <c r="CT917" s="300"/>
      <c r="CU917" s="300"/>
      <c r="CV917" s="300"/>
      <c r="CW917" s="300"/>
      <c r="CX917" s="300"/>
      <c r="CY917" s="300"/>
    </row>
    <row r="918" s="190" customFormat="1" customHeight="1" spans="1:103">
      <c r="A918" s="243">
        <v>414</v>
      </c>
      <c r="B918" s="235"/>
      <c r="C918" s="234">
        <v>1</v>
      </c>
      <c r="D918" s="233">
        <f t="shared" si="2290"/>
        <v>750</v>
      </c>
      <c r="E918" s="234" t="str">
        <f t="shared" si="2291"/>
        <v>YT-2591-22E-F</v>
      </c>
      <c r="F918" s="232">
        <f t="shared" si="2292"/>
        <v>3020</v>
      </c>
      <c r="G918" s="234"/>
      <c r="H918" s="234" t="s">
        <v>42</v>
      </c>
      <c r="I918" s="234">
        <v>150</v>
      </c>
      <c r="J918" s="252" t="s">
        <v>93</v>
      </c>
      <c r="K918" s="234">
        <v>238</v>
      </c>
      <c r="L918" s="234">
        <f t="shared" si="2293"/>
        <v>6</v>
      </c>
      <c r="M918" s="234">
        <f t="shared" si="2279"/>
        <v>96390</v>
      </c>
      <c r="N918" s="253">
        <f t="shared" si="2294"/>
        <v>0.124080882352941</v>
      </c>
      <c r="O918" s="234">
        <v>2.7</v>
      </c>
      <c r="P918" s="234"/>
      <c r="Q918" s="234"/>
      <c r="R918" s="234"/>
      <c r="S918" s="260">
        <f t="shared" si="2280"/>
        <v>0</v>
      </c>
      <c r="T918" s="260">
        <f t="shared" si="2281"/>
        <v>15744.7170044488</v>
      </c>
      <c r="U918" s="260">
        <f t="shared" si="2282"/>
        <v>374.724264705882</v>
      </c>
      <c r="V918" s="260"/>
      <c r="W918" s="270"/>
      <c r="X918" s="266">
        <v>15900</v>
      </c>
      <c r="Y918" s="260">
        <f t="shared" si="2283"/>
        <v>-155.282995551162</v>
      </c>
      <c r="Z918" s="234">
        <f t="shared" si="2284"/>
        <v>-3.69573529411767</v>
      </c>
      <c r="AA918" s="260">
        <f t="shared" si="2285"/>
        <v>16386.5546218487</v>
      </c>
      <c r="AB918" s="278">
        <f t="shared" si="2286"/>
        <v>0</v>
      </c>
      <c r="AC918" s="260">
        <f t="shared" si="2287"/>
        <v>1458</v>
      </c>
      <c r="AD918" s="254">
        <f t="shared" si="2288"/>
        <v>13.0106574482695</v>
      </c>
      <c r="AE918" s="279">
        <v>1</v>
      </c>
      <c r="AF918" s="280">
        <f t="shared" si="2289"/>
        <v>34.7004</v>
      </c>
      <c r="AG918" s="292">
        <f t="shared" si="2295"/>
        <v>44163</v>
      </c>
      <c r="AH918" s="294"/>
      <c r="AI918" s="294">
        <f t="shared" si="2296"/>
        <v>44176.0106574483</v>
      </c>
      <c r="AJ918" s="295"/>
      <c r="AK918" s="295">
        <f t="shared" si="2297"/>
        <v>44179.0106574483</v>
      </c>
      <c r="AL918" s="296"/>
      <c r="AM918" s="300"/>
      <c r="AN918" s="218"/>
      <c r="AO918" s="218"/>
      <c r="AP918" s="218"/>
      <c r="AQ918" s="218"/>
      <c r="AR918" s="218"/>
      <c r="AS918" s="218"/>
      <c r="AT918" s="218"/>
      <c r="AU918" s="218"/>
      <c r="AV918" s="218"/>
      <c r="AW918" s="218"/>
      <c r="AX918" s="218"/>
      <c r="AY918" s="218"/>
      <c r="AZ918" s="218"/>
      <c r="BA918" s="218"/>
      <c r="BB918" s="218"/>
      <c r="BC918" s="218"/>
      <c r="BD918" s="218"/>
      <c r="BE918" s="218"/>
      <c r="BF918" s="218"/>
      <c r="BG918" s="218"/>
      <c r="BH918" s="218"/>
      <c r="BI918" s="300"/>
      <c r="BJ918" s="300"/>
      <c r="BK918" s="300"/>
      <c r="BL918" s="300"/>
      <c r="BM918" s="300"/>
      <c r="BN918" s="300"/>
      <c r="BO918" s="300"/>
      <c r="BP918" s="300"/>
      <c r="BQ918" s="300"/>
      <c r="BR918" s="300"/>
      <c r="BS918" s="300"/>
      <c r="BT918" s="300"/>
      <c r="BU918" s="300"/>
      <c r="BV918" s="300"/>
      <c r="BW918" s="300"/>
      <c r="BX918" s="300"/>
      <c r="BY918" s="300"/>
      <c r="BZ918" s="300"/>
      <c r="CA918" s="300"/>
      <c r="CB918" s="300"/>
      <c r="CC918" s="300"/>
      <c r="CD918" s="300"/>
      <c r="CE918" s="300"/>
      <c r="CF918" s="300"/>
      <c r="CG918" s="300"/>
      <c r="CH918" s="300"/>
      <c r="CI918" s="300"/>
      <c r="CJ918" s="300"/>
      <c r="CK918" s="300"/>
      <c r="CL918" s="300"/>
      <c r="CM918" s="300"/>
      <c r="CN918" s="300"/>
      <c r="CO918" s="300"/>
      <c r="CP918" s="300"/>
      <c r="CQ918" s="300"/>
      <c r="CR918" s="300"/>
      <c r="CS918" s="300"/>
      <c r="CT918" s="300"/>
      <c r="CU918" s="300"/>
      <c r="CV918" s="300"/>
      <c r="CW918" s="300"/>
      <c r="CX918" s="300"/>
      <c r="CY918" s="300"/>
    </row>
    <row r="919" s="190" customFormat="1" customHeight="1" spans="1:103">
      <c r="A919" s="243">
        <v>414</v>
      </c>
      <c r="B919" s="235"/>
      <c r="C919" s="234">
        <v>1</v>
      </c>
      <c r="D919" s="233">
        <f t="shared" si="2290"/>
        <v>750</v>
      </c>
      <c r="E919" s="234" t="str">
        <f t="shared" si="2291"/>
        <v>YT-2591-22E-F</v>
      </c>
      <c r="F919" s="232">
        <f t="shared" si="2292"/>
        <v>3020</v>
      </c>
      <c r="G919" s="234"/>
      <c r="H919" s="234" t="s">
        <v>43</v>
      </c>
      <c r="I919" s="234">
        <v>30</v>
      </c>
      <c r="J919" s="252" t="s">
        <v>62</v>
      </c>
      <c r="K919" s="234">
        <v>476</v>
      </c>
      <c r="L919" s="234">
        <f t="shared" si="2293"/>
        <v>6</v>
      </c>
      <c r="M919" s="234">
        <f t="shared" si="2279"/>
        <v>234192</v>
      </c>
      <c r="N919" s="253">
        <f t="shared" si="2294"/>
        <v>0.301470588235294</v>
      </c>
      <c r="O919" s="234">
        <v>16.4</v>
      </c>
      <c r="P919" s="234"/>
      <c r="Q919" s="234"/>
      <c r="R919" s="234"/>
      <c r="S919" s="260">
        <f t="shared" si="2280"/>
        <v>0</v>
      </c>
      <c r="T919" s="260">
        <f t="shared" si="2281"/>
        <v>95634.5773603559</v>
      </c>
      <c r="U919" s="260">
        <f t="shared" si="2282"/>
        <v>910.441176470588</v>
      </c>
      <c r="V919" s="260"/>
      <c r="W919" s="270"/>
      <c r="X919" s="266"/>
      <c r="Y919" s="260">
        <f t="shared" si="2283"/>
        <v>95634.5773603559</v>
      </c>
      <c r="Z919" s="234">
        <f t="shared" si="2284"/>
        <v>910.441176470588</v>
      </c>
      <c r="AA919" s="260">
        <f t="shared" si="2285"/>
        <v>40966.3865546218</v>
      </c>
      <c r="AB919" s="278">
        <f t="shared" si="2286"/>
        <v>0</v>
      </c>
      <c r="AC919" s="260">
        <f t="shared" si="2287"/>
        <v>8856</v>
      </c>
      <c r="AD919" s="254">
        <f t="shared" si="2288"/>
        <v>13.0106574482695</v>
      </c>
      <c r="AE919" s="279">
        <v>1</v>
      </c>
      <c r="AF919" s="280">
        <f t="shared" si="2289"/>
        <v>84.30912</v>
      </c>
      <c r="AG919" s="292">
        <f t="shared" si="2295"/>
        <v>44163</v>
      </c>
      <c r="AH919" s="294"/>
      <c r="AI919" s="294">
        <f t="shared" si="2296"/>
        <v>44176.0106574483</v>
      </c>
      <c r="AJ919" s="295"/>
      <c r="AK919" s="295">
        <f t="shared" si="2297"/>
        <v>44179.0106574483</v>
      </c>
      <c r="AL919" s="296"/>
      <c r="AM919" s="300"/>
      <c r="AN919" s="218"/>
      <c r="AO919" s="218"/>
      <c r="AP919" s="218"/>
      <c r="AQ919" s="218"/>
      <c r="AR919" s="218"/>
      <c r="AS919" s="218"/>
      <c r="AT919" s="218"/>
      <c r="AU919" s="218"/>
      <c r="AV919" s="218"/>
      <c r="AW919" s="218"/>
      <c r="AX919" s="218"/>
      <c r="AY919" s="218"/>
      <c r="AZ919" s="218"/>
      <c r="BA919" s="218"/>
      <c r="BB919" s="218"/>
      <c r="BC919" s="218"/>
      <c r="BD919" s="218"/>
      <c r="BE919" s="218"/>
      <c r="BF919" s="218"/>
      <c r="BG919" s="218"/>
      <c r="BH919" s="218"/>
      <c r="BI919" s="300"/>
      <c r="BJ919" s="300"/>
      <c r="BK919" s="300"/>
      <c r="BL919" s="300"/>
      <c r="BM919" s="300"/>
      <c r="BN919" s="300"/>
      <c r="BO919" s="300"/>
      <c r="BP919" s="300"/>
      <c r="BQ919" s="300"/>
      <c r="BR919" s="300"/>
      <c r="BS919" s="300"/>
      <c r="BT919" s="300"/>
      <c r="BU919" s="300"/>
      <c r="BV919" s="300"/>
      <c r="BW919" s="300"/>
      <c r="BX919" s="300"/>
      <c r="BY919" s="300"/>
      <c r="BZ919" s="300"/>
      <c r="CA919" s="300"/>
      <c r="CB919" s="300"/>
      <c r="CC919" s="300"/>
      <c r="CD919" s="300"/>
      <c r="CE919" s="300"/>
      <c r="CF919" s="300"/>
      <c r="CG919" s="300"/>
      <c r="CH919" s="300"/>
      <c r="CI919" s="300"/>
      <c r="CJ919" s="300"/>
      <c r="CK919" s="300"/>
      <c r="CL919" s="300"/>
      <c r="CM919" s="300"/>
      <c r="CN919" s="300"/>
      <c r="CO919" s="300"/>
      <c r="CP919" s="300"/>
      <c r="CQ919" s="300"/>
      <c r="CR919" s="300"/>
      <c r="CS919" s="300"/>
      <c r="CT919" s="300"/>
      <c r="CU919" s="300"/>
      <c r="CV919" s="300"/>
      <c r="CW919" s="300"/>
      <c r="CX919" s="300"/>
      <c r="CY919" s="300"/>
    </row>
    <row r="920" s="190" customFormat="1" customHeight="1" spans="1:103">
      <c r="A920" s="243">
        <v>414</v>
      </c>
      <c r="B920" s="235"/>
      <c r="C920" s="234">
        <v>1</v>
      </c>
      <c r="D920" s="233">
        <f t="shared" si="2290"/>
        <v>750</v>
      </c>
      <c r="E920" s="234" t="str">
        <f t="shared" si="2291"/>
        <v>YT-2591-22E-F</v>
      </c>
      <c r="F920" s="232">
        <f t="shared" si="2292"/>
        <v>3020</v>
      </c>
      <c r="G920" s="234"/>
      <c r="H920" s="234" t="s">
        <v>44</v>
      </c>
      <c r="I920" s="234">
        <v>75</v>
      </c>
      <c r="J920" s="252" t="s">
        <v>172</v>
      </c>
      <c r="K920" s="234">
        <v>476</v>
      </c>
      <c r="L920" s="234">
        <f t="shared" si="2293"/>
        <v>6</v>
      </c>
      <c r="M920" s="234">
        <f t="shared" si="2279"/>
        <v>271320</v>
      </c>
      <c r="N920" s="253">
        <f t="shared" si="2294"/>
        <v>0.349264705882353</v>
      </c>
      <c r="O920" s="234">
        <v>7.6</v>
      </c>
      <c r="P920" s="234"/>
      <c r="Q920" s="234"/>
      <c r="R920" s="234"/>
      <c r="S920" s="260">
        <f t="shared" si="2280"/>
        <v>0</v>
      </c>
      <c r="T920" s="260">
        <f t="shared" si="2281"/>
        <v>44318.4626791893</v>
      </c>
      <c r="U920" s="260">
        <f t="shared" si="2282"/>
        <v>1054.77941176471</v>
      </c>
      <c r="V920" s="260"/>
      <c r="W920" s="270"/>
      <c r="X920" s="266"/>
      <c r="Y920" s="260">
        <f t="shared" si="2283"/>
        <v>44318.4626791893</v>
      </c>
      <c r="Z920" s="234">
        <f t="shared" si="2284"/>
        <v>1054.77941176471</v>
      </c>
      <c r="AA920" s="260">
        <f t="shared" si="2285"/>
        <v>16386.5546218487</v>
      </c>
      <c r="AB920" s="278">
        <f t="shared" si="2286"/>
        <v>0</v>
      </c>
      <c r="AC920" s="260">
        <f t="shared" si="2287"/>
        <v>4104</v>
      </c>
      <c r="AD920" s="254">
        <f t="shared" si="2288"/>
        <v>13.0106574482695</v>
      </c>
      <c r="AE920" s="279">
        <v>1</v>
      </c>
      <c r="AF920" s="280">
        <f t="shared" si="2289"/>
        <v>97.6752</v>
      </c>
      <c r="AG920" s="292">
        <f t="shared" si="2295"/>
        <v>44163</v>
      </c>
      <c r="AH920" s="294"/>
      <c r="AI920" s="294">
        <f t="shared" si="2296"/>
        <v>44176.0106574483</v>
      </c>
      <c r="AJ920" s="295"/>
      <c r="AK920" s="295">
        <f t="shared" si="2297"/>
        <v>44179.0106574483</v>
      </c>
      <c r="AL920" s="296"/>
      <c r="AM920" s="300"/>
      <c r="AN920" s="218"/>
      <c r="AO920" s="218"/>
      <c r="AP920" s="218"/>
      <c r="AQ920" s="218"/>
      <c r="AR920" s="218"/>
      <c r="AS920" s="218"/>
      <c r="AT920" s="218"/>
      <c r="AU920" s="218"/>
      <c r="AV920" s="218"/>
      <c r="AW920" s="218"/>
      <c r="AX920" s="218"/>
      <c r="AY920" s="218"/>
      <c r="AZ920" s="218"/>
      <c r="BA920" s="218"/>
      <c r="BB920" s="218"/>
      <c r="BC920" s="218"/>
      <c r="BD920" s="218"/>
      <c r="BE920" s="218"/>
      <c r="BF920" s="218"/>
      <c r="BG920" s="218"/>
      <c r="BH920" s="218"/>
      <c r="BI920" s="300"/>
      <c r="BJ920" s="300"/>
      <c r="BK920" s="300"/>
      <c r="BL920" s="300"/>
      <c r="BM920" s="300"/>
      <c r="BN920" s="300"/>
      <c r="BO920" s="300"/>
      <c r="BP920" s="300"/>
      <c r="BQ920" s="300"/>
      <c r="BR920" s="300"/>
      <c r="BS920" s="300"/>
      <c r="BT920" s="300"/>
      <c r="BU920" s="300"/>
      <c r="BV920" s="300"/>
      <c r="BW920" s="300"/>
      <c r="BX920" s="300"/>
      <c r="BY920" s="300"/>
      <c r="BZ920" s="300"/>
      <c r="CA920" s="300"/>
      <c r="CB920" s="300"/>
      <c r="CC920" s="300"/>
      <c r="CD920" s="300"/>
      <c r="CE920" s="300"/>
      <c r="CF920" s="300"/>
      <c r="CG920" s="300"/>
      <c r="CH920" s="300"/>
      <c r="CI920" s="300"/>
      <c r="CJ920" s="300"/>
      <c r="CK920" s="300"/>
      <c r="CL920" s="300"/>
      <c r="CM920" s="300"/>
      <c r="CN920" s="300"/>
      <c r="CO920" s="300"/>
      <c r="CP920" s="300"/>
      <c r="CQ920" s="300"/>
      <c r="CR920" s="300"/>
      <c r="CS920" s="300"/>
      <c r="CT920" s="300"/>
      <c r="CU920" s="300"/>
      <c r="CV920" s="300"/>
      <c r="CW920" s="300"/>
      <c r="CX920" s="300"/>
      <c r="CY920" s="300"/>
    </row>
    <row r="921" s="190" customFormat="1" customHeight="1" spans="1:103">
      <c r="A921" s="243">
        <v>414</v>
      </c>
      <c r="B921" s="235"/>
      <c r="C921" s="234">
        <v>1</v>
      </c>
      <c r="D921" s="233">
        <f t="shared" si="2290"/>
        <v>750</v>
      </c>
      <c r="E921" s="234" t="str">
        <f t="shared" si="2291"/>
        <v>YT-2591-22E-F</v>
      </c>
      <c r="F921" s="232">
        <f t="shared" si="2292"/>
        <v>3020</v>
      </c>
      <c r="G921" s="234"/>
      <c r="H921" s="234" t="s">
        <v>45</v>
      </c>
      <c r="I921" s="234"/>
      <c r="J921" s="252"/>
      <c r="K921" s="234"/>
      <c r="L921" s="234">
        <f t="shared" si="2293"/>
        <v>6</v>
      </c>
      <c r="M921" s="234">
        <f t="shared" si="2279"/>
        <v>0</v>
      </c>
      <c r="N921" s="253">
        <f t="shared" si="2294"/>
        <v>0</v>
      </c>
      <c r="O921" s="234"/>
      <c r="P921" s="234"/>
      <c r="Q921" s="234"/>
      <c r="R921" s="234"/>
      <c r="S921" s="260">
        <f t="shared" si="2280"/>
        <v>0</v>
      </c>
      <c r="T921" s="260" t="e">
        <f t="shared" si="2281"/>
        <v>#DIV/0!</v>
      </c>
      <c r="U921" s="260">
        <f t="shared" si="2282"/>
        <v>0</v>
      </c>
      <c r="V921" s="260"/>
      <c r="W921" s="270"/>
      <c r="X921" s="266"/>
      <c r="Y921" s="260" t="e">
        <f t="shared" si="2283"/>
        <v>#DIV/0!</v>
      </c>
      <c r="Z921" s="234" t="e">
        <f t="shared" si="2284"/>
        <v>#DIV/0!</v>
      </c>
      <c r="AA921" s="260" t="e">
        <f t="shared" si="2285"/>
        <v>#DIV/0!</v>
      </c>
      <c r="AB921" s="278" t="e">
        <f t="shared" si="2286"/>
        <v>#DIV/0!</v>
      </c>
      <c r="AC921" s="260">
        <f t="shared" si="2287"/>
        <v>0</v>
      </c>
      <c r="AD921" s="254" t="e">
        <f t="shared" si="2288"/>
        <v>#DIV/0!</v>
      </c>
      <c r="AE921" s="279">
        <v>1</v>
      </c>
      <c r="AF921" s="280">
        <f t="shared" si="2289"/>
        <v>0</v>
      </c>
      <c r="AG921" s="292">
        <f t="shared" si="2295"/>
        <v>44163</v>
      </c>
      <c r="AH921" s="294"/>
      <c r="AI921" s="294">
        <f t="shared" si="2296"/>
        <v>44176.0106574483</v>
      </c>
      <c r="AJ921" s="295"/>
      <c r="AK921" s="295">
        <f t="shared" si="2297"/>
        <v>44179.0106574483</v>
      </c>
      <c r="AL921" s="296"/>
      <c r="AM921" s="300"/>
      <c r="AN921" s="218"/>
      <c r="AO921" s="218"/>
      <c r="AP921" s="218"/>
      <c r="AQ921" s="218"/>
      <c r="AR921" s="218"/>
      <c r="AS921" s="218"/>
      <c r="AT921" s="218"/>
      <c r="AU921" s="218"/>
      <c r="AV921" s="218"/>
      <c r="AW921" s="218"/>
      <c r="AX921" s="218"/>
      <c r="AY921" s="218"/>
      <c r="AZ921" s="218"/>
      <c r="BA921" s="218"/>
      <c r="BB921" s="218"/>
      <c r="BC921" s="218"/>
      <c r="BD921" s="218"/>
      <c r="BE921" s="218"/>
      <c r="BF921" s="218"/>
      <c r="BG921" s="218"/>
      <c r="BH921" s="218"/>
      <c r="BI921" s="300"/>
      <c r="BJ921" s="300"/>
      <c r="BK921" s="300"/>
      <c r="BL921" s="300"/>
      <c r="BM921" s="300"/>
      <c r="BN921" s="300"/>
      <c r="BO921" s="300"/>
      <c r="BP921" s="300"/>
      <c r="BQ921" s="300"/>
      <c r="BR921" s="300"/>
      <c r="BS921" s="300"/>
      <c r="BT921" s="300"/>
      <c r="BU921" s="300"/>
      <c r="BV921" s="300"/>
      <c r="BW921" s="300"/>
      <c r="BX921" s="300"/>
      <c r="BY921" s="300"/>
      <c r="BZ921" s="300"/>
      <c r="CA921" s="300"/>
      <c r="CB921" s="300"/>
      <c r="CC921" s="300"/>
      <c r="CD921" s="300"/>
      <c r="CE921" s="300"/>
      <c r="CF921" s="300"/>
      <c r="CG921" s="300"/>
      <c r="CH921" s="300"/>
      <c r="CI921" s="300"/>
      <c r="CJ921" s="300"/>
      <c r="CK921" s="300"/>
      <c r="CL921" s="300"/>
      <c r="CM921" s="300"/>
      <c r="CN921" s="300"/>
      <c r="CO921" s="300"/>
      <c r="CP921" s="300"/>
      <c r="CQ921" s="300"/>
      <c r="CR921" s="300"/>
      <c r="CS921" s="300"/>
      <c r="CT921" s="300"/>
      <c r="CU921" s="300"/>
      <c r="CV921" s="300"/>
      <c r="CW921" s="300"/>
      <c r="CX921" s="300"/>
      <c r="CY921" s="300"/>
    </row>
    <row r="922" s="190" customFormat="1" customHeight="1" spans="1:103">
      <c r="A922" s="243">
        <v>414</v>
      </c>
      <c r="B922" s="235"/>
      <c r="C922" s="234">
        <v>1</v>
      </c>
      <c r="D922" s="233">
        <f t="shared" si="2290"/>
        <v>750</v>
      </c>
      <c r="E922" s="234" t="str">
        <f t="shared" si="2291"/>
        <v>YT-2591-22E-F</v>
      </c>
      <c r="F922" s="232">
        <f t="shared" si="2292"/>
        <v>3020</v>
      </c>
      <c r="G922" s="234"/>
      <c r="H922" s="234" t="s">
        <v>46</v>
      </c>
      <c r="I922" s="234"/>
      <c r="J922" s="252"/>
      <c r="K922" s="234"/>
      <c r="L922" s="234">
        <f t="shared" si="2293"/>
        <v>6</v>
      </c>
      <c r="M922" s="234">
        <f t="shared" si="2279"/>
        <v>0</v>
      </c>
      <c r="N922" s="253">
        <f t="shared" si="2294"/>
        <v>0</v>
      </c>
      <c r="O922" s="234"/>
      <c r="P922" s="234"/>
      <c r="Q922" s="234"/>
      <c r="R922" s="234"/>
      <c r="S922" s="260">
        <f t="shared" si="2280"/>
        <v>0</v>
      </c>
      <c r="T922" s="260" t="e">
        <f t="shared" si="2281"/>
        <v>#DIV/0!</v>
      </c>
      <c r="U922" s="260">
        <f t="shared" si="2282"/>
        <v>0</v>
      </c>
      <c r="V922" s="260"/>
      <c r="W922" s="270"/>
      <c r="X922" s="266"/>
      <c r="Y922" s="260" t="e">
        <f t="shared" si="2283"/>
        <v>#DIV/0!</v>
      </c>
      <c r="Z922" s="234" t="e">
        <f t="shared" si="2284"/>
        <v>#DIV/0!</v>
      </c>
      <c r="AA922" s="260" t="e">
        <f t="shared" si="2285"/>
        <v>#DIV/0!</v>
      </c>
      <c r="AB922" s="278" t="e">
        <f t="shared" si="2286"/>
        <v>#DIV/0!</v>
      </c>
      <c r="AC922" s="260">
        <f t="shared" si="2287"/>
        <v>0</v>
      </c>
      <c r="AD922" s="254" t="e">
        <f t="shared" si="2288"/>
        <v>#DIV/0!</v>
      </c>
      <c r="AE922" s="279">
        <v>1</v>
      </c>
      <c r="AF922" s="280">
        <f t="shared" si="2289"/>
        <v>0</v>
      </c>
      <c r="AG922" s="292">
        <f t="shared" si="2295"/>
        <v>44163</v>
      </c>
      <c r="AH922" s="294"/>
      <c r="AI922" s="294">
        <f t="shared" si="2296"/>
        <v>44176.0106574483</v>
      </c>
      <c r="AJ922" s="295"/>
      <c r="AK922" s="295">
        <f t="shared" si="2297"/>
        <v>44179.0106574483</v>
      </c>
      <c r="AL922" s="296"/>
      <c r="AM922" s="300"/>
      <c r="AN922" s="218"/>
      <c r="AO922" s="218"/>
      <c r="AP922" s="218"/>
      <c r="AQ922" s="218"/>
      <c r="AR922" s="218"/>
      <c r="AS922" s="218"/>
      <c r="AT922" s="218"/>
      <c r="AU922" s="218"/>
      <c r="AV922" s="218"/>
      <c r="AW922" s="218"/>
      <c r="AX922" s="218"/>
      <c r="AY922" s="218"/>
      <c r="AZ922" s="218"/>
      <c r="BA922" s="218"/>
      <c r="BB922" s="218"/>
      <c r="BC922" s="218"/>
      <c r="BD922" s="218"/>
      <c r="BE922" s="218"/>
      <c r="BF922" s="218"/>
      <c r="BG922" s="218"/>
      <c r="BH922" s="218"/>
      <c r="BI922" s="300"/>
      <c r="BJ922" s="300"/>
      <c r="BK922" s="300"/>
      <c r="BL922" s="300"/>
      <c r="BM922" s="300"/>
      <c r="BN922" s="300"/>
      <c r="BO922" s="300"/>
      <c r="BP922" s="300"/>
      <c r="BQ922" s="300"/>
      <c r="BR922" s="300"/>
      <c r="BS922" s="300"/>
      <c r="BT922" s="300"/>
      <c r="BU922" s="300"/>
      <c r="BV922" s="300"/>
      <c r="BW922" s="300"/>
      <c r="BX922" s="300"/>
      <c r="BY922" s="300"/>
      <c r="BZ922" s="300"/>
      <c r="CA922" s="300"/>
      <c r="CB922" s="300"/>
      <c r="CC922" s="300"/>
      <c r="CD922" s="300"/>
      <c r="CE922" s="300"/>
      <c r="CF922" s="300"/>
      <c r="CG922" s="300"/>
      <c r="CH922" s="300"/>
      <c r="CI922" s="300"/>
      <c r="CJ922" s="300"/>
      <c r="CK922" s="300"/>
      <c r="CL922" s="300"/>
      <c r="CM922" s="300"/>
      <c r="CN922" s="300"/>
      <c r="CO922" s="300"/>
      <c r="CP922" s="300"/>
      <c r="CQ922" s="300"/>
      <c r="CR922" s="300"/>
      <c r="CS922" s="300"/>
      <c r="CT922" s="300"/>
      <c r="CU922" s="300"/>
      <c r="CV922" s="300"/>
      <c r="CW922" s="300"/>
      <c r="CX922" s="300"/>
      <c r="CY922" s="300"/>
    </row>
    <row r="923" s="190" customFormat="1" customHeight="1" spans="1:103">
      <c r="A923" s="243"/>
      <c r="B923" s="237"/>
      <c r="C923" s="240"/>
      <c r="D923" s="239"/>
      <c r="E923" s="240"/>
      <c r="F923" s="238"/>
      <c r="G923" s="240"/>
      <c r="H923" s="240"/>
      <c r="I923" s="240"/>
      <c r="J923" s="256"/>
      <c r="K923" s="240"/>
      <c r="L923" s="240"/>
      <c r="M923" s="240"/>
      <c r="N923" s="257"/>
      <c r="O923" s="240"/>
      <c r="P923" s="240"/>
      <c r="Q923" s="240"/>
      <c r="R923" s="240"/>
      <c r="S923" s="267"/>
      <c r="T923" s="267"/>
      <c r="U923" s="267"/>
      <c r="V923" s="267"/>
      <c r="W923" s="272"/>
      <c r="X923" s="269"/>
      <c r="Y923" s="267"/>
      <c r="Z923" s="240"/>
      <c r="AA923" s="267"/>
      <c r="AB923" s="281"/>
      <c r="AC923" s="267"/>
      <c r="AD923" s="258"/>
      <c r="AE923" s="282"/>
      <c r="AF923" s="283"/>
      <c r="AG923" s="297"/>
      <c r="AH923" s="352"/>
      <c r="AI923" s="352"/>
      <c r="AJ923" s="345"/>
      <c r="AK923" s="345"/>
      <c r="AL923" s="298"/>
      <c r="AM923" s="300"/>
      <c r="AN923" s="218"/>
      <c r="AO923" s="218"/>
      <c r="AP923" s="218"/>
      <c r="AQ923" s="218"/>
      <c r="AR923" s="218"/>
      <c r="AS923" s="218"/>
      <c r="AT923" s="218"/>
      <c r="AU923" s="218"/>
      <c r="AV923" s="218"/>
      <c r="AW923" s="218"/>
      <c r="AX923" s="218"/>
      <c r="AY923" s="218"/>
      <c r="AZ923" s="218"/>
      <c r="BA923" s="218"/>
      <c r="BB923" s="218"/>
      <c r="BC923" s="218"/>
      <c r="BD923" s="218"/>
      <c r="BE923" s="218"/>
      <c r="BF923" s="218"/>
      <c r="BG923" s="218"/>
      <c r="BH923" s="218"/>
      <c r="BI923" s="300"/>
      <c r="BJ923" s="300"/>
      <c r="BK923" s="300"/>
      <c r="BL923" s="300"/>
      <c r="BM923" s="300"/>
      <c r="BN923" s="300"/>
      <c r="BO923" s="300"/>
      <c r="BP923" s="300"/>
      <c r="BQ923" s="300"/>
      <c r="BR923" s="300"/>
      <c r="BS923" s="300"/>
      <c r="BT923" s="300"/>
      <c r="BU923" s="300"/>
      <c r="BV923" s="300"/>
      <c r="BW923" s="300"/>
      <c r="BX923" s="300"/>
      <c r="BY923" s="300"/>
      <c r="BZ923" s="300"/>
      <c r="CA923" s="300"/>
      <c r="CB923" s="300"/>
      <c r="CC923" s="300"/>
      <c r="CD923" s="300"/>
      <c r="CE923" s="300"/>
      <c r="CF923" s="300"/>
      <c r="CG923" s="300"/>
      <c r="CH923" s="300"/>
      <c r="CI923" s="300"/>
      <c r="CJ923" s="300"/>
      <c r="CK923" s="300"/>
      <c r="CL923" s="300"/>
      <c r="CM923" s="300"/>
      <c r="CN923" s="300"/>
      <c r="CO923" s="300"/>
      <c r="CP923" s="300"/>
      <c r="CQ923" s="300"/>
      <c r="CR923" s="300"/>
      <c r="CS923" s="300"/>
      <c r="CT923" s="300"/>
      <c r="CU923" s="300"/>
      <c r="CV923" s="300"/>
      <c r="CW923" s="300"/>
      <c r="CX923" s="300"/>
      <c r="CY923" s="300"/>
    </row>
    <row r="924" s="193" customFormat="1" customHeight="1" spans="1:103">
      <c r="A924" s="341">
        <v>413</v>
      </c>
      <c r="B924" s="235">
        <v>1115</v>
      </c>
      <c r="C924" s="234">
        <v>1</v>
      </c>
      <c r="D924" s="233">
        <v>800</v>
      </c>
      <c r="E924" s="234" t="s">
        <v>227</v>
      </c>
      <c r="F924" s="232">
        <v>3563</v>
      </c>
      <c r="G924" s="234"/>
      <c r="H924" s="234" t="s">
        <v>15</v>
      </c>
      <c r="I924" s="234">
        <v>150</v>
      </c>
      <c r="J924" s="252" t="s">
        <v>67</v>
      </c>
      <c r="K924" s="234">
        <v>460</v>
      </c>
      <c r="L924" s="234">
        <v>6</v>
      </c>
      <c r="M924" s="234">
        <f t="shared" ref="M924:M930" si="2298">O924*K924*I924</f>
        <v>310500</v>
      </c>
      <c r="N924" s="253">
        <f>M924/SUM($M$924:$M$930)</f>
        <v>0.354609929078014</v>
      </c>
      <c r="O924" s="234">
        <v>4.5</v>
      </c>
      <c r="P924" s="234"/>
      <c r="Q924" s="234"/>
      <c r="R924" s="234"/>
      <c r="S924" s="260">
        <f t="shared" ref="S924:S930" si="2299">R924*Q924*P924/1000</f>
        <v>0</v>
      </c>
      <c r="T924" s="260">
        <f t="shared" ref="T924:T930" si="2300">F924*N924*1000/L924/K924*9000/I924</f>
        <v>27466.8516805427</v>
      </c>
      <c r="U924" s="260">
        <f t="shared" ref="U924:U930" si="2301">F924*N924</f>
        <v>1263.47517730496</v>
      </c>
      <c r="V924" s="260"/>
      <c r="W924" s="270"/>
      <c r="X924" s="266"/>
      <c r="Y924" s="260">
        <f t="shared" ref="Y924:Y930" si="2302">T924-X924</f>
        <v>27466.8516805427</v>
      </c>
      <c r="Z924" s="234">
        <f t="shared" ref="Z924:Z930" si="2303">Y924*I924/9000*L924*K924/1000</f>
        <v>1263.47517730496</v>
      </c>
      <c r="AA924" s="260">
        <f t="shared" ref="AA924:AA930" si="2304">65*1000/K924*9000/I924</f>
        <v>8478.26086956522</v>
      </c>
      <c r="AB924" s="278">
        <f t="shared" ref="AB924:AB930" si="2305">Q924*R924*P924*N924/K924/L924*9000/I924</f>
        <v>0</v>
      </c>
      <c r="AC924" s="260">
        <f t="shared" ref="AC924:AC930" si="2306">D924/2*O924*60*24/1000</f>
        <v>2592</v>
      </c>
      <c r="AD924" s="254">
        <f t="shared" ref="AD924:AD930" si="2307">T924/AC924/0.83/AE924</f>
        <v>12.7672038526991</v>
      </c>
      <c r="AE924" s="279">
        <v>1</v>
      </c>
      <c r="AF924" s="280">
        <f t="shared" ref="AF924:AF930" si="2308">IF(LEN(C924)&gt;0,AC924*I924/9000/1000*K924*L924,"")</f>
        <v>119.232</v>
      </c>
      <c r="AG924" s="292">
        <v>44137</v>
      </c>
      <c r="AH924" s="294"/>
      <c r="AI924" s="294">
        <f>AD924+AG924</f>
        <v>44149.7672038527</v>
      </c>
      <c r="AJ924" s="295" t="str">
        <f ca="1">IF(NOW()-AG924-AD924&gt;=-2,"跟踪"," ")</f>
        <v>跟踪</v>
      </c>
      <c r="AK924" s="295">
        <f>AI924+3</f>
        <v>44152.7672038527</v>
      </c>
      <c r="AL924" s="296">
        <f>SUM(AF924:AF930)</f>
        <v>336.23424</v>
      </c>
      <c r="AM924" s="217"/>
      <c r="AN924" s="218"/>
      <c r="AO924" s="218"/>
      <c r="AP924" s="218"/>
      <c r="AQ924" s="218"/>
      <c r="AR924" s="218"/>
      <c r="AS924" s="218"/>
      <c r="AT924" s="218"/>
      <c r="AU924" s="218"/>
      <c r="AV924" s="218"/>
      <c r="AW924" s="218"/>
      <c r="AX924" s="218"/>
      <c r="AY924" s="218"/>
      <c r="AZ924" s="218"/>
      <c r="BA924" s="218"/>
      <c r="BB924" s="218"/>
      <c r="BC924" s="218"/>
      <c r="BD924" s="218"/>
      <c r="BE924" s="218"/>
      <c r="BF924" s="218"/>
      <c r="BG924" s="218"/>
      <c r="BH924" s="218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217"/>
      <c r="BS924" s="217"/>
      <c r="BT924" s="217"/>
      <c r="BU924" s="217"/>
      <c r="BV924" s="217"/>
      <c r="BW924" s="217"/>
      <c r="BX924" s="217"/>
      <c r="BY924" s="217"/>
      <c r="BZ924" s="217"/>
      <c r="CA924" s="217"/>
      <c r="CB924" s="217"/>
      <c r="CC924" s="217"/>
      <c r="CD924" s="217"/>
      <c r="CE924" s="217"/>
      <c r="CF924" s="217"/>
      <c r="CG924" s="217"/>
      <c r="CH924" s="217"/>
      <c r="CI924" s="217"/>
      <c r="CJ924" s="217"/>
      <c r="CK924" s="217"/>
      <c r="CL924" s="217"/>
      <c r="CM924" s="217"/>
      <c r="CN924" s="217"/>
      <c r="CO924" s="217"/>
      <c r="CP924" s="217"/>
      <c r="CQ924" s="217"/>
      <c r="CR924" s="217"/>
      <c r="CS924" s="217"/>
      <c r="CT924" s="217"/>
      <c r="CU924" s="217"/>
      <c r="CV924" s="217"/>
      <c r="CW924" s="217"/>
      <c r="CX924" s="217"/>
      <c r="CY924" s="217"/>
    </row>
    <row r="925" s="193" customFormat="1" customHeight="1" spans="1:103">
      <c r="A925" s="341">
        <v>413</v>
      </c>
      <c r="B925" s="235"/>
      <c r="C925" s="234">
        <v>1</v>
      </c>
      <c r="D925" s="233">
        <f t="shared" ref="D925:D930" si="2309">D924</f>
        <v>800</v>
      </c>
      <c r="E925" s="234" t="str">
        <f t="shared" ref="E925:E930" si="2310">E924</f>
        <v>YT-V785</v>
      </c>
      <c r="F925" s="232">
        <f t="shared" ref="F925:F930" si="2311">F924</f>
        <v>3563</v>
      </c>
      <c r="G925" s="234"/>
      <c r="H925" s="234" t="s">
        <v>41</v>
      </c>
      <c r="I925" s="234">
        <v>150</v>
      </c>
      <c r="J925" s="252" t="s">
        <v>67</v>
      </c>
      <c r="K925" s="234"/>
      <c r="L925" s="234">
        <f t="shared" ref="L925:L930" si="2312">L924</f>
        <v>6</v>
      </c>
      <c r="M925" s="234">
        <f t="shared" si="2298"/>
        <v>0</v>
      </c>
      <c r="N925" s="253">
        <f t="shared" ref="N925:N930" si="2313">M925/SUM($M$924:$M$930)</f>
        <v>0</v>
      </c>
      <c r="O925" s="234">
        <v>4.5</v>
      </c>
      <c r="P925" s="234"/>
      <c r="Q925" s="234"/>
      <c r="R925" s="234"/>
      <c r="S925" s="260">
        <f t="shared" si="2299"/>
        <v>0</v>
      </c>
      <c r="T925" s="260" t="e">
        <f t="shared" si="2300"/>
        <v>#DIV/0!</v>
      </c>
      <c r="U925" s="260">
        <f t="shared" si="2301"/>
        <v>0</v>
      </c>
      <c r="V925" s="260"/>
      <c r="W925" s="270"/>
      <c r="X925" s="266"/>
      <c r="Y925" s="260" t="e">
        <f t="shared" si="2302"/>
        <v>#DIV/0!</v>
      </c>
      <c r="Z925" s="234" t="e">
        <f t="shared" si="2303"/>
        <v>#DIV/0!</v>
      </c>
      <c r="AA925" s="260" t="e">
        <f t="shared" si="2304"/>
        <v>#DIV/0!</v>
      </c>
      <c r="AB925" s="278" t="e">
        <f t="shared" si="2305"/>
        <v>#DIV/0!</v>
      </c>
      <c r="AC925" s="260">
        <f t="shared" si="2306"/>
        <v>2592</v>
      </c>
      <c r="AD925" s="254" t="e">
        <f t="shared" si="2307"/>
        <v>#DIV/0!</v>
      </c>
      <c r="AE925" s="279">
        <v>1</v>
      </c>
      <c r="AF925" s="280">
        <f t="shared" si="2308"/>
        <v>0</v>
      </c>
      <c r="AG925" s="292">
        <f t="shared" ref="AG925:AG930" si="2314">AG924</f>
        <v>44137</v>
      </c>
      <c r="AH925" s="294"/>
      <c r="AI925" s="294">
        <f t="shared" ref="AI925:AI930" si="2315">AI924</f>
        <v>44149.7672038527</v>
      </c>
      <c r="AJ925" s="295"/>
      <c r="AK925" s="295">
        <f t="shared" ref="AK925:AK930" si="2316">AK924</f>
        <v>44152.7672038527</v>
      </c>
      <c r="AL925" s="296"/>
      <c r="AM925" s="217"/>
      <c r="AN925" s="218"/>
      <c r="AO925" s="218"/>
      <c r="AP925" s="218"/>
      <c r="AQ925" s="218"/>
      <c r="AR925" s="218"/>
      <c r="AS925" s="218"/>
      <c r="AT925" s="218"/>
      <c r="AU925" s="218"/>
      <c r="AV925" s="218"/>
      <c r="AW925" s="218"/>
      <c r="AX925" s="218"/>
      <c r="AY925" s="218"/>
      <c r="AZ925" s="218"/>
      <c r="BA925" s="218"/>
      <c r="BB925" s="218"/>
      <c r="BC925" s="218"/>
      <c r="BD925" s="218"/>
      <c r="BE925" s="218"/>
      <c r="BF925" s="218"/>
      <c r="BG925" s="218"/>
      <c r="BH925" s="218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217"/>
      <c r="BS925" s="217"/>
      <c r="BT925" s="217"/>
      <c r="BU925" s="217"/>
      <c r="BV925" s="217"/>
      <c r="BW925" s="217"/>
      <c r="BX925" s="217"/>
      <c r="BY925" s="217"/>
      <c r="BZ925" s="217"/>
      <c r="CA925" s="217"/>
      <c r="CB925" s="217"/>
      <c r="CC925" s="217"/>
      <c r="CD925" s="217"/>
      <c r="CE925" s="217"/>
      <c r="CF925" s="217"/>
      <c r="CG925" s="217"/>
      <c r="CH925" s="217"/>
      <c r="CI925" s="217"/>
      <c r="CJ925" s="217"/>
      <c r="CK925" s="217"/>
      <c r="CL925" s="217"/>
      <c r="CM925" s="217"/>
      <c r="CN925" s="217"/>
      <c r="CO925" s="217"/>
      <c r="CP925" s="217"/>
      <c r="CQ925" s="217"/>
      <c r="CR925" s="217"/>
      <c r="CS925" s="217"/>
      <c r="CT925" s="217"/>
      <c r="CU925" s="217"/>
      <c r="CV925" s="217"/>
      <c r="CW925" s="217"/>
      <c r="CX925" s="217"/>
      <c r="CY925" s="217"/>
    </row>
    <row r="926" s="193" customFormat="1" customHeight="1" spans="1:103">
      <c r="A926" s="341">
        <v>413</v>
      </c>
      <c r="B926" s="235"/>
      <c r="C926" s="234">
        <v>1</v>
      </c>
      <c r="D926" s="233">
        <f t="shared" si="2309"/>
        <v>800</v>
      </c>
      <c r="E926" s="234" t="str">
        <f t="shared" si="2310"/>
        <v>YT-V785</v>
      </c>
      <c r="F926" s="232">
        <f t="shared" si="2311"/>
        <v>3563</v>
      </c>
      <c r="G926" s="234"/>
      <c r="H926" s="234" t="s">
        <v>42</v>
      </c>
      <c r="I926" s="234">
        <v>30</v>
      </c>
      <c r="J926" s="252" t="s">
        <v>57</v>
      </c>
      <c r="K926" s="234">
        <v>460</v>
      </c>
      <c r="L926" s="234">
        <f t="shared" si="2312"/>
        <v>6</v>
      </c>
      <c r="M926" s="234">
        <f t="shared" si="2298"/>
        <v>229080</v>
      </c>
      <c r="N926" s="253">
        <f t="shared" si="2313"/>
        <v>0.261623325453113</v>
      </c>
      <c r="O926" s="234">
        <v>16.6</v>
      </c>
      <c r="P926" s="234"/>
      <c r="Q926" s="234"/>
      <c r="R926" s="234"/>
      <c r="S926" s="260">
        <f t="shared" si="2299"/>
        <v>0</v>
      </c>
      <c r="T926" s="260">
        <f t="shared" si="2300"/>
        <v>101322.163977113</v>
      </c>
      <c r="U926" s="260">
        <f t="shared" si="2301"/>
        <v>932.163908589442</v>
      </c>
      <c r="V926" s="260"/>
      <c r="W926" s="270"/>
      <c r="X926" s="266"/>
      <c r="Y926" s="260">
        <f t="shared" si="2302"/>
        <v>101322.163977113</v>
      </c>
      <c r="Z926" s="234">
        <f t="shared" si="2303"/>
        <v>932.163908589442</v>
      </c>
      <c r="AA926" s="260">
        <f t="shared" si="2304"/>
        <v>42391.3043478261</v>
      </c>
      <c r="AB926" s="278">
        <f t="shared" si="2305"/>
        <v>0</v>
      </c>
      <c r="AC926" s="260">
        <f t="shared" si="2306"/>
        <v>9561.6</v>
      </c>
      <c r="AD926" s="254">
        <f t="shared" si="2307"/>
        <v>12.7672038526991</v>
      </c>
      <c r="AE926" s="279">
        <v>1</v>
      </c>
      <c r="AF926" s="280">
        <f t="shared" si="2308"/>
        <v>87.96672</v>
      </c>
      <c r="AG926" s="292">
        <f t="shared" si="2314"/>
        <v>44137</v>
      </c>
      <c r="AH926" s="294"/>
      <c r="AI926" s="294">
        <f t="shared" si="2315"/>
        <v>44149.7672038527</v>
      </c>
      <c r="AJ926" s="295"/>
      <c r="AK926" s="295">
        <f t="shared" si="2316"/>
        <v>44152.7672038527</v>
      </c>
      <c r="AL926" s="296"/>
      <c r="AM926" s="217"/>
      <c r="AN926" s="218"/>
      <c r="AO926" s="218"/>
      <c r="AP926" s="218"/>
      <c r="AQ926" s="218"/>
      <c r="AR926" s="218"/>
      <c r="AS926" s="218"/>
      <c r="AT926" s="218"/>
      <c r="AU926" s="218"/>
      <c r="AV926" s="218"/>
      <c r="AW926" s="218"/>
      <c r="AX926" s="218"/>
      <c r="AY926" s="218"/>
      <c r="AZ926" s="218"/>
      <c r="BA926" s="218"/>
      <c r="BB926" s="218"/>
      <c r="BC926" s="218"/>
      <c r="BD926" s="218"/>
      <c r="BE926" s="218"/>
      <c r="BF926" s="218"/>
      <c r="BG926" s="218"/>
      <c r="BH926" s="218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217"/>
      <c r="BS926" s="217"/>
      <c r="BT926" s="217"/>
      <c r="BU926" s="217"/>
      <c r="BV926" s="217"/>
      <c r="BW926" s="217"/>
      <c r="BX926" s="217"/>
      <c r="BY926" s="217"/>
      <c r="BZ926" s="217"/>
      <c r="CA926" s="217"/>
      <c r="CB926" s="217"/>
      <c r="CC926" s="217"/>
      <c r="CD926" s="217"/>
      <c r="CE926" s="217"/>
      <c r="CF926" s="217"/>
      <c r="CG926" s="217"/>
      <c r="CH926" s="217"/>
      <c r="CI926" s="217"/>
      <c r="CJ926" s="217"/>
      <c r="CK926" s="217"/>
      <c r="CL926" s="217"/>
      <c r="CM926" s="217"/>
      <c r="CN926" s="217"/>
      <c r="CO926" s="217"/>
      <c r="CP926" s="217"/>
      <c r="CQ926" s="217"/>
      <c r="CR926" s="217"/>
      <c r="CS926" s="217"/>
      <c r="CT926" s="217"/>
      <c r="CU926" s="217"/>
      <c r="CV926" s="217"/>
      <c r="CW926" s="217"/>
      <c r="CX926" s="217"/>
      <c r="CY926" s="217"/>
    </row>
    <row r="927" s="193" customFormat="1" customHeight="1" spans="1:103">
      <c r="A927" s="341">
        <v>413</v>
      </c>
      <c r="B927" s="235"/>
      <c r="C927" s="234">
        <v>1</v>
      </c>
      <c r="D927" s="233">
        <f t="shared" si="2309"/>
        <v>800</v>
      </c>
      <c r="E927" s="234" t="str">
        <f t="shared" si="2310"/>
        <v>YT-V785</v>
      </c>
      <c r="F927" s="232">
        <f t="shared" si="2311"/>
        <v>3563</v>
      </c>
      <c r="G927" s="234"/>
      <c r="H927" s="234" t="s">
        <v>43</v>
      </c>
      <c r="I927" s="234">
        <v>30</v>
      </c>
      <c r="J927" s="252" t="s">
        <v>57</v>
      </c>
      <c r="K927" s="234">
        <v>460</v>
      </c>
      <c r="L927" s="234">
        <f t="shared" si="2312"/>
        <v>6</v>
      </c>
      <c r="M927" s="234">
        <f t="shared" si="2298"/>
        <v>229080</v>
      </c>
      <c r="N927" s="253">
        <f t="shared" si="2313"/>
        <v>0.261623325453113</v>
      </c>
      <c r="O927" s="234">
        <v>16.6</v>
      </c>
      <c r="P927" s="234"/>
      <c r="Q927" s="234"/>
      <c r="R927" s="234"/>
      <c r="S927" s="260">
        <f t="shared" si="2299"/>
        <v>0</v>
      </c>
      <c r="T927" s="260">
        <f t="shared" si="2300"/>
        <v>101322.163977113</v>
      </c>
      <c r="U927" s="260">
        <f t="shared" si="2301"/>
        <v>932.163908589442</v>
      </c>
      <c r="V927" s="260"/>
      <c r="W927" s="270"/>
      <c r="X927" s="266"/>
      <c r="Y927" s="260">
        <f t="shared" si="2302"/>
        <v>101322.163977113</v>
      </c>
      <c r="Z927" s="234">
        <f t="shared" si="2303"/>
        <v>932.163908589442</v>
      </c>
      <c r="AA927" s="260">
        <f t="shared" si="2304"/>
        <v>42391.3043478261</v>
      </c>
      <c r="AB927" s="278">
        <f t="shared" si="2305"/>
        <v>0</v>
      </c>
      <c r="AC927" s="260">
        <f t="shared" si="2306"/>
        <v>9561.6</v>
      </c>
      <c r="AD927" s="254">
        <f t="shared" si="2307"/>
        <v>12.7672038526991</v>
      </c>
      <c r="AE927" s="279">
        <v>1</v>
      </c>
      <c r="AF927" s="280">
        <f t="shared" si="2308"/>
        <v>87.96672</v>
      </c>
      <c r="AG927" s="292">
        <f t="shared" si="2314"/>
        <v>44137</v>
      </c>
      <c r="AH927" s="294"/>
      <c r="AI927" s="294">
        <f t="shared" si="2315"/>
        <v>44149.7672038527</v>
      </c>
      <c r="AJ927" s="295"/>
      <c r="AK927" s="295">
        <f t="shared" si="2316"/>
        <v>44152.7672038527</v>
      </c>
      <c r="AL927" s="296"/>
      <c r="AM927" s="217"/>
      <c r="AN927" s="218"/>
      <c r="AO927" s="218"/>
      <c r="AP927" s="218"/>
      <c r="AQ927" s="218"/>
      <c r="AR927" s="218"/>
      <c r="AS927" s="218"/>
      <c r="AT927" s="218"/>
      <c r="AU927" s="218"/>
      <c r="AV927" s="218"/>
      <c r="AW927" s="218"/>
      <c r="AX927" s="218"/>
      <c r="AY927" s="218"/>
      <c r="AZ927" s="218"/>
      <c r="BA927" s="218"/>
      <c r="BB927" s="218"/>
      <c r="BC927" s="218"/>
      <c r="BD927" s="218"/>
      <c r="BE927" s="218"/>
      <c r="BF927" s="218"/>
      <c r="BG927" s="218"/>
      <c r="BH927" s="218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217"/>
      <c r="BS927" s="217"/>
      <c r="BT927" s="217"/>
      <c r="BU927" s="217"/>
      <c r="BV927" s="217"/>
      <c r="BW927" s="217"/>
      <c r="BX927" s="217"/>
      <c r="BY927" s="217"/>
      <c r="BZ927" s="217"/>
      <c r="CA927" s="217"/>
      <c r="CB927" s="217"/>
      <c r="CC927" s="217"/>
      <c r="CD927" s="217"/>
      <c r="CE927" s="217"/>
      <c r="CF927" s="217"/>
      <c r="CG927" s="217"/>
      <c r="CH927" s="217"/>
      <c r="CI927" s="217"/>
      <c r="CJ927" s="217"/>
      <c r="CK927" s="217"/>
      <c r="CL927" s="217"/>
      <c r="CM927" s="217"/>
      <c r="CN927" s="217"/>
      <c r="CO927" s="217"/>
      <c r="CP927" s="217"/>
      <c r="CQ927" s="217"/>
      <c r="CR927" s="217"/>
      <c r="CS927" s="217"/>
      <c r="CT927" s="217"/>
      <c r="CU927" s="217"/>
      <c r="CV927" s="217"/>
      <c r="CW927" s="217"/>
      <c r="CX927" s="217"/>
      <c r="CY927" s="217"/>
    </row>
    <row r="928" s="193" customFormat="1" customHeight="1" spans="1:103">
      <c r="A928" s="341">
        <v>413</v>
      </c>
      <c r="B928" s="235"/>
      <c r="C928" s="234">
        <v>1</v>
      </c>
      <c r="D928" s="233">
        <f t="shared" si="2309"/>
        <v>800</v>
      </c>
      <c r="E928" s="234" t="str">
        <f t="shared" si="2310"/>
        <v>YT-V785</v>
      </c>
      <c r="F928" s="232">
        <f t="shared" si="2311"/>
        <v>3563</v>
      </c>
      <c r="G928" s="234"/>
      <c r="H928" s="234" t="s">
        <v>44</v>
      </c>
      <c r="I928" s="234">
        <v>75</v>
      </c>
      <c r="J928" s="252" t="s">
        <v>56</v>
      </c>
      <c r="K928" s="234">
        <v>460</v>
      </c>
      <c r="L928" s="234">
        <f t="shared" si="2312"/>
        <v>6</v>
      </c>
      <c r="M928" s="234">
        <f t="shared" si="2298"/>
        <v>106950</v>
      </c>
      <c r="N928" s="253">
        <f t="shared" si="2313"/>
        <v>0.12214342001576</v>
      </c>
      <c r="O928" s="234">
        <v>3.1</v>
      </c>
      <c r="P928" s="234"/>
      <c r="Q928" s="234"/>
      <c r="R928" s="234"/>
      <c r="S928" s="260">
        <f t="shared" si="2299"/>
        <v>0</v>
      </c>
      <c r="T928" s="260">
        <f t="shared" si="2300"/>
        <v>18921.6089354849</v>
      </c>
      <c r="U928" s="260">
        <f t="shared" si="2301"/>
        <v>435.197005516153</v>
      </c>
      <c r="V928" s="260"/>
      <c r="W928" s="270"/>
      <c r="X928" s="266"/>
      <c r="Y928" s="260">
        <f t="shared" si="2302"/>
        <v>18921.6089354849</v>
      </c>
      <c r="Z928" s="234">
        <f t="shared" si="2303"/>
        <v>435.197005516153</v>
      </c>
      <c r="AA928" s="260">
        <f t="shared" si="2304"/>
        <v>16956.5217391304</v>
      </c>
      <c r="AB928" s="278">
        <f t="shared" si="2305"/>
        <v>0</v>
      </c>
      <c r="AC928" s="260">
        <f t="shared" si="2306"/>
        <v>1785.6</v>
      </c>
      <c r="AD928" s="254">
        <f t="shared" si="2307"/>
        <v>12.767203852699</v>
      </c>
      <c r="AE928" s="279">
        <v>1</v>
      </c>
      <c r="AF928" s="280">
        <f t="shared" si="2308"/>
        <v>41.0688</v>
      </c>
      <c r="AG928" s="292">
        <f t="shared" si="2314"/>
        <v>44137</v>
      </c>
      <c r="AH928" s="294"/>
      <c r="AI928" s="294">
        <f t="shared" si="2315"/>
        <v>44149.7672038527</v>
      </c>
      <c r="AJ928" s="295"/>
      <c r="AK928" s="295">
        <f t="shared" si="2316"/>
        <v>44152.7672038527</v>
      </c>
      <c r="AL928" s="296"/>
      <c r="AM928" s="217"/>
      <c r="AN928" s="218"/>
      <c r="AO928" s="218"/>
      <c r="AP928" s="218"/>
      <c r="AQ928" s="218"/>
      <c r="AR928" s="218"/>
      <c r="AS928" s="218"/>
      <c r="AT928" s="218"/>
      <c r="AU928" s="218"/>
      <c r="AV928" s="218"/>
      <c r="AW928" s="218"/>
      <c r="AX928" s="218"/>
      <c r="AY928" s="218"/>
      <c r="AZ928" s="218"/>
      <c r="BA928" s="218"/>
      <c r="BB928" s="218"/>
      <c r="BC928" s="218"/>
      <c r="BD928" s="218"/>
      <c r="BE928" s="218"/>
      <c r="BF928" s="218"/>
      <c r="BG928" s="218"/>
      <c r="BH928" s="218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217"/>
      <c r="BS928" s="217"/>
      <c r="BT928" s="217"/>
      <c r="BU928" s="217"/>
      <c r="BV928" s="217"/>
      <c r="BW928" s="217"/>
      <c r="BX928" s="217"/>
      <c r="BY928" s="217"/>
      <c r="BZ928" s="217"/>
      <c r="CA928" s="217"/>
      <c r="CB928" s="217"/>
      <c r="CC928" s="217"/>
      <c r="CD928" s="217"/>
      <c r="CE928" s="217"/>
      <c r="CF928" s="217"/>
      <c r="CG928" s="217"/>
      <c r="CH928" s="217"/>
      <c r="CI928" s="217"/>
      <c r="CJ928" s="217"/>
      <c r="CK928" s="217"/>
      <c r="CL928" s="217"/>
      <c r="CM928" s="217"/>
      <c r="CN928" s="217"/>
      <c r="CO928" s="217"/>
      <c r="CP928" s="217"/>
      <c r="CQ928" s="217"/>
      <c r="CR928" s="217"/>
      <c r="CS928" s="217"/>
      <c r="CT928" s="217"/>
      <c r="CU928" s="217"/>
      <c r="CV928" s="217"/>
      <c r="CW928" s="217"/>
      <c r="CX928" s="217"/>
      <c r="CY928" s="217"/>
    </row>
    <row r="929" s="193" customFormat="1" customHeight="1" spans="1:103">
      <c r="A929" s="341">
        <v>413</v>
      </c>
      <c r="B929" s="235"/>
      <c r="C929" s="234">
        <v>1</v>
      </c>
      <c r="D929" s="233">
        <f t="shared" si="2309"/>
        <v>800</v>
      </c>
      <c r="E929" s="234" t="str">
        <f t="shared" si="2310"/>
        <v>YT-V785</v>
      </c>
      <c r="F929" s="232">
        <f t="shared" si="2311"/>
        <v>3563</v>
      </c>
      <c r="G929" s="234"/>
      <c r="H929" s="234" t="s">
        <v>45</v>
      </c>
      <c r="I929" s="234"/>
      <c r="J929" s="252"/>
      <c r="K929" s="234"/>
      <c r="L929" s="234">
        <f t="shared" si="2312"/>
        <v>6</v>
      </c>
      <c r="M929" s="234">
        <f t="shared" si="2298"/>
        <v>0</v>
      </c>
      <c r="N929" s="253">
        <f t="shared" si="2313"/>
        <v>0</v>
      </c>
      <c r="O929" s="234"/>
      <c r="P929" s="234"/>
      <c r="Q929" s="234"/>
      <c r="R929" s="234"/>
      <c r="S929" s="260">
        <f t="shared" si="2299"/>
        <v>0</v>
      </c>
      <c r="T929" s="260" t="e">
        <f t="shared" si="2300"/>
        <v>#DIV/0!</v>
      </c>
      <c r="U929" s="260">
        <f t="shared" si="2301"/>
        <v>0</v>
      </c>
      <c r="V929" s="260"/>
      <c r="W929" s="270"/>
      <c r="X929" s="266"/>
      <c r="Y929" s="260" t="e">
        <f t="shared" si="2302"/>
        <v>#DIV/0!</v>
      </c>
      <c r="Z929" s="234" t="e">
        <f t="shared" si="2303"/>
        <v>#DIV/0!</v>
      </c>
      <c r="AA929" s="260" t="e">
        <f t="shared" si="2304"/>
        <v>#DIV/0!</v>
      </c>
      <c r="AB929" s="278" t="e">
        <f t="shared" si="2305"/>
        <v>#DIV/0!</v>
      </c>
      <c r="AC929" s="260">
        <f t="shared" si="2306"/>
        <v>0</v>
      </c>
      <c r="AD929" s="254" t="e">
        <f t="shared" si="2307"/>
        <v>#DIV/0!</v>
      </c>
      <c r="AE929" s="279">
        <v>1</v>
      </c>
      <c r="AF929" s="280">
        <f t="shared" si="2308"/>
        <v>0</v>
      </c>
      <c r="AG929" s="292">
        <f t="shared" si="2314"/>
        <v>44137</v>
      </c>
      <c r="AH929" s="294"/>
      <c r="AI929" s="294">
        <f t="shared" si="2315"/>
        <v>44149.7672038527</v>
      </c>
      <c r="AJ929" s="295"/>
      <c r="AK929" s="295">
        <f t="shared" si="2316"/>
        <v>44152.7672038527</v>
      </c>
      <c r="AL929" s="296"/>
      <c r="AM929" s="217"/>
      <c r="AN929" s="218"/>
      <c r="AO929" s="218"/>
      <c r="AP929" s="218"/>
      <c r="AQ929" s="218"/>
      <c r="AR929" s="218"/>
      <c r="AS929" s="218"/>
      <c r="AT929" s="218"/>
      <c r="AU929" s="218"/>
      <c r="AV929" s="218"/>
      <c r="AW929" s="218"/>
      <c r="AX929" s="218"/>
      <c r="AY929" s="218"/>
      <c r="AZ929" s="218"/>
      <c r="BA929" s="218"/>
      <c r="BB929" s="218"/>
      <c r="BC929" s="218"/>
      <c r="BD929" s="218"/>
      <c r="BE929" s="218"/>
      <c r="BF929" s="218"/>
      <c r="BG929" s="218"/>
      <c r="BH929" s="218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217"/>
      <c r="BS929" s="217"/>
      <c r="BT929" s="217"/>
      <c r="BU929" s="217"/>
      <c r="BV929" s="217"/>
      <c r="BW929" s="217"/>
      <c r="BX929" s="217"/>
      <c r="BY929" s="217"/>
      <c r="BZ929" s="217"/>
      <c r="CA929" s="217"/>
      <c r="CB929" s="217"/>
      <c r="CC929" s="217"/>
      <c r="CD929" s="217"/>
      <c r="CE929" s="217"/>
      <c r="CF929" s="217"/>
      <c r="CG929" s="217"/>
      <c r="CH929" s="217"/>
      <c r="CI929" s="217"/>
      <c r="CJ929" s="217"/>
      <c r="CK929" s="217"/>
      <c r="CL929" s="217"/>
      <c r="CM929" s="217"/>
      <c r="CN929" s="217"/>
      <c r="CO929" s="217"/>
      <c r="CP929" s="217"/>
      <c r="CQ929" s="217"/>
      <c r="CR929" s="217"/>
      <c r="CS929" s="217"/>
      <c r="CT929" s="217"/>
      <c r="CU929" s="217"/>
      <c r="CV929" s="217"/>
      <c r="CW929" s="217"/>
      <c r="CX929" s="217"/>
      <c r="CY929" s="217"/>
    </row>
    <row r="930" s="193" customFormat="1" customHeight="1" spans="1:103">
      <c r="A930" s="341">
        <v>413</v>
      </c>
      <c r="B930" s="235"/>
      <c r="C930" s="234">
        <v>1</v>
      </c>
      <c r="D930" s="233">
        <f t="shared" si="2309"/>
        <v>800</v>
      </c>
      <c r="E930" s="234" t="str">
        <f t="shared" si="2310"/>
        <v>YT-V785</v>
      </c>
      <c r="F930" s="232">
        <f t="shared" si="2311"/>
        <v>3563</v>
      </c>
      <c r="G930" s="234"/>
      <c r="H930" s="234" t="s">
        <v>46</v>
      </c>
      <c r="I930" s="234"/>
      <c r="J930" s="252"/>
      <c r="K930" s="234"/>
      <c r="L930" s="234">
        <f t="shared" si="2312"/>
        <v>6</v>
      </c>
      <c r="M930" s="234">
        <f t="shared" si="2298"/>
        <v>0</v>
      </c>
      <c r="N930" s="253">
        <f t="shared" si="2313"/>
        <v>0</v>
      </c>
      <c r="O930" s="234"/>
      <c r="P930" s="234"/>
      <c r="Q930" s="234"/>
      <c r="R930" s="234"/>
      <c r="S930" s="260">
        <f t="shared" si="2299"/>
        <v>0</v>
      </c>
      <c r="T930" s="260" t="e">
        <f t="shared" si="2300"/>
        <v>#DIV/0!</v>
      </c>
      <c r="U930" s="260">
        <f t="shared" si="2301"/>
        <v>0</v>
      </c>
      <c r="V930" s="260"/>
      <c r="W930" s="270"/>
      <c r="X930" s="266"/>
      <c r="Y930" s="260" t="e">
        <f t="shared" si="2302"/>
        <v>#DIV/0!</v>
      </c>
      <c r="Z930" s="234" t="e">
        <f t="shared" si="2303"/>
        <v>#DIV/0!</v>
      </c>
      <c r="AA930" s="260" t="e">
        <f t="shared" si="2304"/>
        <v>#DIV/0!</v>
      </c>
      <c r="AB930" s="278" t="e">
        <f t="shared" si="2305"/>
        <v>#DIV/0!</v>
      </c>
      <c r="AC930" s="260">
        <f t="shared" si="2306"/>
        <v>0</v>
      </c>
      <c r="AD930" s="254" t="e">
        <f t="shared" si="2307"/>
        <v>#DIV/0!</v>
      </c>
      <c r="AE930" s="279">
        <v>1</v>
      </c>
      <c r="AF930" s="280">
        <f t="shared" si="2308"/>
        <v>0</v>
      </c>
      <c r="AG930" s="292">
        <f t="shared" si="2314"/>
        <v>44137</v>
      </c>
      <c r="AH930" s="294"/>
      <c r="AI930" s="294">
        <f t="shared" si="2315"/>
        <v>44149.7672038527</v>
      </c>
      <c r="AJ930" s="295"/>
      <c r="AK930" s="295">
        <f t="shared" si="2316"/>
        <v>44152.7672038527</v>
      </c>
      <c r="AL930" s="296"/>
      <c r="AM930" s="217"/>
      <c r="AN930" s="218"/>
      <c r="AO930" s="218"/>
      <c r="AP930" s="218"/>
      <c r="AQ930" s="218"/>
      <c r="AR930" s="218"/>
      <c r="AS930" s="218"/>
      <c r="AT930" s="218"/>
      <c r="AU930" s="218"/>
      <c r="AV930" s="218"/>
      <c r="AW930" s="218"/>
      <c r="AX930" s="218"/>
      <c r="AY930" s="218"/>
      <c r="AZ930" s="218"/>
      <c r="BA930" s="218"/>
      <c r="BB930" s="218"/>
      <c r="BC930" s="218"/>
      <c r="BD930" s="218"/>
      <c r="BE930" s="218"/>
      <c r="BF930" s="218"/>
      <c r="BG930" s="218"/>
      <c r="BH930" s="218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217"/>
      <c r="BS930" s="217"/>
      <c r="BT930" s="217"/>
      <c r="BU930" s="217"/>
      <c r="BV930" s="217"/>
      <c r="BW930" s="217"/>
      <c r="BX930" s="217"/>
      <c r="BY930" s="217"/>
      <c r="BZ930" s="217"/>
      <c r="CA930" s="217"/>
      <c r="CB930" s="217"/>
      <c r="CC930" s="217"/>
      <c r="CD930" s="217"/>
      <c r="CE930" s="217"/>
      <c r="CF930" s="217"/>
      <c r="CG930" s="217"/>
      <c r="CH930" s="217"/>
      <c r="CI930" s="217"/>
      <c r="CJ930" s="217"/>
      <c r="CK930" s="217"/>
      <c r="CL930" s="217"/>
      <c r="CM930" s="217"/>
      <c r="CN930" s="217"/>
      <c r="CO930" s="217"/>
      <c r="CP930" s="217"/>
      <c r="CQ930" s="217"/>
      <c r="CR930" s="217"/>
      <c r="CS930" s="217"/>
      <c r="CT930" s="217"/>
      <c r="CU930" s="217"/>
      <c r="CV930" s="217"/>
      <c r="CW930" s="217"/>
      <c r="CX930" s="217"/>
      <c r="CY930" s="217"/>
    </row>
    <row r="931" s="193" customFormat="1" customHeight="1" spans="1:103">
      <c r="A931" s="341"/>
      <c r="B931" s="237"/>
      <c r="C931" s="240"/>
      <c r="D931" s="239"/>
      <c r="E931" s="240"/>
      <c r="F931" s="238"/>
      <c r="G931" s="240"/>
      <c r="H931" s="240"/>
      <c r="I931" s="240"/>
      <c r="J931" s="256"/>
      <c r="K931" s="240"/>
      <c r="L931" s="240"/>
      <c r="M931" s="240"/>
      <c r="N931" s="257"/>
      <c r="O931" s="240"/>
      <c r="P931" s="240"/>
      <c r="Q931" s="240"/>
      <c r="R931" s="240"/>
      <c r="S931" s="267"/>
      <c r="T931" s="267"/>
      <c r="U931" s="267"/>
      <c r="V931" s="267"/>
      <c r="W931" s="272"/>
      <c r="X931" s="269"/>
      <c r="Y931" s="267"/>
      <c r="Z931" s="240"/>
      <c r="AA931" s="267"/>
      <c r="AB931" s="281"/>
      <c r="AC931" s="267"/>
      <c r="AD931" s="258"/>
      <c r="AE931" s="282"/>
      <c r="AF931" s="283"/>
      <c r="AG931" s="297"/>
      <c r="AH931" s="352"/>
      <c r="AI931" s="352"/>
      <c r="AJ931" s="345"/>
      <c r="AK931" s="345"/>
      <c r="AL931" s="298"/>
      <c r="AM931" s="217"/>
      <c r="AN931" s="218"/>
      <c r="AO931" s="218"/>
      <c r="AP931" s="218"/>
      <c r="AQ931" s="218"/>
      <c r="AR931" s="218"/>
      <c r="AS931" s="218"/>
      <c r="AT931" s="218"/>
      <c r="AU931" s="218"/>
      <c r="AV931" s="218"/>
      <c r="AW931" s="218"/>
      <c r="AX931" s="218"/>
      <c r="AY931" s="218"/>
      <c r="AZ931" s="218"/>
      <c r="BA931" s="218"/>
      <c r="BB931" s="218"/>
      <c r="BC931" s="218"/>
      <c r="BD931" s="218"/>
      <c r="BE931" s="218"/>
      <c r="BF931" s="218"/>
      <c r="BG931" s="218"/>
      <c r="BH931" s="218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217"/>
      <c r="BS931" s="217"/>
      <c r="BT931" s="217"/>
      <c r="BU931" s="217"/>
      <c r="BV931" s="217"/>
      <c r="BW931" s="217"/>
      <c r="BX931" s="217"/>
      <c r="BY931" s="217"/>
      <c r="BZ931" s="217"/>
      <c r="CA931" s="217"/>
      <c r="CB931" s="217"/>
      <c r="CC931" s="217"/>
      <c r="CD931" s="217"/>
      <c r="CE931" s="217"/>
      <c r="CF931" s="217"/>
      <c r="CG931" s="217"/>
      <c r="CH931" s="217"/>
      <c r="CI931" s="217"/>
      <c r="CJ931" s="217"/>
      <c r="CK931" s="217"/>
      <c r="CL931" s="217"/>
      <c r="CM931" s="217"/>
      <c r="CN931" s="217"/>
      <c r="CO931" s="217"/>
      <c r="CP931" s="217"/>
      <c r="CQ931" s="217"/>
      <c r="CR931" s="217"/>
      <c r="CS931" s="217"/>
      <c r="CT931" s="217"/>
      <c r="CU931" s="217"/>
      <c r="CV931" s="217"/>
      <c r="CW931" s="217"/>
      <c r="CX931" s="217"/>
      <c r="CY931" s="217"/>
    </row>
    <row r="932" s="190" customFormat="1" customHeight="1" spans="1:103">
      <c r="A932" s="243">
        <v>414</v>
      </c>
      <c r="B932" s="235">
        <v>1116</v>
      </c>
      <c r="C932" s="234">
        <v>1</v>
      </c>
      <c r="D932" s="233">
        <v>750</v>
      </c>
      <c r="E932" s="234" t="s">
        <v>228</v>
      </c>
      <c r="F932" s="232">
        <v>5020</v>
      </c>
      <c r="G932" s="234"/>
      <c r="H932" s="234" t="s">
        <v>15</v>
      </c>
      <c r="I932" s="234">
        <v>150</v>
      </c>
      <c r="J932" s="252" t="s">
        <v>101</v>
      </c>
      <c r="K932" s="234">
        <v>357</v>
      </c>
      <c r="L932" s="234">
        <v>6</v>
      </c>
      <c r="M932" s="234">
        <f t="shared" ref="M932:M938" si="2317">O932*K932*I932</f>
        <v>214200</v>
      </c>
      <c r="N932" s="253">
        <f>M932/SUM($M$932:$M$938)</f>
        <v>0.214285714285714</v>
      </c>
      <c r="O932" s="234">
        <v>4</v>
      </c>
      <c r="P932" s="234"/>
      <c r="Q932" s="234"/>
      <c r="R932" s="234"/>
      <c r="S932" s="260">
        <f t="shared" ref="S932:S938" si="2318">R932*Q932*P932/1000</f>
        <v>0</v>
      </c>
      <c r="T932" s="260">
        <f t="shared" ref="T932:T938" si="2319">F932*N932*1000/L932/K932*9000/I932</f>
        <v>30132.0528211284</v>
      </c>
      <c r="U932" s="260">
        <f t="shared" ref="U932:U938" si="2320">F932*N932</f>
        <v>1075.71428571429</v>
      </c>
      <c r="V932" s="260"/>
      <c r="W932" s="270"/>
      <c r="X932" s="266">
        <v>15000</v>
      </c>
      <c r="Y932" s="260">
        <f t="shared" ref="Y932:Y938" si="2321">T932-X932</f>
        <v>15132.0528211284</v>
      </c>
      <c r="Z932" s="234">
        <f t="shared" ref="Z932:Z938" si="2322">Y932*I932/9000*L932*K932/1000</f>
        <v>540.214285714285</v>
      </c>
      <c r="AA932" s="260">
        <f t="shared" ref="AA932:AA938" si="2323">65*1000/K932*9000/I932</f>
        <v>10924.3697478992</v>
      </c>
      <c r="AB932" s="278">
        <f t="shared" ref="AB932:AB938" si="2324">Q932*R932*P932*N932/K932/L932*9000/I932</f>
        <v>0</v>
      </c>
      <c r="AC932" s="260">
        <f t="shared" ref="AC932:AC938" si="2325">D932/2*O932*60*24/1000</f>
        <v>2160</v>
      </c>
      <c r="AD932" s="254">
        <f t="shared" ref="AD932:AD938" si="2326">T932/AC932/0.83/AE932</f>
        <v>16.8072583785857</v>
      </c>
      <c r="AE932" s="279">
        <v>1</v>
      </c>
      <c r="AF932" s="280">
        <f t="shared" ref="AF932:AF938" si="2327">IF(LEN(C932)&gt;0,AC932*I932/9000/1000*K932*L932,"")</f>
        <v>77.112</v>
      </c>
      <c r="AG932" s="292">
        <v>44161</v>
      </c>
      <c r="AH932" s="294"/>
      <c r="AI932" s="294">
        <f>AD932+AG932</f>
        <v>44177.8072583786</v>
      </c>
      <c r="AJ932" s="295" t="str">
        <f ca="1">IF(NOW()-AG932-AD932&gt;=-2,"跟踪"," ")</f>
        <v> </v>
      </c>
      <c r="AK932" s="295">
        <f>AI932+3</f>
        <v>44180.8072583786</v>
      </c>
      <c r="AL932" s="296">
        <f>SUM(AF932:AF938)</f>
        <v>359.856</v>
      </c>
      <c r="AM932" s="300"/>
      <c r="AN932" s="218"/>
      <c r="AO932" s="218"/>
      <c r="AP932" s="218"/>
      <c r="AQ932" s="218"/>
      <c r="AR932" s="218"/>
      <c r="AS932" s="218"/>
      <c r="AT932" s="218"/>
      <c r="AU932" s="218"/>
      <c r="AV932" s="218"/>
      <c r="AW932" s="218"/>
      <c r="AX932" s="218"/>
      <c r="AY932" s="218"/>
      <c r="AZ932" s="218"/>
      <c r="BA932" s="218"/>
      <c r="BB932" s="218"/>
      <c r="BC932" s="218"/>
      <c r="BD932" s="218"/>
      <c r="BE932" s="218"/>
      <c r="BF932" s="218"/>
      <c r="BG932" s="218"/>
      <c r="BH932" s="218"/>
      <c r="BI932" s="300"/>
      <c r="BJ932" s="300"/>
      <c r="BK932" s="300"/>
      <c r="BL932" s="300"/>
      <c r="BM932" s="300"/>
      <c r="BN932" s="300"/>
      <c r="BO932" s="300"/>
      <c r="BP932" s="300"/>
      <c r="BQ932" s="300"/>
      <c r="BR932" s="300"/>
      <c r="BS932" s="300"/>
      <c r="BT932" s="300"/>
      <c r="BU932" s="300"/>
      <c r="BV932" s="300"/>
      <c r="BW932" s="300"/>
      <c r="BX932" s="300"/>
      <c r="BY932" s="300"/>
      <c r="BZ932" s="300"/>
      <c r="CA932" s="300"/>
      <c r="CB932" s="300"/>
      <c r="CC932" s="300"/>
      <c r="CD932" s="300"/>
      <c r="CE932" s="300"/>
      <c r="CF932" s="300"/>
      <c r="CG932" s="300"/>
      <c r="CH932" s="300"/>
      <c r="CI932" s="300"/>
      <c r="CJ932" s="300"/>
      <c r="CK932" s="300"/>
      <c r="CL932" s="300"/>
      <c r="CM932" s="300"/>
      <c r="CN932" s="300"/>
      <c r="CO932" s="300"/>
      <c r="CP932" s="300"/>
      <c r="CQ932" s="300"/>
      <c r="CR932" s="300"/>
      <c r="CS932" s="300"/>
      <c r="CT932" s="300"/>
      <c r="CU932" s="300"/>
      <c r="CV932" s="300"/>
      <c r="CW932" s="300"/>
      <c r="CX932" s="300"/>
      <c r="CY932" s="300"/>
    </row>
    <row r="933" s="190" customFormat="1" customHeight="1" spans="1:103">
      <c r="A933" s="243">
        <v>414</v>
      </c>
      <c r="B933" s="235"/>
      <c r="C933" s="234">
        <v>1</v>
      </c>
      <c r="D933" s="233">
        <f t="shared" ref="D933:D938" si="2328">D932</f>
        <v>750</v>
      </c>
      <c r="E933" s="234" t="str">
        <f t="shared" ref="E933:E938" si="2329">E932</f>
        <v>YM-12823-22E-F</v>
      </c>
      <c r="F933" s="232">
        <f t="shared" ref="F933:F938" si="2330">F932</f>
        <v>5020</v>
      </c>
      <c r="G933" s="234"/>
      <c r="H933" s="234" t="s">
        <v>41</v>
      </c>
      <c r="I933" s="234">
        <v>150</v>
      </c>
      <c r="J933" s="252" t="s">
        <v>101</v>
      </c>
      <c r="K933" s="234">
        <v>357</v>
      </c>
      <c r="L933" s="234">
        <f t="shared" ref="L933:L938" si="2331">L932</f>
        <v>6</v>
      </c>
      <c r="M933" s="234">
        <f t="shared" si="2317"/>
        <v>214200</v>
      </c>
      <c r="N933" s="253">
        <f t="shared" ref="N933:N938" si="2332">M933/SUM($M$932:$M$938)</f>
        <v>0.214285714285714</v>
      </c>
      <c r="O933" s="234">
        <v>4</v>
      </c>
      <c r="P933" s="260"/>
      <c r="Q933" s="260"/>
      <c r="R933" s="260"/>
      <c r="S933" s="260">
        <f t="shared" si="2318"/>
        <v>0</v>
      </c>
      <c r="T933" s="260">
        <f t="shared" si="2319"/>
        <v>30132.0528211284</v>
      </c>
      <c r="U933" s="260">
        <f t="shared" si="2320"/>
        <v>1075.71428571429</v>
      </c>
      <c r="V933" s="260"/>
      <c r="W933" s="270"/>
      <c r="X933" s="266">
        <v>15000</v>
      </c>
      <c r="Y933" s="260">
        <f t="shared" si="2321"/>
        <v>15132.0528211284</v>
      </c>
      <c r="Z933" s="234">
        <f t="shared" si="2322"/>
        <v>540.214285714285</v>
      </c>
      <c r="AA933" s="260">
        <f t="shared" si="2323"/>
        <v>10924.3697478992</v>
      </c>
      <c r="AB933" s="278">
        <f t="shared" si="2324"/>
        <v>0</v>
      </c>
      <c r="AC933" s="260">
        <f t="shared" si="2325"/>
        <v>2160</v>
      </c>
      <c r="AD933" s="254">
        <f t="shared" si="2326"/>
        <v>16.8072583785857</v>
      </c>
      <c r="AE933" s="279">
        <v>1</v>
      </c>
      <c r="AF933" s="280">
        <f t="shared" si="2327"/>
        <v>77.112</v>
      </c>
      <c r="AG933" s="292">
        <f t="shared" ref="AG933:AG938" si="2333">AG932</f>
        <v>44161</v>
      </c>
      <c r="AH933" s="294"/>
      <c r="AI933" s="294">
        <f t="shared" ref="AI933:AI938" si="2334">AI932</f>
        <v>44177.8072583786</v>
      </c>
      <c r="AJ933" s="295"/>
      <c r="AK933" s="295">
        <f t="shared" ref="AK933:AK938" si="2335">AK932</f>
        <v>44180.8072583786</v>
      </c>
      <c r="AL933" s="296"/>
      <c r="AM933" s="300"/>
      <c r="AN933" s="218"/>
      <c r="AO933" s="218"/>
      <c r="AP933" s="218"/>
      <c r="AQ933" s="218"/>
      <c r="AR933" s="218"/>
      <c r="AS933" s="218"/>
      <c r="AT933" s="218"/>
      <c r="AU933" s="218"/>
      <c r="AV933" s="218"/>
      <c r="AW933" s="218"/>
      <c r="AX933" s="218"/>
      <c r="AY933" s="218"/>
      <c r="AZ933" s="218"/>
      <c r="BA933" s="218"/>
      <c r="BB933" s="218"/>
      <c r="BC933" s="218"/>
      <c r="BD933" s="218"/>
      <c r="BE933" s="218"/>
      <c r="BF933" s="218"/>
      <c r="BG933" s="218"/>
      <c r="BH933" s="218"/>
      <c r="BI933" s="300"/>
      <c r="BJ933" s="300"/>
      <c r="BK933" s="300"/>
      <c r="BL933" s="300"/>
      <c r="BM933" s="300"/>
      <c r="BN933" s="300"/>
      <c r="BO933" s="300"/>
      <c r="BP933" s="300"/>
      <c r="BQ933" s="300"/>
      <c r="BR933" s="300"/>
      <c r="BS933" s="300"/>
      <c r="BT933" s="300"/>
      <c r="BU933" s="300"/>
      <c r="BV933" s="300"/>
      <c r="BW933" s="300"/>
      <c r="BX933" s="300"/>
      <c r="BY933" s="300"/>
      <c r="BZ933" s="300"/>
      <c r="CA933" s="300"/>
      <c r="CB933" s="300"/>
      <c r="CC933" s="300"/>
      <c r="CD933" s="300"/>
      <c r="CE933" s="300"/>
      <c r="CF933" s="300"/>
      <c r="CG933" s="300"/>
      <c r="CH933" s="300"/>
      <c r="CI933" s="300"/>
      <c r="CJ933" s="300"/>
      <c r="CK933" s="300"/>
      <c r="CL933" s="300"/>
      <c r="CM933" s="300"/>
      <c r="CN933" s="300"/>
      <c r="CO933" s="300"/>
      <c r="CP933" s="300"/>
      <c r="CQ933" s="300"/>
      <c r="CR933" s="300"/>
      <c r="CS933" s="300"/>
      <c r="CT933" s="300"/>
      <c r="CU933" s="300"/>
      <c r="CV933" s="300"/>
      <c r="CW933" s="300"/>
      <c r="CX933" s="300"/>
      <c r="CY933" s="300"/>
    </row>
    <row r="934" s="190" customFormat="1" customHeight="1" spans="1:103">
      <c r="A934" s="243">
        <v>414</v>
      </c>
      <c r="B934" s="235"/>
      <c r="C934" s="234">
        <v>1</v>
      </c>
      <c r="D934" s="233">
        <f t="shared" si="2328"/>
        <v>750</v>
      </c>
      <c r="E934" s="234" t="str">
        <f t="shared" si="2329"/>
        <v>YM-12823-22E-F</v>
      </c>
      <c r="F934" s="232">
        <f t="shared" si="2330"/>
        <v>5020</v>
      </c>
      <c r="G934" s="234"/>
      <c r="H934" s="234" t="s">
        <v>42</v>
      </c>
      <c r="I934" s="234">
        <v>40</v>
      </c>
      <c r="J934" s="252" t="s">
        <v>229</v>
      </c>
      <c r="K934" s="234">
        <v>476</v>
      </c>
      <c r="L934" s="234">
        <f t="shared" si="2331"/>
        <v>6</v>
      </c>
      <c r="M934" s="234">
        <f t="shared" si="2317"/>
        <v>257040</v>
      </c>
      <c r="N934" s="253">
        <f t="shared" si="2332"/>
        <v>0.257142857142857</v>
      </c>
      <c r="O934" s="234">
        <v>13.5</v>
      </c>
      <c r="P934" s="234"/>
      <c r="Q934" s="234"/>
      <c r="R934" s="234"/>
      <c r="S934" s="260">
        <f t="shared" si="2318"/>
        <v>0</v>
      </c>
      <c r="T934" s="260">
        <f t="shared" si="2319"/>
        <v>101695.678271309</v>
      </c>
      <c r="U934" s="260">
        <f t="shared" si="2320"/>
        <v>1290.85714285714</v>
      </c>
      <c r="V934" s="260"/>
      <c r="W934" s="270"/>
      <c r="X934" s="266"/>
      <c r="Y934" s="260">
        <f t="shared" si="2321"/>
        <v>101695.678271309</v>
      </c>
      <c r="Z934" s="234">
        <f t="shared" si="2322"/>
        <v>1290.85714285714</v>
      </c>
      <c r="AA934" s="260">
        <f t="shared" si="2323"/>
        <v>30724.7899159664</v>
      </c>
      <c r="AB934" s="278">
        <f t="shared" si="2324"/>
        <v>0</v>
      </c>
      <c r="AC934" s="260">
        <f t="shared" si="2325"/>
        <v>7290</v>
      </c>
      <c r="AD934" s="254">
        <f t="shared" si="2326"/>
        <v>16.8072583785857</v>
      </c>
      <c r="AE934" s="279">
        <v>1</v>
      </c>
      <c r="AF934" s="280">
        <f t="shared" si="2327"/>
        <v>92.5344</v>
      </c>
      <c r="AG934" s="292">
        <f t="shared" si="2333"/>
        <v>44161</v>
      </c>
      <c r="AH934" s="294"/>
      <c r="AI934" s="294">
        <f t="shared" si="2334"/>
        <v>44177.8072583786</v>
      </c>
      <c r="AJ934" s="295"/>
      <c r="AK934" s="295">
        <f t="shared" si="2335"/>
        <v>44180.8072583786</v>
      </c>
      <c r="AL934" s="296"/>
      <c r="AM934" s="300"/>
      <c r="AN934" s="218"/>
      <c r="AO934" s="218"/>
      <c r="AP934" s="218"/>
      <c r="AQ934" s="218"/>
      <c r="AR934" s="218"/>
      <c r="AS934" s="218"/>
      <c r="AT934" s="218"/>
      <c r="AU934" s="218"/>
      <c r="AV934" s="218"/>
      <c r="AW934" s="218"/>
      <c r="AX934" s="218"/>
      <c r="AY934" s="218"/>
      <c r="AZ934" s="218"/>
      <c r="BA934" s="218"/>
      <c r="BB934" s="218"/>
      <c r="BC934" s="218"/>
      <c r="BD934" s="218"/>
      <c r="BE934" s="218"/>
      <c r="BF934" s="218"/>
      <c r="BG934" s="218"/>
      <c r="BH934" s="218"/>
      <c r="BI934" s="300"/>
      <c r="BJ934" s="300"/>
      <c r="BK934" s="300"/>
      <c r="BL934" s="300"/>
      <c r="BM934" s="300"/>
      <c r="BN934" s="300"/>
      <c r="BO934" s="300"/>
      <c r="BP934" s="300"/>
      <c r="BQ934" s="300"/>
      <c r="BR934" s="300"/>
      <c r="BS934" s="300"/>
      <c r="BT934" s="300"/>
      <c r="BU934" s="300"/>
      <c r="BV934" s="300"/>
      <c r="BW934" s="300"/>
      <c r="BX934" s="300"/>
      <c r="BY934" s="300"/>
      <c r="BZ934" s="300"/>
      <c r="CA934" s="300"/>
      <c r="CB934" s="300"/>
      <c r="CC934" s="300"/>
      <c r="CD934" s="300"/>
      <c r="CE934" s="300"/>
      <c r="CF934" s="300"/>
      <c r="CG934" s="300"/>
      <c r="CH934" s="300"/>
      <c r="CI934" s="300"/>
      <c r="CJ934" s="300"/>
      <c r="CK934" s="300"/>
      <c r="CL934" s="300"/>
      <c r="CM934" s="300"/>
      <c r="CN934" s="300"/>
      <c r="CO934" s="300"/>
      <c r="CP934" s="300"/>
      <c r="CQ934" s="300"/>
      <c r="CR934" s="300"/>
      <c r="CS934" s="300"/>
      <c r="CT934" s="300"/>
      <c r="CU934" s="300"/>
      <c r="CV934" s="300"/>
      <c r="CW934" s="300"/>
      <c r="CX934" s="300"/>
      <c r="CY934" s="300"/>
    </row>
    <row r="935" s="190" customFormat="1" customHeight="1" spans="1:103">
      <c r="A935" s="243">
        <v>414</v>
      </c>
      <c r="B935" s="235"/>
      <c r="C935" s="234">
        <v>1</v>
      </c>
      <c r="D935" s="233">
        <f t="shared" si="2328"/>
        <v>750</v>
      </c>
      <c r="E935" s="234" t="str">
        <f t="shared" si="2329"/>
        <v>YM-12823-22E-F</v>
      </c>
      <c r="F935" s="232">
        <f t="shared" si="2330"/>
        <v>5020</v>
      </c>
      <c r="G935" s="234"/>
      <c r="H935" s="234" t="s">
        <v>43</v>
      </c>
      <c r="I935" s="234">
        <v>200</v>
      </c>
      <c r="J935" s="252" t="s">
        <v>103</v>
      </c>
      <c r="K935" s="234">
        <v>476</v>
      </c>
      <c r="L935" s="234">
        <f t="shared" si="2331"/>
        <v>6</v>
      </c>
      <c r="M935" s="234">
        <f t="shared" si="2317"/>
        <v>314160</v>
      </c>
      <c r="N935" s="253">
        <f t="shared" si="2332"/>
        <v>0.314285714285714</v>
      </c>
      <c r="O935" s="234">
        <v>3.3</v>
      </c>
      <c r="P935" s="234"/>
      <c r="Q935" s="234"/>
      <c r="R935" s="234"/>
      <c r="S935" s="260">
        <f t="shared" si="2318"/>
        <v>0</v>
      </c>
      <c r="T935" s="260">
        <f t="shared" si="2319"/>
        <v>24858.943577431</v>
      </c>
      <c r="U935" s="260">
        <f t="shared" si="2320"/>
        <v>1577.71428571429</v>
      </c>
      <c r="V935" s="260"/>
      <c r="W935" s="270" t="s">
        <v>106</v>
      </c>
      <c r="X935" s="266">
        <v>12000</v>
      </c>
      <c r="Y935" s="260">
        <f t="shared" si="2321"/>
        <v>12858.943577431</v>
      </c>
      <c r="Z935" s="234">
        <f t="shared" si="2322"/>
        <v>816.114285714286</v>
      </c>
      <c r="AA935" s="260">
        <f t="shared" si="2323"/>
        <v>6144.95798319328</v>
      </c>
      <c r="AB935" s="278">
        <f t="shared" si="2324"/>
        <v>0</v>
      </c>
      <c r="AC935" s="260">
        <f t="shared" si="2325"/>
        <v>1782</v>
      </c>
      <c r="AD935" s="254">
        <f t="shared" si="2326"/>
        <v>16.8072583785857</v>
      </c>
      <c r="AE935" s="279">
        <v>1</v>
      </c>
      <c r="AF935" s="280">
        <f t="shared" si="2327"/>
        <v>113.0976</v>
      </c>
      <c r="AG935" s="292">
        <f t="shared" si="2333"/>
        <v>44161</v>
      </c>
      <c r="AH935" s="294"/>
      <c r="AI935" s="294">
        <f t="shared" si="2334"/>
        <v>44177.8072583786</v>
      </c>
      <c r="AJ935" s="295"/>
      <c r="AK935" s="295">
        <f t="shared" si="2335"/>
        <v>44180.8072583786</v>
      </c>
      <c r="AL935" s="296"/>
      <c r="AM935" s="300"/>
      <c r="AN935" s="218"/>
      <c r="AO935" s="218"/>
      <c r="AP935" s="218"/>
      <c r="AQ935" s="218"/>
      <c r="AR935" s="218"/>
      <c r="AS935" s="218"/>
      <c r="AT935" s="218"/>
      <c r="AU935" s="218"/>
      <c r="AV935" s="218"/>
      <c r="AW935" s="218"/>
      <c r="AX935" s="218"/>
      <c r="AY935" s="218"/>
      <c r="AZ935" s="218"/>
      <c r="BA935" s="218"/>
      <c r="BB935" s="218"/>
      <c r="BC935" s="218"/>
      <c r="BD935" s="218"/>
      <c r="BE935" s="218"/>
      <c r="BF935" s="218"/>
      <c r="BG935" s="218"/>
      <c r="BH935" s="218"/>
      <c r="BI935" s="300"/>
      <c r="BJ935" s="300"/>
      <c r="BK935" s="300"/>
      <c r="BL935" s="300"/>
      <c r="BM935" s="300"/>
      <c r="BN935" s="300"/>
      <c r="BO935" s="300"/>
      <c r="BP935" s="300"/>
      <c r="BQ935" s="300"/>
      <c r="BR935" s="300"/>
      <c r="BS935" s="300"/>
      <c r="BT935" s="300"/>
      <c r="BU935" s="300"/>
      <c r="BV935" s="300"/>
      <c r="BW935" s="300"/>
      <c r="BX935" s="300"/>
      <c r="BY935" s="300"/>
      <c r="BZ935" s="300"/>
      <c r="CA935" s="300"/>
      <c r="CB935" s="300"/>
      <c r="CC935" s="300"/>
      <c r="CD935" s="300"/>
      <c r="CE935" s="300"/>
      <c r="CF935" s="300"/>
      <c r="CG935" s="300"/>
      <c r="CH935" s="300"/>
      <c r="CI935" s="300"/>
      <c r="CJ935" s="300"/>
      <c r="CK935" s="300"/>
      <c r="CL935" s="300"/>
      <c r="CM935" s="300"/>
      <c r="CN935" s="300"/>
      <c r="CO935" s="300"/>
      <c r="CP935" s="300"/>
      <c r="CQ935" s="300"/>
      <c r="CR935" s="300"/>
      <c r="CS935" s="300"/>
      <c r="CT935" s="300"/>
      <c r="CU935" s="300"/>
      <c r="CV935" s="300"/>
      <c r="CW935" s="300"/>
      <c r="CX935" s="300"/>
      <c r="CY935" s="300"/>
    </row>
    <row r="936" s="190" customFormat="1" customHeight="1" spans="1:103">
      <c r="A936" s="243">
        <v>414</v>
      </c>
      <c r="B936" s="235"/>
      <c r="C936" s="234">
        <v>1</v>
      </c>
      <c r="D936" s="233">
        <f t="shared" si="2328"/>
        <v>750</v>
      </c>
      <c r="E936" s="234" t="str">
        <f t="shared" si="2329"/>
        <v>YM-12823-22E-F</v>
      </c>
      <c r="F936" s="232">
        <f t="shared" si="2330"/>
        <v>5020</v>
      </c>
      <c r="G936" s="234"/>
      <c r="H936" s="234" t="s">
        <v>44</v>
      </c>
      <c r="I936" s="234"/>
      <c r="J936" s="252"/>
      <c r="K936" s="234"/>
      <c r="L936" s="234">
        <f t="shared" si="2331"/>
        <v>6</v>
      </c>
      <c r="M936" s="234">
        <f t="shared" si="2317"/>
        <v>0</v>
      </c>
      <c r="N936" s="253">
        <f t="shared" si="2332"/>
        <v>0</v>
      </c>
      <c r="O936" s="234"/>
      <c r="P936" s="234"/>
      <c r="Q936" s="234"/>
      <c r="R936" s="234"/>
      <c r="S936" s="260">
        <f t="shared" si="2318"/>
        <v>0</v>
      </c>
      <c r="T936" s="260" t="e">
        <f t="shared" si="2319"/>
        <v>#DIV/0!</v>
      </c>
      <c r="U936" s="260">
        <f t="shared" si="2320"/>
        <v>0</v>
      </c>
      <c r="V936" s="260"/>
      <c r="W936" s="270"/>
      <c r="X936" s="266"/>
      <c r="Y936" s="260" t="e">
        <f t="shared" si="2321"/>
        <v>#DIV/0!</v>
      </c>
      <c r="Z936" s="234" t="e">
        <f t="shared" si="2322"/>
        <v>#DIV/0!</v>
      </c>
      <c r="AA936" s="260" t="e">
        <f t="shared" si="2323"/>
        <v>#DIV/0!</v>
      </c>
      <c r="AB936" s="278" t="e">
        <f t="shared" si="2324"/>
        <v>#DIV/0!</v>
      </c>
      <c r="AC936" s="260">
        <f t="shared" si="2325"/>
        <v>0</v>
      </c>
      <c r="AD936" s="254" t="e">
        <f t="shared" si="2326"/>
        <v>#DIV/0!</v>
      </c>
      <c r="AE936" s="279">
        <v>1</v>
      </c>
      <c r="AF936" s="280">
        <f t="shared" si="2327"/>
        <v>0</v>
      </c>
      <c r="AG936" s="292">
        <f t="shared" si="2333"/>
        <v>44161</v>
      </c>
      <c r="AH936" s="294"/>
      <c r="AI936" s="294">
        <f t="shared" si="2334"/>
        <v>44177.8072583786</v>
      </c>
      <c r="AJ936" s="295"/>
      <c r="AK936" s="295">
        <f t="shared" si="2335"/>
        <v>44180.8072583786</v>
      </c>
      <c r="AL936" s="296"/>
      <c r="AM936" s="300"/>
      <c r="AN936" s="218"/>
      <c r="AO936" s="218"/>
      <c r="AP936" s="218"/>
      <c r="AQ936" s="218"/>
      <c r="AR936" s="218"/>
      <c r="AS936" s="218"/>
      <c r="AT936" s="218"/>
      <c r="AU936" s="218"/>
      <c r="AV936" s="218"/>
      <c r="AW936" s="218"/>
      <c r="AX936" s="218"/>
      <c r="AY936" s="218"/>
      <c r="AZ936" s="218"/>
      <c r="BA936" s="218"/>
      <c r="BB936" s="218"/>
      <c r="BC936" s="218"/>
      <c r="BD936" s="218"/>
      <c r="BE936" s="218"/>
      <c r="BF936" s="218"/>
      <c r="BG936" s="218"/>
      <c r="BH936" s="218"/>
      <c r="BI936" s="300"/>
      <c r="BJ936" s="300"/>
      <c r="BK936" s="300"/>
      <c r="BL936" s="300"/>
      <c r="BM936" s="300"/>
      <c r="BN936" s="300"/>
      <c r="BO936" s="300"/>
      <c r="BP936" s="300"/>
      <c r="BQ936" s="300"/>
      <c r="BR936" s="300"/>
      <c r="BS936" s="300"/>
      <c r="BT936" s="300"/>
      <c r="BU936" s="300"/>
      <c r="BV936" s="300"/>
      <c r="BW936" s="300"/>
      <c r="BX936" s="300"/>
      <c r="BY936" s="300"/>
      <c r="BZ936" s="300"/>
      <c r="CA936" s="300"/>
      <c r="CB936" s="300"/>
      <c r="CC936" s="300"/>
      <c r="CD936" s="300"/>
      <c r="CE936" s="300"/>
      <c r="CF936" s="300"/>
      <c r="CG936" s="300"/>
      <c r="CH936" s="300"/>
      <c r="CI936" s="300"/>
      <c r="CJ936" s="300"/>
      <c r="CK936" s="300"/>
      <c r="CL936" s="300"/>
      <c r="CM936" s="300"/>
      <c r="CN936" s="300"/>
      <c r="CO936" s="300"/>
      <c r="CP936" s="300"/>
      <c r="CQ936" s="300"/>
      <c r="CR936" s="300"/>
      <c r="CS936" s="300"/>
      <c r="CT936" s="300"/>
      <c r="CU936" s="300"/>
      <c r="CV936" s="300"/>
      <c r="CW936" s="300"/>
      <c r="CX936" s="300"/>
      <c r="CY936" s="300"/>
    </row>
    <row r="937" s="190" customFormat="1" customHeight="1" spans="1:103">
      <c r="A937" s="243">
        <v>414</v>
      </c>
      <c r="B937" s="235"/>
      <c r="C937" s="234">
        <v>1</v>
      </c>
      <c r="D937" s="233">
        <f t="shared" si="2328"/>
        <v>750</v>
      </c>
      <c r="E937" s="234" t="str">
        <f t="shared" si="2329"/>
        <v>YM-12823-22E-F</v>
      </c>
      <c r="F937" s="232">
        <f t="shared" si="2330"/>
        <v>5020</v>
      </c>
      <c r="G937" s="234"/>
      <c r="H937" s="234" t="s">
        <v>45</v>
      </c>
      <c r="I937" s="234"/>
      <c r="J937" s="252"/>
      <c r="K937" s="234"/>
      <c r="L937" s="234">
        <f t="shared" si="2331"/>
        <v>6</v>
      </c>
      <c r="M937" s="234">
        <f t="shared" si="2317"/>
        <v>0</v>
      </c>
      <c r="N937" s="253">
        <f t="shared" si="2332"/>
        <v>0</v>
      </c>
      <c r="O937" s="234"/>
      <c r="P937" s="234"/>
      <c r="Q937" s="234"/>
      <c r="R937" s="234"/>
      <c r="S937" s="260">
        <f t="shared" si="2318"/>
        <v>0</v>
      </c>
      <c r="T937" s="260" t="e">
        <f t="shared" si="2319"/>
        <v>#DIV/0!</v>
      </c>
      <c r="U937" s="260">
        <f t="shared" si="2320"/>
        <v>0</v>
      </c>
      <c r="V937" s="260"/>
      <c r="W937" s="270"/>
      <c r="X937" s="266"/>
      <c r="Y937" s="260" t="e">
        <f t="shared" si="2321"/>
        <v>#DIV/0!</v>
      </c>
      <c r="Z937" s="234" t="e">
        <f t="shared" si="2322"/>
        <v>#DIV/0!</v>
      </c>
      <c r="AA937" s="260" t="e">
        <f t="shared" si="2323"/>
        <v>#DIV/0!</v>
      </c>
      <c r="AB937" s="278" t="e">
        <f t="shared" si="2324"/>
        <v>#DIV/0!</v>
      </c>
      <c r="AC937" s="260">
        <f t="shared" si="2325"/>
        <v>0</v>
      </c>
      <c r="AD937" s="254" t="e">
        <f t="shared" si="2326"/>
        <v>#DIV/0!</v>
      </c>
      <c r="AE937" s="279">
        <v>1</v>
      </c>
      <c r="AF937" s="280">
        <f t="shared" si="2327"/>
        <v>0</v>
      </c>
      <c r="AG937" s="292">
        <f t="shared" si="2333"/>
        <v>44161</v>
      </c>
      <c r="AH937" s="294"/>
      <c r="AI937" s="294">
        <f t="shared" si="2334"/>
        <v>44177.8072583786</v>
      </c>
      <c r="AJ937" s="295"/>
      <c r="AK937" s="295">
        <f t="shared" si="2335"/>
        <v>44180.8072583786</v>
      </c>
      <c r="AL937" s="296"/>
      <c r="AM937" s="300"/>
      <c r="AN937" s="218"/>
      <c r="AO937" s="218"/>
      <c r="AP937" s="218"/>
      <c r="AQ937" s="218"/>
      <c r="AR937" s="218"/>
      <c r="AS937" s="218"/>
      <c r="AT937" s="218"/>
      <c r="AU937" s="218"/>
      <c r="AV937" s="218"/>
      <c r="AW937" s="218"/>
      <c r="AX937" s="218"/>
      <c r="AY937" s="218"/>
      <c r="AZ937" s="218"/>
      <c r="BA937" s="218"/>
      <c r="BB937" s="218"/>
      <c r="BC937" s="218"/>
      <c r="BD937" s="218"/>
      <c r="BE937" s="218"/>
      <c r="BF937" s="218"/>
      <c r="BG937" s="218"/>
      <c r="BH937" s="218"/>
      <c r="BI937" s="300"/>
      <c r="BJ937" s="300"/>
      <c r="BK937" s="300"/>
      <c r="BL937" s="300"/>
      <c r="BM937" s="300"/>
      <c r="BN937" s="300"/>
      <c r="BO937" s="300"/>
      <c r="BP937" s="300"/>
      <c r="BQ937" s="300"/>
      <c r="BR937" s="300"/>
      <c r="BS937" s="300"/>
      <c r="BT937" s="300"/>
      <c r="BU937" s="300"/>
      <c r="BV937" s="300"/>
      <c r="BW937" s="300"/>
      <c r="BX937" s="300"/>
      <c r="BY937" s="300"/>
      <c r="BZ937" s="300"/>
      <c r="CA937" s="300"/>
      <c r="CB937" s="300"/>
      <c r="CC937" s="300"/>
      <c r="CD937" s="300"/>
      <c r="CE937" s="300"/>
      <c r="CF937" s="300"/>
      <c r="CG937" s="300"/>
      <c r="CH937" s="300"/>
      <c r="CI937" s="300"/>
      <c r="CJ937" s="300"/>
      <c r="CK937" s="300"/>
      <c r="CL937" s="300"/>
      <c r="CM937" s="300"/>
      <c r="CN937" s="300"/>
      <c r="CO937" s="300"/>
      <c r="CP937" s="300"/>
      <c r="CQ937" s="300"/>
      <c r="CR937" s="300"/>
      <c r="CS937" s="300"/>
      <c r="CT937" s="300"/>
      <c r="CU937" s="300"/>
      <c r="CV937" s="300"/>
      <c r="CW937" s="300"/>
      <c r="CX937" s="300"/>
      <c r="CY937" s="300"/>
    </row>
    <row r="938" s="190" customFormat="1" customHeight="1" spans="1:103">
      <c r="A938" s="243">
        <v>414</v>
      </c>
      <c r="B938" s="235"/>
      <c r="C938" s="234">
        <v>1</v>
      </c>
      <c r="D938" s="233">
        <f t="shared" si="2328"/>
        <v>750</v>
      </c>
      <c r="E938" s="234" t="str">
        <f t="shared" si="2329"/>
        <v>YM-12823-22E-F</v>
      </c>
      <c r="F938" s="232">
        <f t="shared" si="2330"/>
        <v>5020</v>
      </c>
      <c r="G938" s="234"/>
      <c r="H938" s="234" t="s">
        <v>46</v>
      </c>
      <c r="I938" s="234"/>
      <c r="J938" s="252"/>
      <c r="K938" s="234"/>
      <c r="L938" s="234">
        <f t="shared" si="2331"/>
        <v>6</v>
      </c>
      <c r="M938" s="234">
        <f t="shared" si="2317"/>
        <v>0</v>
      </c>
      <c r="N938" s="253">
        <f t="shared" si="2332"/>
        <v>0</v>
      </c>
      <c r="O938" s="234"/>
      <c r="P938" s="234"/>
      <c r="Q938" s="234"/>
      <c r="R938" s="234"/>
      <c r="S938" s="260">
        <f t="shared" si="2318"/>
        <v>0</v>
      </c>
      <c r="T938" s="260" t="e">
        <f t="shared" si="2319"/>
        <v>#DIV/0!</v>
      </c>
      <c r="U938" s="260">
        <f t="shared" si="2320"/>
        <v>0</v>
      </c>
      <c r="V938" s="260"/>
      <c r="W938" s="270"/>
      <c r="X938" s="266"/>
      <c r="Y938" s="260" t="e">
        <f t="shared" si="2321"/>
        <v>#DIV/0!</v>
      </c>
      <c r="Z938" s="234" t="e">
        <f t="shared" si="2322"/>
        <v>#DIV/0!</v>
      </c>
      <c r="AA938" s="260" t="e">
        <f t="shared" si="2323"/>
        <v>#DIV/0!</v>
      </c>
      <c r="AB938" s="278" t="e">
        <f t="shared" si="2324"/>
        <v>#DIV/0!</v>
      </c>
      <c r="AC938" s="260">
        <f t="shared" si="2325"/>
        <v>0</v>
      </c>
      <c r="AD938" s="254" t="e">
        <f t="shared" si="2326"/>
        <v>#DIV/0!</v>
      </c>
      <c r="AE938" s="279">
        <v>1</v>
      </c>
      <c r="AF938" s="280">
        <f t="shared" si="2327"/>
        <v>0</v>
      </c>
      <c r="AG938" s="292">
        <f t="shared" si="2333"/>
        <v>44161</v>
      </c>
      <c r="AH938" s="294"/>
      <c r="AI938" s="294">
        <f t="shared" si="2334"/>
        <v>44177.8072583786</v>
      </c>
      <c r="AJ938" s="295"/>
      <c r="AK938" s="295">
        <f t="shared" si="2335"/>
        <v>44180.8072583786</v>
      </c>
      <c r="AL938" s="296"/>
      <c r="AM938" s="300"/>
      <c r="AN938" s="218"/>
      <c r="AO938" s="218"/>
      <c r="AP938" s="218"/>
      <c r="AQ938" s="218"/>
      <c r="AR938" s="218"/>
      <c r="AS938" s="218"/>
      <c r="AT938" s="218"/>
      <c r="AU938" s="218"/>
      <c r="AV938" s="218"/>
      <c r="AW938" s="218"/>
      <c r="AX938" s="218"/>
      <c r="AY938" s="218"/>
      <c r="AZ938" s="218"/>
      <c r="BA938" s="218"/>
      <c r="BB938" s="218"/>
      <c r="BC938" s="218"/>
      <c r="BD938" s="218"/>
      <c r="BE938" s="218"/>
      <c r="BF938" s="218"/>
      <c r="BG938" s="218"/>
      <c r="BH938" s="218"/>
      <c r="BI938" s="300"/>
      <c r="BJ938" s="300"/>
      <c r="BK938" s="300"/>
      <c r="BL938" s="300"/>
      <c r="BM938" s="300"/>
      <c r="BN938" s="300"/>
      <c r="BO938" s="300"/>
      <c r="BP938" s="300"/>
      <c r="BQ938" s="300"/>
      <c r="BR938" s="300"/>
      <c r="BS938" s="300"/>
      <c r="BT938" s="300"/>
      <c r="BU938" s="300"/>
      <c r="BV938" s="300"/>
      <c r="BW938" s="300"/>
      <c r="BX938" s="300"/>
      <c r="BY938" s="300"/>
      <c r="BZ938" s="300"/>
      <c r="CA938" s="300"/>
      <c r="CB938" s="300"/>
      <c r="CC938" s="300"/>
      <c r="CD938" s="300"/>
      <c r="CE938" s="300"/>
      <c r="CF938" s="300"/>
      <c r="CG938" s="300"/>
      <c r="CH938" s="300"/>
      <c r="CI938" s="300"/>
      <c r="CJ938" s="300"/>
      <c r="CK938" s="300"/>
      <c r="CL938" s="300"/>
      <c r="CM938" s="300"/>
      <c r="CN938" s="300"/>
      <c r="CO938" s="300"/>
      <c r="CP938" s="300"/>
      <c r="CQ938" s="300"/>
      <c r="CR938" s="300"/>
      <c r="CS938" s="300"/>
      <c r="CT938" s="300"/>
      <c r="CU938" s="300"/>
      <c r="CV938" s="300"/>
      <c r="CW938" s="300"/>
      <c r="CX938" s="300"/>
      <c r="CY938" s="300"/>
    </row>
    <row r="939" s="190" customFormat="1" customHeight="1" spans="1:103">
      <c r="A939" s="243"/>
      <c r="B939" s="237"/>
      <c r="C939" s="240"/>
      <c r="D939" s="239"/>
      <c r="E939" s="240"/>
      <c r="F939" s="238"/>
      <c r="G939" s="240"/>
      <c r="H939" s="240"/>
      <c r="I939" s="240"/>
      <c r="J939" s="256"/>
      <c r="K939" s="240"/>
      <c r="L939" s="240"/>
      <c r="M939" s="240"/>
      <c r="N939" s="257"/>
      <c r="O939" s="240"/>
      <c r="P939" s="240"/>
      <c r="Q939" s="240"/>
      <c r="R939" s="240"/>
      <c r="S939" s="267"/>
      <c r="T939" s="267"/>
      <c r="U939" s="267"/>
      <c r="V939" s="267"/>
      <c r="W939" s="272"/>
      <c r="X939" s="269"/>
      <c r="Y939" s="267"/>
      <c r="Z939" s="240"/>
      <c r="AA939" s="267"/>
      <c r="AB939" s="281"/>
      <c r="AC939" s="267"/>
      <c r="AD939" s="258"/>
      <c r="AE939" s="282"/>
      <c r="AF939" s="283"/>
      <c r="AG939" s="297"/>
      <c r="AH939" s="352"/>
      <c r="AI939" s="352"/>
      <c r="AJ939" s="345"/>
      <c r="AK939" s="345"/>
      <c r="AL939" s="298"/>
      <c r="AM939" s="300"/>
      <c r="AN939" s="218"/>
      <c r="AO939" s="218"/>
      <c r="AP939" s="218"/>
      <c r="AQ939" s="218"/>
      <c r="AR939" s="218"/>
      <c r="AS939" s="218"/>
      <c r="AT939" s="218"/>
      <c r="AU939" s="218"/>
      <c r="AV939" s="218"/>
      <c r="AW939" s="218"/>
      <c r="AX939" s="218"/>
      <c r="AY939" s="218"/>
      <c r="AZ939" s="218"/>
      <c r="BA939" s="218"/>
      <c r="BB939" s="218"/>
      <c r="BC939" s="218"/>
      <c r="BD939" s="218"/>
      <c r="BE939" s="218"/>
      <c r="BF939" s="218"/>
      <c r="BG939" s="218"/>
      <c r="BH939" s="218"/>
      <c r="BI939" s="300"/>
      <c r="BJ939" s="300"/>
      <c r="BK939" s="300"/>
      <c r="BL939" s="300"/>
      <c r="BM939" s="300"/>
      <c r="BN939" s="300"/>
      <c r="BO939" s="300"/>
      <c r="BP939" s="300"/>
      <c r="BQ939" s="300"/>
      <c r="BR939" s="300"/>
      <c r="BS939" s="300"/>
      <c r="BT939" s="300"/>
      <c r="BU939" s="300"/>
      <c r="BV939" s="300"/>
      <c r="BW939" s="300"/>
      <c r="BX939" s="300"/>
      <c r="BY939" s="300"/>
      <c r="BZ939" s="300"/>
      <c r="CA939" s="300"/>
      <c r="CB939" s="300"/>
      <c r="CC939" s="300"/>
      <c r="CD939" s="300"/>
      <c r="CE939" s="300"/>
      <c r="CF939" s="300"/>
      <c r="CG939" s="300"/>
      <c r="CH939" s="300"/>
      <c r="CI939" s="300"/>
      <c r="CJ939" s="300"/>
      <c r="CK939" s="300"/>
      <c r="CL939" s="300"/>
      <c r="CM939" s="300"/>
      <c r="CN939" s="300"/>
      <c r="CO939" s="300"/>
      <c r="CP939" s="300"/>
      <c r="CQ939" s="300"/>
      <c r="CR939" s="300"/>
      <c r="CS939" s="300"/>
      <c r="CT939" s="300"/>
      <c r="CU939" s="300"/>
      <c r="CV939" s="300"/>
      <c r="CW939" s="300"/>
      <c r="CX939" s="300"/>
      <c r="CY939" s="300"/>
    </row>
    <row r="940" s="193" customFormat="1" customHeight="1" spans="1:103">
      <c r="A940" s="341">
        <v>413</v>
      </c>
      <c r="B940" s="235">
        <v>1117</v>
      </c>
      <c r="C940" s="234">
        <v>1</v>
      </c>
      <c r="D940" s="233">
        <v>750</v>
      </c>
      <c r="E940" s="234" t="s">
        <v>230</v>
      </c>
      <c r="F940" s="232">
        <v>5020</v>
      </c>
      <c r="G940" s="234"/>
      <c r="H940" s="234" t="s">
        <v>15</v>
      </c>
      <c r="I940" s="234">
        <v>75</v>
      </c>
      <c r="J940" s="252" t="s">
        <v>172</v>
      </c>
      <c r="K940" s="234">
        <v>476</v>
      </c>
      <c r="L940" s="234">
        <v>6</v>
      </c>
      <c r="M940" s="234">
        <f t="shared" ref="M940:M946" si="2336">O940*K940*I940</f>
        <v>135660</v>
      </c>
      <c r="N940" s="253">
        <f>M940/SUM($M$940:$M$946)</f>
        <v>0.174953959484346</v>
      </c>
      <c r="O940" s="234">
        <v>3.8</v>
      </c>
      <c r="P940" s="234"/>
      <c r="Q940" s="234"/>
      <c r="R940" s="234"/>
      <c r="S940" s="260">
        <f t="shared" ref="S940:S946" si="2337">R940*Q940*P940/1000</f>
        <v>0</v>
      </c>
      <c r="T940" s="260">
        <f t="shared" ref="T940:T946" si="2338">F940*N940*1000/L940/K940*9000/I940</f>
        <v>36902.0536391352</v>
      </c>
      <c r="U940" s="260">
        <f t="shared" ref="U940:U946" si="2339">F940*N940</f>
        <v>878.268876611418</v>
      </c>
      <c r="V940" s="260"/>
      <c r="W940" s="270"/>
      <c r="X940" s="266"/>
      <c r="Y940" s="260">
        <f t="shared" ref="Y940:Y946" si="2340">T940-X940</f>
        <v>36902.0536391352</v>
      </c>
      <c r="Z940" s="234">
        <f t="shared" ref="Z940:Z946" si="2341">Y940*I940/9000*L940*K940/1000</f>
        <v>878.268876611418</v>
      </c>
      <c r="AA940" s="260">
        <f t="shared" ref="AA940:AA946" si="2342">65*1000/K940*9000/I940</f>
        <v>16386.5546218487</v>
      </c>
      <c r="AB940" s="278">
        <f t="shared" ref="AB940:AB946" si="2343">Q940*R940*P940*N940/K940/L940*9000/I940</f>
        <v>0</v>
      </c>
      <c r="AC940" s="260">
        <f t="shared" ref="AC940:AC946" si="2344">D940/2*O940*60*24/1000</f>
        <v>2052</v>
      </c>
      <c r="AD940" s="254">
        <f t="shared" ref="AD940:AD953" si="2345">T940/AC940/0.83/AE940</f>
        <v>21.666815589337</v>
      </c>
      <c r="AE940" s="279">
        <v>1</v>
      </c>
      <c r="AF940" s="280">
        <f t="shared" ref="AF940:AF946" si="2346">IF(LEN(C940)&gt;0,AC940*I940/9000/1000*K940*L940,"")</f>
        <v>48.8376</v>
      </c>
      <c r="AG940" s="292">
        <v>44165</v>
      </c>
      <c r="AH940" s="294"/>
      <c r="AI940" s="294">
        <f>AD940+AG940</f>
        <v>44186.6668155893</v>
      </c>
      <c r="AJ940" s="295" t="str">
        <f ca="1">IF(NOW()-AG940-AD940&gt;=-2,"跟踪"," ")</f>
        <v> </v>
      </c>
      <c r="AK940" s="295">
        <f>AI940+3</f>
        <v>44189.6668155893</v>
      </c>
      <c r="AL940" s="296">
        <f>SUM(AF940:AF946)</f>
        <v>279.14544</v>
      </c>
      <c r="AM940" s="217"/>
      <c r="AN940" s="218"/>
      <c r="AO940" s="218"/>
      <c r="AP940" s="218"/>
      <c r="AQ940" s="218"/>
      <c r="AR940" s="218"/>
      <c r="AS940" s="218"/>
      <c r="AT940" s="218"/>
      <c r="AU940" s="218"/>
      <c r="AV940" s="218"/>
      <c r="AW940" s="218"/>
      <c r="AX940" s="218"/>
      <c r="AY940" s="218"/>
      <c r="AZ940" s="218"/>
      <c r="BA940" s="218"/>
      <c r="BB940" s="218"/>
      <c r="BC940" s="218"/>
      <c r="BD940" s="218"/>
      <c r="BE940" s="218"/>
      <c r="BF940" s="218"/>
      <c r="BG940" s="218"/>
      <c r="BH940" s="218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217"/>
      <c r="BS940" s="217"/>
      <c r="BT940" s="217"/>
      <c r="BU940" s="217"/>
      <c r="BV940" s="217"/>
      <c r="BW940" s="217"/>
      <c r="BX940" s="217"/>
      <c r="BY940" s="217"/>
      <c r="BZ940" s="217"/>
      <c r="CA940" s="217"/>
      <c r="CB940" s="217"/>
      <c r="CC940" s="217"/>
      <c r="CD940" s="217"/>
      <c r="CE940" s="217"/>
      <c r="CF940" s="217"/>
      <c r="CG940" s="217"/>
      <c r="CH940" s="217"/>
      <c r="CI940" s="217"/>
      <c r="CJ940" s="217"/>
      <c r="CK940" s="217"/>
      <c r="CL940" s="217"/>
      <c r="CM940" s="217"/>
      <c r="CN940" s="217"/>
      <c r="CO940" s="217"/>
      <c r="CP940" s="217"/>
      <c r="CQ940" s="217"/>
      <c r="CR940" s="217"/>
      <c r="CS940" s="217"/>
      <c r="CT940" s="217"/>
      <c r="CU940" s="217"/>
      <c r="CV940" s="217"/>
      <c r="CW940" s="217"/>
      <c r="CX940" s="217"/>
      <c r="CY940" s="217"/>
    </row>
    <row r="941" s="193" customFormat="1" customHeight="1" spans="1:103">
      <c r="A941" s="341">
        <v>413</v>
      </c>
      <c r="B941" s="235"/>
      <c r="C941" s="234">
        <v>1</v>
      </c>
      <c r="D941" s="233">
        <f t="shared" ref="D941:D946" si="2347">D940</f>
        <v>750</v>
      </c>
      <c r="E941" s="234" t="str">
        <f t="shared" ref="E941:E946" si="2348">E940</f>
        <v>YT-3574</v>
      </c>
      <c r="F941" s="232">
        <f t="shared" ref="F941:F946" si="2349">F940</f>
        <v>5020</v>
      </c>
      <c r="G941" s="234"/>
      <c r="H941" s="234" t="s">
        <v>41</v>
      </c>
      <c r="I941" s="234">
        <v>75</v>
      </c>
      <c r="J941" s="252" t="s">
        <v>172</v>
      </c>
      <c r="K941" s="234">
        <v>476</v>
      </c>
      <c r="L941" s="234">
        <f t="shared" ref="L941:L946" si="2350">L940</f>
        <v>6</v>
      </c>
      <c r="M941" s="234">
        <f t="shared" si="2336"/>
        <v>135660</v>
      </c>
      <c r="N941" s="253">
        <f t="shared" ref="N941:N946" si="2351">M941/SUM($M$940:$M$946)</f>
        <v>0.174953959484346</v>
      </c>
      <c r="O941" s="234">
        <v>3.8</v>
      </c>
      <c r="P941" s="234"/>
      <c r="Q941" s="234"/>
      <c r="R941" s="234"/>
      <c r="S941" s="260">
        <f t="shared" si="2337"/>
        <v>0</v>
      </c>
      <c r="T941" s="260">
        <f t="shared" si="2338"/>
        <v>36902.0536391352</v>
      </c>
      <c r="U941" s="260">
        <f t="shared" si="2339"/>
        <v>878.268876611418</v>
      </c>
      <c r="V941" s="260"/>
      <c r="W941" s="270"/>
      <c r="X941" s="266"/>
      <c r="Y941" s="260">
        <f t="shared" si="2340"/>
        <v>36902.0536391352</v>
      </c>
      <c r="Z941" s="234">
        <f t="shared" si="2341"/>
        <v>878.268876611418</v>
      </c>
      <c r="AA941" s="260">
        <f t="shared" si="2342"/>
        <v>16386.5546218487</v>
      </c>
      <c r="AB941" s="278">
        <f t="shared" si="2343"/>
        <v>0</v>
      </c>
      <c r="AC941" s="260">
        <f t="shared" si="2344"/>
        <v>2052</v>
      </c>
      <c r="AD941" s="254">
        <f t="shared" si="2345"/>
        <v>21.666815589337</v>
      </c>
      <c r="AE941" s="279">
        <v>1</v>
      </c>
      <c r="AF941" s="280">
        <f t="shared" si="2346"/>
        <v>48.8376</v>
      </c>
      <c r="AG941" s="292">
        <f t="shared" ref="AG941:AG946" si="2352">AG940</f>
        <v>44165</v>
      </c>
      <c r="AH941" s="294"/>
      <c r="AI941" s="294">
        <f t="shared" ref="AI941:AI946" si="2353">AI940</f>
        <v>44186.6668155893</v>
      </c>
      <c r="AJ941" s="295"/>
      <c r="AK941" s="295">
        <f t="shared" ref="AK941:AK946" si="2354">AK940</f>
        <v>44189.6668155893</v>
      </c>
      <c r="AL941" s="296"/>
      <c r="AM941" s="217"/>
      <c r="AN941" s="218"/>
      <c r="AO941" s="218"/>
      <c r="AP941" s="218"/>
      <c r="AQ941" s="218"/>
      <c r="AR941" s="218"/>
      <c r="AS941" s="218"/>
      <c r="AT941" s="218"/>
      <c r="AU941" s="218"/>
      <c r="AV941" s="218"/>
      <c r="AW941" s="218"/>
      <c r="AX941" s="218"/>
      <c r="AY941" s="218"/>
      <c r="AZ941" s="218"/>
      <c r="BA941" s="218"/>
      <c r="BB941" s="218"/>
      <c r="BC941" s="218"/>
      <c r="BD941" s="218"/>
      <c r="BE941" s="218"/>
      <c r="BF941" s="218"/>
      <c r="BG941" s="218"/>
      <c r="BH941" s="218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217"/>
      <c r="BS941" s="217"/>
      <c r="BT941" s="217"/>
      <c r="BU941" s="217"/>
      <c r="BV941" s="217"/>
      <c r="BW941" s="217"/>
      <c r="BX941" s="217"/>
      <c r="BY941" s="217"/>
      <c r="BZ941" s="217"/>
      <c r="CA941" s="217"/>
      <c r="CB941" s="217"/>
      <c r="CC941" s="217"/>
      <c r="CD941" s="217"/>
      <c r="CE941" s="217"/>
      <c r="CF941" s="217"/>
      <c r="CG941" s="217"/>
      <c r="CH941" s="217"/>
      <c r="CI941" s="217"/>
      <c r="CJ941" s="217"/>
      <c r="CK941" s="217"/>
      <c r="CL941" s="217"/>
      <c r="CM941" s="217"/>
      <c r="CN941" s="217"/>
      <c r="CO941" s="217"/>
      <c r="CP941" s="217"/>
      <c r="CQ941" s="217"/>
      <c r="CR941" s="217"/>
      <c r="CS941" s="217"/>
      <c r="CT941" s="217"/>
      <c r="CU941" s="217"/>
      <c r="CV941" s="217"/>
      <c r="CW941" s="217"/>
      <c r="CX941" s="217"/>
      <c r="CY941" s="217"/>
    </row>
    <row r="942" s="193" customFormat="1" customHeight="1" spans="1:103">
      <c r="A942" s="341">
        <v>413</v>
      </c>
      <c r="B942" s="235"/>
      <c r="C942" s="234">
        <v>1</v>
      </c>
      <c r="D942" s="233">
        <f t="shared" si="2347"/>
        <v>750</v>
      </c>
      <c r="E942" s="234" t="str">
        <f t="shared" si="2348"/>
        <v>YT-3574</v>
      </c>
      <c r="F942" s="232">
        <f t="shared" si="2349"/>
        <v>5020</v>
      </c>
      <c r="G942" s="234"/>
      <c r="H942" s="234" t="s">
        <v>42</v>
      </c>
      <c r="I942" s="234">
        <v>30</v>
      </c>
      <c r="J942" s="252" t="s">
        <v>62</v>
      </c>
      <c r="K942" s="234">
        <v>476</v>
      </c>
      <c r="L942" s="234">
        <f t="shared" si="2350"/>
        <v>6</v>
      </c>
      <c r="M942" s="234">
        <f t="shared" si="2336"/>
        <v>232764</v>
      </c>
      <c r="N942" s="253">
        <f t="shared" si="2351"/>
        <v>0.300184162062615</v>
      </c>
      <c r="O942" s="234">
        <v>16.3</v>
      </c>
      <c r="P942" s="234"/>
      <c r="Q942" s="234"/>
      <c r="R942" s="234"/>
      <c r="S942" s="260">
        <f t="shared" si="2337"/>
        <v>0</v>
      </c>
      <c r="T942" s="260">
        <f t="shared" si="2338"/>
        <v>158290.387978396</v>
      </c>
      <c r="U942" s="260">
        <f t="shared" si="2339"/>
        <v>1506.92449355433</v>
      </c>
      <c r="V942" s="260"/>
      <c r="W942" s="270"/>
      <c r="X942" s="266"/>
      <c r="Y942" s="260">
        <f t="shared" si="2340"/>
        <v>158290.387978396</v>
      </c>
      <c r="Z942" s="234">
        <f t="shared" si="2341"/>
        <v>1506.92449355433</v>
      </c>
      <c r="AA942" s="260">
        <f t="shared" si="2342"/>
        <v>40966.3865546218</v>
      </c>
      <c r="AB942" s="278">
        <f t="shared" si="2343"/>
        <v>0</v>
      </c>
      <c r="AC942" s="260">
        <f t="shared" si="2344"/>
        <v>8802</v>
      </c>
      <c r="AD942" s="254">
        <f t="shared" si="2345"/>
        <v>21.666815589337</v>
      </c>
      <c r="AE942" s="279">
        <v>1</v>
      </c>
      <c r="AF942" s="280">
        <f t="shared" si="2346"/>
        <v>83.79504</v>
      </c>
      <c r="AG942" s="292">
        <f t="shared" si="2352"/>
        <v>44165</v>
      </c>
      <c r="AH942" s="294"/>
      <c r="AI942" s="294">
        <f t="shared" si="2353"/>
        <v>44186.6668155893</v>
      </c>
      <c r="AJ942" s="295"/>
      <c r="AK942" s="295">
        <f t="shared" si="2354"/>
        <v>44189.6668155893</v>
      </c>
      <c r="AL942" s="296"/>
      <c r="AM942" s="217"/>
      <c r="AN942" s="218"/>
      <c r="AO942" s="218"/>
      <c r="AP942" s="218"/>
      <c r="AQ942" s="218"/>
      <c r="AR942" s="218"/>
      <c r="AS942" s="218"/>
      <c r="AT942" s="218"/>
      <c r="AU942" s="218"/>
      <c r="AV942" s="218"/>
      <c r="AW942" s="218"/>
      <c r="AX942" s="218"/>
      <c r="AY942" s="218"/>
      <c r="AZ942" s="218"/>
      <c r="BA942" s="218"/>
      <c r="BB942" s="218"/>
      <c r="BC942" s="218"/>
      <c r="BD942" s="218"/>
      <c r="BE942" s="218"/>
      <c r="BF942" s="218"/>
      <c r="BG942" s="218"/>
      <c r="BH942" s="218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217"/>
      <c r="BS942" s="217"/>
      <c r="BT942" s="217"/>
      <c r="BU942" s="217"/>
      <c r="BV942" s="217"/>
      <c r="BW942" s="217"/>
      <c r="BX942" s="217"/>
      <c r="BY942" s="217"/>
      <c r="BZ942" s="217"/>
      <c r="CA942" s="217"/>
      <c r="CB942" s="217"/>
      <c r="CC942" s="217"/>
      <c r="CD942" s="217"/>
      <c r="CE942" s="217"/>
      <c r="CF942" s="217"/>
      <c r="CG942" s="217"/>
      <c r="CH942" s="217"/>
      <c r="CI942" s="217"/>
      <c r="CJ942" s="217"/>
      <c r="CK942" s="217"/>
      <c r="CL942" s="217"/>
      <c r="CM942" s="217"/>
      <c r="CN942" s="217"/>
      <c r="CO942" s="217"/>
      <c r="CP942" s="217"/>
      <c r="CQ942" s="217"/>
      <c r="CR942" s="217"/>
      <c r="CS942" s="217"/>
      <c r="CT942" s="217"/>
      <c r="CU942" s="217"/>
      <c r="CV942" s="217"/>
      <c r="CW942" s="217"/>
      <c r="CX942" s="217"/>
      <c r="CY942" s="217"/>
    </row>
    <row r="943" s="193" customFormat="1" customHeight="1" spans="1:103">
      <c r="A943" s="341">
        <v>413</v>
      </c>
      <c r="B943" s="235"/>
      <c r="C943" s="234">
        <v>1</v>
      </c>
      <c r="D943" s="233">
        <f t="shared" si="2347"/>
        <v>750</v>
      </c>
      <c r="E943" s="234" t="str">
        <f t="shared" si="2348"/>
        <v>YT-3574</v>
      </c>
      <c r="F943" s="232">
        <f t="shared" si="2349"/>
        <v>5020</v>
      </c>
      <c r="G943" s="234"/>
      <c r="H943" s="234" t="s">
        <v>43</v>
      </c>
      <c r="I943" s="234">
        <v>75</v>
      </c>
      <c r="J943" s="252" t="s">
        <v>63</v>
      </c>
      <c r="K943" s="234">
        <v>476</v>
      </c>
      <c r="L943" s="234">
        <f t="shared" si="2350"/>
        <v>6</v>
      </c>
      <c r="M943" s="234">
        <f t="shared" si="2336"/>
        <v>135660</v>
      </c>
      <c r="N943" s="253">
        <f t="shared" si="2351"/>
        <v>0.174953959484346</v>
      </c>
      <c r="O943" s="234">
        <v>3.8</v>
      </c>
      <c r="P943" s="234"/>
      <c r="Q943" s="234"/>
      <c r="R943" s="234"/>
      <c r="S943" s="260">
        <f t="shared" si="2337"/>
        <v>0</v>
      </c>
      <c r="T943" s="260">
        <f t="shared" si="2338"/>
        <v>36902.0536391352</v>
      </c>
      <c r="U943" s="260">
        <f t="shared" si="2339"/>
        <v>878.268876611418</v>
      </c>
      <c r="V943" s="260"/>
      <c r="W943" s="270"/>
      <c r="X943" s="266"/>
      <c r="Y943" s="260">
        <f t="shared" si="2340"/>
        <v>36902.0536391352</v>
      </c>
      <c r="Z943" s="234">
        <f t="shared" si="2341"/>
        <v>878.268876611418</v>
      </c>
      <c r="AA943" s="260">
        <f t="shared" si="2342"/>
        <v>16386.5546218487</v>
      </c>
      <c r="AB943" s="278">
        <f t="shared" si="2343"/>
        <v>0</v>
      </c>
      <c r="AC943" s="260">
        <f t="shared" si="2344"/>
        <v>2052</v>
      </c>
      <c r="AD943" s="254">
        <f t="shared" si="2345"/>
        <v>21.666815589337</v>
      </c>
      <c r="AE943" s="279">
        <v>1</v>
      </c>
      <c r="AF943" s="280">
        <f t="shared" si="2346"/>
        <v>48.8376</v>
      </c>
      <c r="AG943" s="292">
        <f t="shared" si="2352"/>
        <v>44165</v>
      </c>
      <c r="AH943" s="294"/>
      <c r="AI943" s="294">
        <f t="shared" si="2353"/>
        <v>44186.6668155893</v>
      </c>
      <c r="AJ943" s="295"/>
      <c r="AK943" s="295">
        <f t="shared" si="2354"/>
        <v>44189.6668155893</v>
      </c>
      <c r="AL943" s="296"/>
      <c r="AM943" s="217"/>
      <c r="AN943" s="218"/>
      <c r="AO943" s="218"/>
      <c r="AP943" s="218"/>
      <c r="AQ943" s="218"/>
      <c r="AR943" s="218"/>
      <c r="AS943" s="218"/>
      <c r="AT943" s="218"/>
      <c r="AU943" s="218"/>
      <c r="AV943" s="218"/>
      <c r="AW943" s="218"/>
      <c r="AX943" s="218"/>
      <c r="AY943" s="218"/>
      <c r="AZ943" s="218"/>
      <c r="BA943" s="218"/>
      <c r="BB943" s="218"/>
      <c r="BC943" s="218"/>
      <c r="BD943" s="218"/>
      <c r="BE943" s="218"/>
      <c r="BF943" s="218"/>
      <c r="BG943" s="218"/>
      <c r="BH943" s="218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217"/>
      <c r="BS943" s="217"/>
      <c r="BT943" s="217"/>
      <c r="BU943" s="217"/>
      <c r="BV943" s="217"/>
      <c r="BW943" s="217"/>
      <c r="BX943" s="217"/>
      <c r="BY943" s="217"/>
      <c r="BZ943" s="217"/>
      <c r="CA943" s="217"/>
      <c r="CB943" s="217"/>
      <c r="CC943" s="217"/>
      <c r="CD943" s="217"/>
      <c r="CE943" s="217"/>
      <c r="CF943" s="217"/>
      <c r="CG943" s="217"/>
      <c r="CH943" s="217"/>
      <c r="CI943" s="217"/>
      <c r="CJ943" s="217"/>
      <c r="CK943" s="217"/>
      <c r="CL943" s="217"/>
      <c r="CM943" s="217"/>
      <c r="CN943" s="217"/>
      <c r="CO943" s="217"/>
      <c r="CP943" s="217"/>
      <c r="CQ943" s="217"/>
      <c r="CR943" s="217"/>
      <c r="CS943" s="217"/>
      <c r="CT943" s="217"/>
      <c r="CU943" s="217"/>
      <c r="CV943" s="217"/>
      <c r="CW943" s="217"/>
      <c r="CX943" s="217"/>
      <c r="CY943" s="217"/>
    </row>
    <row r="944" s="193" customFormat="1" customHeight="1" spans="1:103">
      <c r="A944" s="341">
        <v>413</v>
      </c>
      <c r="B944" s="235"/>
      <c r="C944" s="234">
        <v>1</v>
      </c>
      <c r="D944" s="233">
        <f t="shared" si="2347"/>
        <v>750</v>
      </c>
      <c r="E944" s="234" t="str">
        <f t="shared" si="2348"/>
        <v>YT-3574</v>
      </c>
      <c r="F944" s="232">
        <f t="shared" si="2349"/>
        <v>5020</v>
      </c>
      <c r="G944" s="234"/>
      <c r="H944" s="234" t="s">
        <v>44</v>
      </c>
      <c r="I944" s="234">
        <v>75</v>
      </c>
      <c r="J944" s="252" t="s">
        <v>63</v>
      </c>
      <c r="K944" s="234">
        <v>476</v>
      </c>
      <c r="L944" s="234">
        <f t="shared" si="2350"/>
        <v>6</v>
      </c>
      <c r="M944" s="234">
        <f t="shared" si="2336"/>
        <v>135660</v>
      </c>
      <c r="N944" s="253">
        <f t="shared" si="2351"/>
        <v>0.174953959484346</v>
      </c>
      <c r="O944" s="234">
        <v>3.8</v>
      </c>
      <c r="P944" s="234"/>
      <c r="Q944" s="234"/>
      <c r="R944" s="234"/>
      <c r="S944" s="260">
        <f t="shared" si="2337"/>
        <v>0</v>
      </c>
      <c r="T944" s="260">
        <f t="shared" si="2338"/>
        <v>36902.0536391352</v>
      </c>
      <c r="U944" s="260">
        <f t="shared" si="2339"/>
        <v>878.268876611418</v>
      </c>
      <c r="V944" s="260"/>
      <c r="W944" s="270"/>
      <c r="X944" s="266"/>
      <c r="Y944" s="260">
        <f t="shared" si="2340"/>
        <v>36902.0536391352</v>
      </c>
      <c r="Z944" s="234">
        <f t="shared" si="2341"/>
        <v>878.268876611418</v>
      </c>
      <c r="AA944" s="260">
        <f t="shared" si="2342"/>
        <v>16386.5546218487</v>
      </c>
      <c r="AB944" s="278">
        <f t="shared" si="2343"/>
        <v>0</v>
      </c>
      <c r="AC944" s="260">
        <f t="shared" si="2344"/>
        <v>2052</v>
      </c>
      <c r="AD944" s="254">
        <f t="shared" si="2345"/>
        <v>21.666815589337</v>
      </c>
      <c r="AE944" s="279">
        <v>1</v>
      </c>
      <c r="AF944" s="280">
        <f t="shared" si="2346"/>
        <v>48.8376</v>
      </c>
      <c r="AG944" s="292">
        <f t="shared" si="2352"/>
        <v>44165</v>
      </c>
      <c r="AH944" s="294"/>
      <c r="AI944" s="294">
        <f t="shared" si="2353"/>
        <v>44186.6668155893</v>
      </c>
      <c r="AJ944" s="295"/>
      <c r="AK944" s="295">
        <f t="shared" si="2354"/>
        <v>44189.6668155893</v>
      </c>
      <c r="AL944" s="296"/>
      <c r="AM944" s="217"/>
      <c r="AN944" s="218"/>
      <c r="AO944" s="218"/>
      <c r="AP944" s="218"/>
      <c r="AQ944" s="218"/>
      <c r="AR944" s="218"/>
      <c r="AS944" s="218"/>
      <c r="AT944" s="218"/>
      <c r="AU944" s="218"/>
      <c r="AV944" s="218"/>
      <c r="AW944" s="218"/>
      <c r="AX944" s="218"/>
      <c r="AY944" s="218"/>
      <c r="AZ944" s="218"/>
      <c r="BA944" s="218"/>
      <c r="BB944" s="218"/>
      <c r="BC944" s="218"/>
      <c r="BD944" s="218"/>
      <c r="BE944" s="218"/>
      <c r="BF944" s="218"/>
      <c r="BG944" s="218"/>
      <c r="BH944" s="218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217"/>
      <c r="BS944" s="217"/>
      <c r="BT944" s="217"/>
      <c r="BU944" s="217"/>
      <c r="BV944" s="217"/>
      <c r="BW944" s="217"/>
      <c r="BX944" s="217"/>
      <c r="BY944" s="217"/>
      <c r="BZ944" s="217"/>
      <c r="CA944" s="217"/>
      <c r="CB944" s="217"/>
      <c r="CC944" s="217"/>
      <c r="CD944" s="217"/>
      <c r="CE944" s="217"/>
      <c r="CF944" s="217"/>
      <c r="CG944" s="217"/>
      <c r="CH944" s="217"/>
      <c r="CI944" s="217"/>
      <c r="CJ944" s="217"/>
      <c r="CK944" s="217"/>
      <c r="CL944" s="217"/>
      <c r="CM944" s="217"/>
      <c r="CN944" s="217"/>
      <c r="CO944" s="217"/>
      <c r="CP944" s="217"/>
      <c r="CQ944" s="217"/>
      <c r="CR944" s="217"/>
      <c r="CS944" s="217"/>
      <c r="CT944" s="217"/>
      <c r="CU944" s="217"/>
      <c r="CV944" s="217"/>
      <c r="CW944" s="217"/>
      <c r="CX944" s="217"/>
      <c r="CY944" s="217"/>
    </row>
    <row r="945" s="193" customFormat="1" customHeight="1" spans="1:103">
      <c r="A945" s="341">
        <v>413</v>
      </c>
      <c r="B945" s="235"/>
      <c r="C945" s="234">
        <v>1</v>
      </c>
      <c r="D945" s="233">
        <f t="shared" si="2347"/>
        <v>750</v>
      </c>
      <c r="E945" s="234" t="str">
        <f t="shared" si="2348"/>
        <v>YT-3574</v>
      </c>
      <c r="F945" s="232">
        <f t="shared" si="2349"/>
        <v>5020</v>
      </c>
      <c r="G945" s="234"/>
      <c r="H945" s="234" t="s">
        <v>45</v>
      </c>
      <c r="I945" s="234"/>
      <c r="J945" s="252"/>
      <c r="K945" s="234"/>
      <c r="L945" s="234">
        <f t="shared" si="2350"/>
        <v>6</v>
      </c>
      <c r="M945" s="234">
        <f t="shared" si="2336"/>
        <v>0</v>
      </c>
      <c r="N945" s="253">
        <f t="shared" si="2351"/>
        <v>0</v>
      </c>
      <c r="O945" s="234"/>
      <c r="P945" s="234"/>
      <c r="Q945" s="234"/>
      <c r="R945" s="234"/>
      <c r="S945" s="260">
        <f t="shared" si="2337"/>
        <v>0</v>
      </c>
      <c r="T945" s="260" t="e">
        <f t="shared" si="2338"/>
        <v>#DIV/0!</v>
      </c>
      <c r="U945" s="260">
        <f t="shared" si="2339"/>
        <v>0</v>
      </c>
      <c r="V945" s="260"/>
      <c r="W945" s="270"/>
      <c r="X945" s="266"/>
      <c r="Y945" s="260" t="e">
        <f t="shared" si="2340"/>
        <v>#DIV/0!</v>
      </c>
      <c r="Z945" s="234" t="e">
        <f t="shared" si="2341"/>
        <v>#DIV/0!</v>
      </c>
      <c r="AA945" s="260" t="e">
        <f t="shared" si="2342"/>
        <v>#DIV/0!</v>
      </c>
      <c r="AB945" s="278" t="e">
        <f t="shared" si="2343"/>
        <v>#DIV/0!</v>
      </c>
      <c r="AC945" s="260">
        <f t="shared" si="2344"/>
        <v>0</v>
      </c>
      <c r="AD945" s="254" t="e">
        <f t="shared" si="2345"/>
        <v>#DIV/0!</v>
      </c>
      <c r="AE945" s="279">
        <v>1</v>
      </c>
      <c r="AF945" s="280">
        <f t="shared" si="2346"/>
        <v>0</v>
      </c>
      <c r="AG945" s="292">
        <f t="shared" si="2352"/>
        <v>44165</v>
      </c>
      <c r="AH945" s="294"/>
      <c r="AI945" s="294">
        <f t="shared" si="2353"/>
        <v>44186.6668155893</v>
      </c>
      <c r="AJ945" s="295"/>
      <c r="AK945" s="295">
        <f t="shared" si="2354"/>
        <v>44189.6668155893</v>
      </c>
      <c r="AL945" s="296"/>
      <c r="AM945" s="217"/>
      <c r="AN945" s="218"/>
      <c r="AO945" s="218"/>
      <c r="AP945" s="218"/>
      <c r="AQ945" s="218"/>
      <c r="AR945" s="218"/>
      <c r="AS945" s="218"/>
      <c r="AT945" s="218"/>
      <c r="AU945" s="218"/>
      <c r="AV945" s="218"/>
      <c r="AW945" s="218"/>
      <c r="AX945" s="218"/>
      <c r="AY945" s="218"/>
      <c r="AZ945" s="218"/>
      <c r="BA945" s="218"/>
      <c r="BB945" s="218"/>
      <c r="BC945" s="218"/>
      <c r="BD945" s="218"/>
      <c r="BE945" s="218"/>
      <c r="BF945" s="218"/>
      <c r="BG945" s="218"/>
      <c r="BH945" s="218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217"/>
      <c r="BS945" s="217"/>
      <c r="BT945" s="217"/>
      <c r="BU945" s="217"/>
      <c r="BV945" s="217"/>
      <c r="BW945" s="217"/>
      <c r="BX945" s="217"/>
      <c r="BY945" s="217"/>
      <c r="BZ945" s="217"/>
      <c r="CA945" s="217"/>
      <c r="CB945" s="217"/>
      <c r="CC945" s="217"/>
      <c r="CD945" s="217"/>
      <c r="CE945" s="217"/>
      <c r="CF945" s="217"/>
      <c r="CG945" s="217"/>
      <c r="CH945" s="217"/>
      <c r="CI945" s="217"/>
      <c r="CJ945" s="217"/>
      <c r="CK945" s="217"/>
      <c r="CL945" s="217"/>
      <c r="CM945" s="217"/>
      <c r="CN945" s="217"/>
      <c r="CO945" s="217"/>
      <c r="CP945" s="217"/>
      <c r="CQ945" s="217"/>
      <c r="CR945" s="217"/>
      <c r="CS945" s="217"/>
      <c r="CT945" s="217"/>
      <c r="CU945" s="217"/>
      <c r="CV945" s="217"/>
      <c r="CW945" s="217"/>
      <c r="CX945" s="217"/>
      <c r="CY945" s="217"/>
    </row>
    <row r="946" s="193" customFormat="1" customHeight="1" spans="1:103">
      <c r="A946" s="341">
        <v>413</v>
      </c>
      <c r="B946" s="235"/>
      <c r="C946" s="234">
        <v>1</v>
      </c>
      <c r="D946" s="233">
        <f t="shared" si="2347"/>
        <v>750</v>
      </c>
      <c r="E946" s="234" t="str">
        <f t="shared" si="2348"/>
        <v>YT-3574</v>
      </c>
      <c r="F946" s="232">
        <f t="shared" si="2349"/>
        <v>5020</v>
      </c>
      <c r="G946" s="234"/>
      <c r="H946" s="234" t="s">
        <v>46</v>
      </c>
      <c r="I946" s="234"/>
      <c r="J946" s="252"/>
      <c r="K946" s="234"/>
      <c r="L946" s="234">
        <f t="shared" si="2350"/>
        <v>6</v>
      </c>
      <c r="M946" s="234">
        <f t="shared" si="2336"/>
        <v>0</v>
      </c>
      <c r="N946" s="253">
        <f t="shared" si="2351"/>
        <v>0</v>
      </c>
      <c r="O946" s="234"/>
      <c r="P946" s="234"/>
      <c r="Q946" s="234"/>
      <c r="R946" s="234"/>
      <c r="S946" s="260">
        <f t="shared" si="2337"/>
        <v>0</v>
      </c>
      <c r="T946" s="260" t="e">
        <f t="shared" si="2338"/>
        <v>#DIV/0!</v>
      </c>
      <c r="U946" s="260">
        <f t="shared" si="2339"/>
        <v>0</v>
      </c>
      <c r="V946" s="260"/>
      <c r="W946" s="270"/>
      <c r="X946" s="266"/>
      <c r="Y946" s="260" t="e">
        <f t="shared" si="2340"/>
        <v>#DIV/0!</v>
      </c>
      <c r="Z946" s="234" t="e">
        <f t="shared" si="2341"/>
        <v>#DIV/0!</v>
      </c>
      <c r="AA946" s="260" t="e">
        <f t="shared" si="2342"/>
        <v>#DIV/0!</v>
      </c>
      <c r="AB946" s="278" t="e">
        <f t="shared" si="2343"/>
        <v>#DIV/0!</v>
      </c>
      <c r="AC946" s="260">
        <f t="shared" si="2344"/>
        <v>0</v>
      </c>
      <c r="AD946" s="254" t="e">
        <f t="shared" si="2345"/>
        <v>#DIV/0!</v>
      </c>
      <c r="AE946" s="279">
        <v>1</v>
      </c>
      <c r="AF946" s="280">
        <f t="shared" si="2346"/>
        <v>0</v>
      </c>
      <c r="AG946" s="292">
        <f t="shared" si="2352"/>
        <v>44165</v>
      </c>
      <c r="AH946" s="294"/>
      <c r="AI946" s="294">
        <f t="shared" si="2353"/>
        <v>44186.6668155893</v>
      </c>
      <c r="AJ946" s="295"/>
      <c r="AK946" s="295">
        <f t="shared" si="2354"/>
        <v>44189.6668155893</v>
      </c>
      <c r="AL946" s="296"/>
      <c r="AM946" s="217"/>
      <c r="AN946" s="218"/>
      <c r="AO946" s="218"/>
      <c r="AP946" s="218"/>
      <c r="AQ946" s="218"/>
      <c r="AR946" s="218"/>
      <c r="AS946" s="218"/>
      <c r="AT946" s="218"/>
      <c r="AU946" s="218"/>
      <c r="AV946" s="218"/>
      <c r="AW946" s="218"/>
      <c r="AX946" s="218"/>
      <c r="AY946" s="218"/>
      <c r="AZ946" s="218"/>
      <c r="BA946" s="218"/>
      <c r="BB946" s="218"/>
      <c r="BC946" s="218"/>
      <c r="BD946" s="218"/>
      <c r="BE946" s="218"/>
      <c r="BF946" s="218"/>
      <c r="BG946" s="218"/>
      <c r="BH946" s="218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217"/>
      <c r="BS946" s="217"/>
      <c r="BT946" s="217"/>
      <c r="BU946" s="217"/>
      <c r="BV946" s="217"/>
      <c r="BW946" s="217"/>
      <c r="BX946" s="217"/>
      <c r="BY946" s="217"/>
      <c r="BZ946" s="217"/>
      <c r="CA946" s="217"/>
      <c r="CB946" s="217"/>
      <c r="CC946" s="217"/>
      <c r="CD946" s="217"/>
      <c r="CE946" s="217"/>
      <c r="CF946" s="217"/>
      <c r="CG946" s="217"/>
      <c r="CH946" s="217"/>
      <c r="CI946" s="217"/>
      <c r="CJ946" s="217"/>
      <c r="CK946" s="217"/>
      <c r="CL946" s="217"/>
      <c r="CM946" s="217"/>
      <c r="CN946" s="217"/>
      <c r="CO946" s="217"/>
      <c r="CP946" s="217"/>
      <c r="CQ946" s="217"/>
      <c r="CR946" s="217"/>
      <c r="CS946" s="217"/>
      <c r="CT946" s="217"/>
      <c r="CU946" s="217"/>
      <c r="CV946" s="217"/>
      <c r="CW946" s="217"/>
      <c r="CX946" s="217"/>
      <c r="CY946" s="217"/>
    </row>
    <row r="947" s="193" customFormat="1" customHeight="1" spans="1:103">
      <c r="A947" s="341"/>
      <c r="B947" s="237"/>
      <c r="C947" s="240"/>
      <c r="D947" s="239"/>
      <c r="E947" s="240"/>
      <c r="F947" s="238"/>
      <c r="G947" s="240"/>
      <c r="H947" s="240"/>
      <c r="I947" s="240"/>
      <c r="J947" s="256"/>
      <c r="K947" s="240"/>
      <c r="L947" s="240"/>
      <c r="M947" s="240"/>
      <c r="N947" s="257"/>
      <c r="O947" s="240"/>
      <c r="P947" s="240"/>
      <c r="Q947" s="240"/>
      <c r="R947" s="240"/>
      <c r="S947" s="267"/>
      <c r="T947" s="267"/>
      <c r="U947" s="267"/>
      <c r="V947" s="267"/>
      <c r="W947" s="272"/>
      <c r="X947" s="269"/>
      <c r="Y947" s="267"/>
      <c r="Z947" s="240"/>
      <c r="AA947" s="267"/>
      <c r="AB947" s="281"/>
      <c r="AC947" s="267"/>
      <c r="AD947" s="258"/>
      <c r="AE947" s="282"/>
      <c r="AF947" s="283"/>
      <c r="AG947" s="297"/>
      <c r="AH947" s="352"/>
      <c r="AI947" s="352"/>
      <c r="AJ947" s="345"/>
      <c r="AK947" s="345"/>
      <c r="AL947" s="298"/>
      <c r="AM947" s="217"/>
      <c r="AN947" s="218"/>
      <c r="AO947" s="218"/>
      <c r="AP947" s="218"/>
      <c r="AQ947" s="218"/>
      <c r="AR947" s="218"/>
      <c r="AS947" s="218"/>
      <c r="AT947" s="218"/>
      <c r="AU947" s="218"/>
      <c r="AV947" s="218"/>
      <c r="AW947" s="218"/>
      <c r="AX947" s="218"/>
      <c r="AY947" s="218"/>
      <c r="AZ947" s="218"/>
      <c r="BA947" s="218"/>
      <c r="BB947" s="218"/>
      <c r="BC947" s="218"/>
      <c r="BD947" s="218"/>
      <c r="BE947" s="218"/>
      <c r="BF947" s="218"/>
      <c r="BG947" s="218"/>
      <c r="BH947" s="218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217"/>
      <c r="BS947" s="217"/>
      <c r="BT947" s="217"/>
      <c r="BU947" s="217"/>
      <c r="BV947" s="217"/>
      <c r="BW947" s="217"/>
      <c r="BX947" s="217"/>
      <c r="BY947" s="217"/>
      <c r="BZ947" s="217"/>
      <c r="CA947" s="217"/>
      <c r="CB947" s="217"/>
      <c r="CC947" s="217"/>
      <c r="CD947" s="217"/>
      <c r="CE947" s="217"/>
      <c r="CF947" s="217"/>
      <c r="CG947" s="217"/>
      <c r="CH947" s="217"/>
      <c r="CI947" s="217"/>
      <c r="CJ947" s="217"/>
      <c r="CK947" s="217"/>
      <c r="CL947" s="217"/>
      <c r="CM947" s="217"/>
      <c r="CN947" s="217"/>
      <c r="CO947" s="217"/>
      <c r="CP947" s="217"/>
      <c r="CQ947" s="217"/>
      <c r="CR947" s="217"/>
      <c r="CS947" s="217"/>
      <c r="CT947" s="217"/>
      <c r="CU947" s="217"/>
      <c r="CV947" s="217"/>
      <c r="CW947" s="217"/>
      <c r="CX947" s="217"/>
      <c r="CY947" s="217"/>
    </row>
    <row r="948" s="190" customFormat="1" customHeight="1" spans="1:103">
      <c r="A948" s="243">
        <v>414</v>
      </c>
      <c r="B948" s="235">
        <v>1118</v>
      </c>
      <c r="C948" s="234">
        <v>1</v>
      </c>
      <c r="D948" s="233">
        <v>750</v>
      </c>
      <c r="E948" s="234" t="s">
        <v>231</v>
      </c>
      <c r="F948" s="232">
        <v>5020</v>
      </c>
      <c r="G948" s="234"/>
      <c r="H948" s="234" t="s">
        <v>15</v>
      </c>
      <c r="I948" s="234">
        <v>150</v>
      </c>
      <c r="J948" s="252" t="s">
        <v>93</v>
      </c>
      <c r="K948" s="234">
        <v>101</v>
      </c>
      <c r="L948" s="234">
        <v>6</v>
      </c>
      <c r="M948" s="234">
        <f t="shared" ref="M948:M954" si="2355">O948*K948*I948</f>
        <v>45450</v>
      </c>
      <c r="N948" s="253">
        <f>M948/SUM($M$948:$M$954)</f>
        <v>0.0719069339168158</v>
      </c>
      <c r="O948" s="234">
        <v>3</v>
      </c>
      <c r="P948" s="234"/>
      <c r="Q948" s="234"/>
      <c r="R948" s="234"/>
      <c r="S948" s="260">
        <f t="shared" ref="S948:S954" si="2356">R948*Q948*P948/1000</f>
        <v>0</v>
      </c>
      <c r="T948" s="260">
        <f t="shared" ref="T948:T954" si="2357">F948*N948*1000/L948/K948*9000/I948</f>
        <v>35739.8820061797</v>
      </c>
      <c r="U948" s="260">
        <f t="shared" ref="U948:U954" si="2358">F948*N948</f>
        <v>360.972808262415</v>
      </c>
      <c r="V948" s="260"/>
      <c r="W948" s="270"/>
      <c r="X948" s="266">
        <v>15000</v>
      </c>
      <c r="Y948" s="260">
        <f t="shared" ref="Y948:Y954" si="2359">T948-X948</f>
        <v>20739.8820061797</v>
      </c>
      <c r="Z948" s="234">
        <f t="shared" ref="Z948:Z954" si="2360">Y948*I948/9000*L948*K948/1000</f>
        <v>209.472808262415</v>
      </c>
      <c r="AA948" s="260">
        <f t="shared" ref="AA948:AA954" si="2361">65*1000/K948*9000/I948</f>
        <v>38613.8613861386</v>
      </c>
      <c r="AB948" s="278">
        <f t="shared" ref="AB948:AB954" si="2362">Q948*R948*P948*N948/K948/L948*9000/I948</f>
        <v>0</v>
      </c>
      <c r="AC948" s="260">
        <f t="shared" ref="AC948:AC954" si="2363">D948/2*O948*60*24/1000</f>
        <v>1620</v>
      </c>
      <c r="AD948" s="254">
        <f t="shared" ref="AD948:AD954" si="2364">T948/AC948/0.83/AE948</f>
        <v>26.5803079028557</v>
      </c>
      <c r="AE948" s="279">
        <v>1</v>
      </c>
      <c r="AF948" s="280">
        <f t="shared" ref="AF948:AF954" si="2365">IF(LEN(C948)&gt;0,AC948*I948/9000/1000*K948*L948,"")</f>
        <v>16.362</v>
      </c>
      <c r="AG948" s="292">
        <v>44161</v>
      </c>
      <c r="AH948" s="294"/>
      <c r="AI948" s="294">
        <f>AD948+AG948</f>
        <v>44187.5803079029</v>
      </c>
      <c r="AJ948" s="295" t="str">
        <f ca="1">IF(NOW()-AG948-AD948&gt;=-2,"跟踪"," ")</f>
        <v> </v>
      </c>
      <c r="AK948" s="295">
        <f>AI948+3</f>
        <v>44190.5803079029</v>
      </c>
      <c r="AL948" s="296">
        <f>SUM(AF948:AF954)</f>
        <v>227.54412</v>
      </c>
      <c r="AM948" s="300"/>
      <c r="AN948" s="218"/>
      <c r="AO948" s="218"/>
      <c r="AP948" s="218"/>
      <c r="AQ948" s="218"/>
      <c r="AR948" s="218"/>
      <c r="AS948" s="218"/>
      <c r="AT948" s="218"/>
      <c r="AU948" s="218"/>
      <c r="AV948" s="218"/>
      <c r="AW948" s="218"/>
      <c r="AX948" s="218"/>
      <c r="AY948" s="218"/>
      <c r="AZ948" s="218"/>
      <c r="BA948" s="218"/>
      <c r="BB948" s="218"/>
      <c r="BC948" s="218"/>
      <c r="BD948" s="218"/>
      <c r="BE948" s="218"/>
      <c r="BF948" s="218"/>
      <c r="BG948" s="218"/>
      <c r="BH948" s="218"/>
      <c r="BI948" s="300"/>
      <c r="BJ948" s="300"/>
      <c r="BK948" s="300"/>
      <c r="BL948" s="300"/>
      <c r="BM948" s="300"/>
      <c r="BN948" s="300"/>
      <c r="BO948" s="300"/>
      <c r="BP948" s="300"/>
      <c r="BQ948" s="300"/>
      <c r="BR948" s="300"/>
      <c r="BS948" s="300"/>
      <c r="BT948" s="300"/>
      <c r="BU948" s="300"/>
      <c r="BV948" s="300"/>
      <c r="BW948" s="300"/>
      <c r="BX948" s="300"/>
      <c r="BY948" s="300"/>
      <c r="BZ948" s="300"/>
      <c r="CA948" s="300"/>
      <c r="CB948" s="300"/>
      <c r="CC948" s="300"/>
      <c r="CD948" s="300"/>
      <c r="CE948" s="300"/>
      <c r="CF948" s="300"/>
      <c r="CG948" s="300"/>
      <c r="CH948" s="300"/>
      <c r="CI948" s="300"/>
      <c r="CJ948" s="300"/>
      <c r="CK948" s="300"/>
      <c r="CL948" s="300"/>
      <c r="CM948" s="300"/>
      <c r="CN948" s="300"/>
      <c r="CO948" s="300"/>
      <c r="CP948" s="300"/>
      <c r="CQ948" s="300"/>
      <c r="CR948" s="300"/>
      <c r="CS948" s="300"/>
      <c r="CT948" s="300"/>
      <c r="CU948" s="300"/>
      <c r="CV948" s="300"/>
      <c r="CW948" s="300"/>
      <c r="CX948" s="300"/>
      <c r="CY948" s="300"/>
    </row>
    <row r="949" s="190" customFormat="1" customHeight="1" spans="1:103">
      <c r="A949" s="243">
        <v>414</v>
      </c>
      <c r="B949" s="235"/>
      <c r="C949" s="234">
        <v>1</v>
      </c>
      <c r="D949" s="233">
        <f t="shared" ref="D949:D954" si="2366">D948</f>
        <v>750</v>
      </c>
      <c r="E949" s="234" t="str">
        <f t="shared" ref="E949:E954" si="2367">E948</f>
        <v>YT-5025MS</v>
      </c>
      <c r="F949" s="232">
        <f t="shared" ref="F949:F954" si="2368">F948</f>
        <v>5020</v>
      </c>
      <c r="G949" s="234"/>
      <c r="H949" s="234" t="s">
        <v>41</v>
      </c>
      <c r="I949" s="234">
        <v>150</v>
      </c>
      <c r="J949" s="252" t="s">
        <v>93</v>
      </c>
      <c r="K949" s="234">
        <v>101</v>
      </c>
      <c r="L949" s="234">
        <f t="shared" ref="L949:L954" si="2369">L948</f>
        <v>6</v>
      </c>
      <c r="M949" s="234">
        <f t="shared" si="2355"/>
        <v>45450</v>
      </c>
      <c r="N949" s="253">
        <f t="shared" ref="N949:N954" si="2370">M949/SUM($M$948:$M$954)</f>
        <v>0.0719069339168158</v>
      </c>
      <c r="O949" s="234">
        <v>3</v>
      </c>
      <c r="P949" s="260"/>
      <c r="Q949" s="260"/>
      <c r="R949" s="260"/>
      <c r="S949" s="260">
        <f t="shared" si="2356"/>
        <v>0</v>
      </c>
      <c r="T949" s="260">
        <f t="shared" si="2357"/>
        <v>35739.8820061797</v>
      </c>
      <c r="U949" s="260">
        <f t="shared" si="2358"/>
        <v>360.972808262415</v>
      </c>
      <c r="V949" s="260"/>
      <c r="W949" s="270"/>
      <c r="X949" s="266">
        <v>15000</v>
      </c>
      <c r="Y949" s="260">
        <f t="shared" si="2359"/>
        <v>20739.8820061797</v>
      </c>
      <c r="Z949" s="234">
        <f t="shared" si="2360"/>
        <v>209.472808262415</v>
      </c>
      <c r="AA949" s="260">
        <f t="shared" si="2361"/>
        <v>38613.8613861386</v>
      </c>
      <c r="AB949" s="278">
        <f t="shared" si="2362"/>
        <v>0</v>
      </c>
      <c r="AC949" s="260">
        <f t="shared" si="2363"/>
        <v>1620</v>
      </c>
      <c r="AD949" s="254">
        <f t="shared" si="2364"/>
        <v>26.5803079028557</v>
      </c>
      <c r="AE949" s="279">
        <v>1</v>
      </c>
      <c r="AF949" s="280">
        <f t="shared" si="2365"/>
        <v>16.362</v>
      </c>
      <c r="AG949" s="292">
        <f t="shared" ref="AG949:AG954" si="2371">AG948</f>
        <v>44161</v>
      </c>
      <c r="AH949" s="294"/>
      <c r="AI949" s="294">
        <f t="shared" ref="AI949:AI954" si="2372">AI948</f>
        <v>44187.5803079029</v>
      </c>
      <c r="AJ949" s="295"/>
      <c r="AK949" s="295">
        <f t="shared" ref="AK949:AK954" si="2373">AK948</f>
        <v>44190.5803079029</v>
      </c>
      <c r="AL949" s="296"/>
      <c r="AM949" s="300"/>
      <c r="AN949" s="218"/>
      <c r="AO949" s="218"/>
      <c r="AP949" s="218"/>
      <c r="AQ949" s="218"/>
      <c r="AR949" s="218"/>
      <c r="AS949" s="218"/>
      <c r="AT949" s="218"/>
      <c r="AU949" s="218"/>
      <c r="AV949" s="218"/>
      <c r="AW949" s="218"/>
      <c r="AX949" s="218"/>
      <c r="AY949" s="218"/>
      <c r="AZ949" s="218"/>
      <c r="BA949" s="218"/>
      <c r="BB949" s="218"/>
      <c r="BC949" s="218"/>
      <c r="BD949" s="218"/>
      <c r="BE949" s="218"/>
      <c r="BF949" s="218"/>
      <c r="BG949" s="218"/>
      <c r="BH949" s="218"/>
      <c r="BI949" s="300"/>
      <c r="BJ949" s="300"/>
      <c r="BK949" s="300"/>
      <c r="BL949" s="300"/>
      <c r="BM949" s="300"/>
      <c r="BN949" s="300"/>
      <c r="BO949" s="300"/>
      <c r="BP949" s="300"/>
      <c r="BQ949" s="300"/>
      <c r="BR949" s="300"/>
      <c r="BS949" s="300"/>
      <c r="BT949" s="300"/>
      <c r="BU949" s="300"/>
      <c r="BV949" s="300"/>
      <c r="BW949" s="300"/>
      <c r="BX949" s="300"/>
      <c r="BY949" s="300"/>
      <c r="BZ949" s="300"/>
      <c r="CA949" s="300"/>
      <c r="CB949" s="300"/>
      <c r="CC949" s="300"/>
      <c r="CD949" s="300"/>
      <c r="CE949" s="300"/>
      <c r="CF949" s="300"/>
      <c r="CG949" s="300"/>
      <c r="CH949" s="300"/>
      <c r="CI949" s="300"/>
      <c r="CJ949" s="300"/>
      <c r="CK949" s="300"/>
      <c r="CL949" s="300"/>
      <c r="CM949" s="300"/>
      <c r="CN949" s="300"/>
      <c r="CO949" s="300"/>
      <c r="CP949" s="300"/>
      <c r="CQ949" s="300"/>
      <c r="CR949" s="300"/>
      <c r="CS949" s="300"/>
      <c r="CT949" s="300"/>
      <c r="CU949" s="300"/>
      <c r="CV949" s="300"/>
      <c r="CW949" s="300"/>
      <c r="CX949" s="300"/>
      <c r="CY949" s="300"/>
    </row>
    <row r="950" s="190" customFormat="1" customHeight="1" spans="1:103">
      <c r="A950" s="243">
        <v>414</v>
      </c>
      <c r="B950" s="235"/>
      <c r="C950" s="234">
        <v>1</v>
      </c>
      <c r="D950" s="233">
        <f t="shared" si="2366"/>
        <v>750</v>
      </c>
      <c r="E950" s="234" t="str">
        <f t="shared" si="2367"/>
        <v>YT-5025MS</v>
      </c>
      <c r="F950" s="232">
        <f t="shared" si="2368"/>
        <v>5020</v>
      </c>
      <c r="G950" s="234"/>
      <c r="H950" s="234" t="s">
        <v>42</v>
      </c>
      <c r="I950" s="234">
        <v>75</v>
      </c>
      <c r="J950" s="252" t="s">
        <v>63</v>
      </c>
      <c r="K950" s="234">
        <v>253</v>
      </c>
      <c r="L950" s="234">
        <f t="shared" si="2369"/>
        <v>6</v>
      </c>
      <c r="M950" s="234">
        <f t="shared" si="2355"/>
        <v>83490</v>
      </c>
      <c r="N950" s="253">
        <f t="shared" si="2370"/>
        <v>0.132090427122441</v>
      </c>
      <c r="O950" s="234">
        <v>4.4</v>
      </c>
      <c r="P950" s="234"/>
      <c r="Q950" s="234"/>
      <c r="R950" s="234"/>
      <c r="S950" s="260">
        <f t="shared" si="2356"/>
        <v>0</v>
      </c>
      <c r="T950" s="260">
        <f t="shared" si="2357"/>
        <v>52418.4936090636</v>
      </c>
      <c r="U950" s="260">
        <f t="shared" si="2358"/>
        <v>663.093944154654</v>
      </c>
      <c r="V950" s="260"/>
      <c r="W950" s="270"/>
      <c r="X950" s="266">
        <v>15000</v>
      </c>
      <c r="Y950" s="260">
        <f t="shared" si="2359"/>
        <v>37418.4936090636</v>
      </c>
      <c r="Z950" s="234">
        <f t="shared" si="2360"/>
        <v>473.343944154654</v>
      </c>
      <c r="AA950" s="260">
        <f t="shared" si="2361"/>
        <v>30830.0395256917</v>
      </c>
      <c r="AB950" s="278">
        <f t="shared" si="2362"/>
        <v>0</v>
      </c>
      <c r="AC950" s="260">
        <f t="shared" si="2363"/>
        <v>2376</v>
      </c>
      <c r="AD950" s="254">
        <f t="shared" si="2364"/>
        <v>26.5803079028557</v>
      </c>
      <c r="AE950" s="279">
        <v>1</v>
      </c>
      <c r="AF950" s="280">
        <f t="shared" si="2365"/>
        <v>30.0564</v>
      </c>
      <c r="AG950" s="292">
        <f t="shared" si="2371"/>
        <v>44161</v>
      </c>
      <c r="AH950" s="294"/>
      <c r="AI950" s="294">
        <f t="shared" si="2372"/>
        <v>44187.5803079029</v>
      </c>
      <c r="AJ950" s="295"/>
      <c r="AK950" s="295">
        <f t="shared" si="2373"/>
        <v>44190.5803079029</v>
      </c>
      <c r="AL950" s="296"/>
      <c r="AM950" s="300"/>
      <c r="AN950" s="218"/>
      <c r="AO950" s="218"/>
      <c r="AP950" s="218"/>
      <c r="AQ950" s="218"/>
      <c r="AR950" s="218"/>
      <c r="AS950" s="218"/>
      <c r="AT950" s="218"/>
      <c r="AU950" s="218"/>
      <c r="AV950" s="218"/>
      <c r="AW950" s="218"/>
      <c r="AX950" s="218"/>
      <c r="AY950" s="218"/>
      <c r="AZ950" s="218"/>
      <c r="BA950" s="218"/>
      <c r="BB950" s="218"/>
      <c r="BC950" s="218"/>
      <c r="BD950" s="218"/>
      <c r="BE950" s="218"/>
      <c r="BF950" s="218"/>
      <c r="BG950" s="218"/>
      <c r="BH950" s="218"/>
      <c r="BI950" s="300"/>
      <c r="BJ950" s="300"/>
      <c r="BK950" s="300"/>
      <c r="BL950" s="300"/>
      <c r="BM950" s="300"/>
      <c r="BN950" s="300"/>
      <c r="BO950" s="300"/>
      <c r="BP950" s="300"/>
      <c r="BQ950" s="300"/>
      <c r="BR950" s="300"/>
      <c r="BS950" s="300"/>
      <c r="BT950" s="300"/>
      <c r="BU950" s="300"/>
      <c r="BV950" s="300"/>
      <c r="BW950" s="300"/>
      <c r="BX950" s="300"/>
      <c r="BY950" s="300"/>
      <c r="BZ950" s="300"/>
      <c r="CA950" s="300"/>
      <c r="CB950" s="300"/>
      <c r="CC950" s="300"/>
      <c r="CD950" s="300"/>
      <c r="CE950" s="300"/>
      <c r="CF950" s="300"/>
      <c r="CG950" s="300"/>
      <c r="CH950" s="300"/>
      <c r="CI950" s="300"/>
      <c r="CJ950" s="300"/>
      <c r="CK950" s="300"/>
      <c r="CL950" s="300"/>
      <c r="CM950" s="300"/>
      <c r="CN950" s="300"/>
      <c r="CO950" s="300"/>
      <c r="CP950" s="300"/>
      <c r="CQ950" s="300"/>
      <c r="CR950" s="300"/>
      <c r="CS950" s="300"/>
      <c r="CT950" s="300"/>
      <c r="CU950" s="300"/>
      <c r="CV950" s="300"/>
      <c r="CW950" s="300"/>
      <c r="CX950" s="300"/>
      <c r="CY950" s="300"/>
    </row>
    <row r="951" s="190" customFormat="1" customHeight="1" spans="1:103">
      <c r="A951" s="243">
        <v>414</v>
      </c>
      <c r="B951" s="235"/>
      <c r="C951" s="234">
        <v>1</v>
      </c>
      <c r="D951" s="233">
        <f t="shared" si="2366"/>
        <v>750</v>
      </c>
      <c r="E951" s="234" t="str">
        <f t="shared" si="2367"/>
        <v>YT-5025MS</v>
      </c>
      <c r="F951" s="232">
        <f t="shared" si="2368"/>
        <v>5020</v>
      </c>
      <c r="G951" s="234"/>
      <c r="H951" s="234" t="s">
        <v>43</v>
      </c>
      <c r="I951" s="234">
        <v>75</v>
      </c>
      <c r="J951" s="252" t="s">
        <v>63</v>
      </c>
      <c r="K951" s="234">
        <v>253</v>
      </c>
      <c r="L951" s="234">
        <f t="shared" si="2369"/>
        <v>6</v>
      </c>
      <c r="M951" s="234">
        <f t="shared" si="2355"/>
        <v>83490</v>
      </c>
      <c r="N951" s="253">
        <f t="shared" si="2370"/>
        <v>0.132090427122441</v>
      </c>
      <c r="O951" s="234">
        <v>4.4</v>
      </c>
      <c r="P951" s="234"/>
      <c r="Q951" s="234"/>
      <c r="R951" s="234"/>
      <c r="S951" s="260">
        <f t="shared" si="2356"/>
        <v>0</v>
      </c>
      <c r="T951" s="260">
        <f t="shared" si="2357"/>
        <v>52418.4936090636</v>
      </c>
      <c r="U951" s="260">
        <f t="shared" si="2358"/>
        <v>663.093944154654</v>
      </c>
      <c r="V951" s="260"/>
      <c r="W951" s="270"/>
      <c r="X951" s="266">
        <v>15000</v>
      </c>
      <c r="Y951" s="260">
        <f t="shared" si="2359"/>
        <v>37418.4936090636</v>
      </c>
      <c r="Z951" s="234">
        <f t="shared" si="2360"/>
        <v>473.343944154654</v>
      </c>
      <c r="AA951" s="260">
        <f t="shared" si="2361"/>
        <v>30830.0395256917</v>
      </c>
      <c r="AB951" s="278">
        <f t="shared" si="2362"/>
        <v>0</v>
      </c>
      <c r="AC951" s="260">
        <f t="shared" si="2363"/>
        <v>2376</v>
      </c>
      <c r="AD951" s="254">
        <f t="shared" si="2364"/>
        <v>26.5803079028557</v>
      </c>
      <c r="AE951" s="279">
        <v>1</v>
      </c>
      <c r="AF951" s="280">
        <f t="shared" si="2365"/>
        <v>30.0564</v>
      </c>
      <c r="AG951" s="292">
        <f t="shared" si="2371"/>
        <v>44161</v>
      </c>
      <c r="AH951" s="294"/>
      <c r="AI951" s="294">
        <f t="shared" si="2372"/>
        <v>44187.5803079029</v>
      </c>
      <c r="AJ951" s="295"/>
      <c r="AK951" s="295">
        <f t="shared" si="2373"/>
        <v>44190.5803079029</v>
      </c>
      <c r="AL951" s="296"/>
      <c r="AM951" s="300"/>
      <c r="AN951" s="218"/>
      <c r="AO951" s="218"/>
      <c r="AP951" s="218"/>
      <c r="AQ951" s="218"/>
      <c r="AR951" s="218"/>
      <c r="AS951" s="218"/>
      <c r="AT951" s="218"/>
      <c r="AU951" s="218"/>
      <c r="AV951" s="218"/>
      <c r="AW951" s="218"/>
      <c r="AX951" s="218"/>
      <c r="AY951" s="218"/>
      <c r="AZ951" s="218"/>
      <c r="BA951" s="218"/>
      <c r="BB951" s="218"/>
      <c r="BC951" s="218"/>
      <c r="BD951" s="218"/>
      <c r="BE951" s="218"/>
      <c r="BF951" s="218"/>
      <c r="BG951" s="218"/>
      <c r="BH951" s="218"/>
      <c r="BI951" s="300"/>
      <c r="BJ951" s="300"/>
      <c r="BK951" s="300"/>
      <c r="BL951" s="300"/>
      <c r="BM951" s="300"/>
      <c r="BN951" s="300"/>
      <c r="BO951" s="300"/>
      <c r="BP951" s="300"/>
      <c r="BQ951" s="300"/>
      <c r="BR951" s="300"/>
      <c r="BS951" s="300"/>
      <c r="BT951" s="300"/>
      <c r="BU951" s="300"/>
      <c r="BV951" s="300"/>
      <c r="BW951" s="300"/>
      <c r="BX951" s="300"/>
      <c r="BY951" s="300"/>
      <c r="BZ951" s="300"/>
      <c r="CA951" s="300"/>
      <c r="CB951" s="300"/>
      <c r="CC951" s="300"/>
      <c r="CD951" s="300"/>
      <c r="CE951" s="300"/>
      <c r="CF951" s="300"/>
      <c r="CG951" s="300"/>
      <c r="CH951" s="300"/>
      <c r="CI951" s="300"/>
      <c r="CJ951" s="300"/>
      <c r="CK951" s="300"/>
      <c r="CL951" s="300"/>
      <c r="CM951" s="300"/>
      <c r="CN951" s="300"/>
      <c r="CO951" s="300"/>
      <c r="CP951" s="300"/>
      <c r="CQ951" s="300"/>
      <c r="CR951" s="300"/>
      <c r="CS951" s="300"/>
      <c r="CT951" s="300"/>
      <c r="CU951" s="300"/>
      <c r="CV951" s="300"/>
      <c r="CW951" s="300"/>
      <c r="CX951" s="300"/>
      <c r="CY951" s="300"/>
    </row>
    <row r="952" s="190" customFormat="1" customHeight="1" spans="1:103">
      <c r="A952" s="243">
        <v>414</v>
      </c>
      <c r="B952" s="235"/>
      <c r="C952" s="234">
        <v>1</v>
      </c>
      <c r="D952" s="233">
        <f t="shared" si="2366"/>
        <v>750</v>
      </c>
      <c r="E952" s="234" t="str">
        <f t="shared" si="2367"/>
        <v>YT-5025MS</v>
      </c>
      <c r="F952" s="232">
        <f t="shared" si="2368"/>
        <v>5020</v>
      </c>
      <c r="G952" s="234"/>
      <c r="H952" s="234" t="s">
        <v>44</v>
      </c>
      <c r="I952" s="234">
        <v>30</v>
      </c>
      <c r="J952" s="259" t="s">
        <v>232</v>
      </c>
      <c r="K952" s="234">
        <v>506</v>
      </c>
      <c r="L952" s="234">
        <f t="shared" si="2369"/>
        <v>6</v>
      </c>
      <c r="M952" s="234">
        <f t="shared" si="2355"/>
        <v>256542</v>
      </c>
      <c r="N952" s="253">
        <f t="shared" si="2370"/>
        <v>0.405877857885319</v>
      </c>
      <c r="O952" s="234">
        <v>16.9</v>
      </c>
      <c r="P952" s="234"/>
      <c r="Q952" s="234"/>
      <c r="R952" s="234"/>
      <c r="S952" s="260">
        <f t="shared" si="2356"/>
        <v>0</v>
      </c>
      <c r="T952" s="260">
        <f t="shared" si="2357"/>
        <v>201334.668634812</v>
      </c>
      <c r="U952" s="260">
        <f t="shared" si="2358"/>
        <v>2037.5068465843</v>
      </c>
      <c r="V952" s="260"/>
      <c r="W952" s="270"/>
      <c r="X952" s="266"/>
      <c r="Y952" s="260">
        <f t="shared" si="2359"/>
        <v>201334.668634812</v>
      </c>
      <c r="Z952" s="234">
        <f t="shared" si="2360"/>
        <v>2037.5068465843</v>
      </c>
      <c r="AA952" s="260">
        <f t="shared" si="2361"/>
        <v>38537.5494071146</v>
      </c>
      <c r="AB952" s="278">
        <f t="shared" si="2362"/>
        <v>0</v>
      </c>
      <c r="AC952" s="260">
        <f t="shared" si="2363"/>
        <v>9126</v>
      </c>
      <c r="AD952" s="254">
        <f t="shared" si="2364"/>
        <v>26.5803079028557</v>
      </c>
      <c r="AE952" s="279">
        <v>1</v>
      </c>
      <c r="AF952" s="280">
        <f t="shared" si="2365"/>
        <v>92.35512</v>
      </c>
      <c r="AG952" s="292">
        <f t="shared" si="2371"/>
        <v>44161</v>
      </c>
      <c r="AH952" s="294"/>
      <c r="AI952" s="294">
        <f t="shared" si="2372"/>
        <v>44187.5803079029</v>
      </c>
      <c r="AJ952" s="295"/>
      <c r="AK952" s="295">
        <f t="shared" si="2373"/>
        <v>44190.5803079029</v>
      </c>
      <c r="AL952" s="296"/>
      <c r="AM952" s="300"/>
      <c r="AN952" s="218"/>
      <c r="AO952" s="218"/>
      <c r="AP952" s="218"/>
      <c r="AQ952" s="218"/>
      <c r="AR952" s="218"/>
      <c r="AS952" s="218"/>
      <c r="AT952" s="218"/>
      <c r="AU952" s="218"/>
      <c r="AV952" s="218"/>
      <c r="AW952" s="218"/>
      <c r="AX952" s="218"/>
      <c r="AY952" s="218"/>
      <c r="AZ952" s="218"/>
      <c r="BA952" s="218"/>
      <c r="BB952" s="218"/>
      <c r="BC952" s="218"/>
      <c r="BD952" s="218"/>
      <c r="BE952" s="218"/>
      <c r="BF952" s="218"/>
      <c r="BG952" s="218"/>
      <c r="BH952" s="218"/>
      <c r="BI952" s="300"/>
      <c r="BJ952" s="300"/>
      <c r="BK952" s="300"/>
      <c r="BL952" s="300"/>
      <c r="BM952" s="300"/>
      <c r="BN952" s="300"/>
      <c r="BO952" s="300"/>
      <c r="BP952" s="300"/>
      <c r="BQ952" s="300"/>
      <c r="BR952" s="300"/>
      <c r="BS952" s="300"/>
      <c r="BT952" s="300"/>
      <c r="BU952" s="300"/>
      <c r="BV952" s="300"/>
      <c r="BW952" s="300"/>
      <c r="BX952" s="300"/>
      <c r="BY952" s="300"/>
      <c r="BZ952" s="300"/>
      <c r="CA952" s="300"/>
      <c r="CB952" s="300"/>
      <c r="CC952" s="300"/>
      <c r="CD952" s="300"/>
      <c r="CE952" s="300"/>
      <c r="CF952" s="300"/>
      <c r="CG952" s="300"/>
      <c r="CH952" s="300"/>
      <c r="CI952" s="300"/>
      <c r="CJ952" s="300"/>
      <c r="CK952" s="300"/>
      <c r="CL952" s="300"/>
      <c r="CM952" s="300"/>
      <c r="CN952" s="300"/>
      <c r="CO952" s="300"/>
      <c r="CP952" s="300"/>
      <c r="CQ952" s="300"/>
      <c r="CR952" s="300"/>
      <c r="CS952" s="300"/>
      <c r="CT952" s="300"/>
      <c r="CU952" s="300"/>
      <c r="CV952" s="300"/>
      <c r="CW952" s="300"/>
      <c r="CX952" s="300"/>
      <c r="CY952" s="300"/>
    </row>
    <row r="953" s="190" customFormat="1" customHeight="1" spans="1:103">
      <c r="A953" s="243">
        <v>414</v>
      </c>
      <c r="B953" s="235"/>
      <c r="C953" s="234">
        <v>1</v>
      </c>
      <c r="D953" s="233">
        <f t="shared" si="2366"/>
        <v>750</v>
      </c>
      <c r="E953" s="234" t="str">
        <f t="shared" si="2367"/>
        <v>YT-5025MS</v>
      </c>
      <c r="F953" s="232">
        <f t="shared" si="2368"/>
        <v>5020</v>
      </c>
      <c r="G953" s="234"/>
      <c r="H953" s="234" t="s">
        <v>45</v>
      </c>
      <c r="I953" s="234">
        <v>75</v>
      </c>
      <c r="J953" s="252" t="s">
        <v>63</v>
      </c>
      <c r="K953" s="234">
        <v>506</v>
      </c>
      <c r="L953" s="234">
        <f t="shared" si="2369"/>
        <v>6</v>
      </c>
      <c r="M953" s="234">
        <f t="shared" si="2355"/>
        <v>117645</v>
      </c>
      <c r="N953" s="253">
        <f t="shared" si="2370"/>
        <v>0.186127420036167</v>
      </c>
      <c r="O953" s="234">
        <v>3.1</v>
      </c>
      <c r="P953" s="234"/>
      <c r="Q953" s="234"/>
      <c r="R953" s="234"/>
      <c r="S953" s="260">
        <f t="shared" si="2356"/>
        <v>0</v>
      </c>
      <c r="T953" s="260">
        <f t="shared" si="2357"/>
        <v>36931.2114063857</v>
      </c>
      <c r="U953" s="260">
        <f t="shared" si="2358"/>
        <v>934.359648581559</v>
      </c>
      <c r="V953" s="260"/>
      <c r="W953" s="270"/>
      <c r="X953" s="266"/>
      <c r="Y953" s="260">
        <f t="shared" si="2359"/>
        <v>36931.2114063857</v>
      </c>
      <c r="Z953" s="234">
        <f t="shared" si="2360"/>
        <v>934.359648581559</v>
      </c>
      <c r="AA953" s="260">
        <f t="shared" si="2361"/>
        <v>15415.0197628458</v>
      </c>
      <c r="AB953" s="278">
        <f t="shared" si="2362"/>
        <v>0</v>
      </c>
      <c r="AC953" s="260">
        <f t="shared" si="2363"/>
        <v>1674</v>
      </c>
      <c r="AD953" s="254">
        <f t="shared" si="2364"/>
        <v>26.5803079028557</v>
      </c>
      <c r="AE953" s="279">
        <v>1</v>
      </c>
      <c r="AF953" s="280">
        <f t="shared" si="2365"/>
        <v>42.3522</v>
      </c>
      <c r="AG953" s="292">
        <f t="shared" si="2371"/>
        <v>44161</v>
      </c>
      <c r="AH953" s="294"/>
      <c r="AI953" s="294">
        <f t="shared" si="2372"/>
        <v>44187.5803079029</v>
      </c>
      <c r="AJ953" s="295"/>
      <c r="AK953" s="295">
        <f t="shared" si="2373"/>
        <v>44190.5803079029</v>
      </c>
      <c r="AL953" s="296"/>
      <c r="AM953" s="300"/>
      <c r="AN953" s="218"/>
      <c r="AO953" s="218"/>
      <c r="AP953" s="218"/>
      <c r="AQ953" s="218"/>
      <c r="AR953" s="218"/>
      <c r="AS953" s="218"/>
      <c r="AT953" s="218"/>
      <c r="AU953" s="218"/>
      <c r="AV953" s="218"/>
      <c r="AW953" s="218"/>
      <c r="AX953" s="218"/>
      <c r="AY953" s="218"/>
      <c r="AZ953" s="218"/>
      <c r="BA953" s="218"/>
      <c r="BB953" s="218"/>
      <c r="BC953" s="218"/>
      <c r="BD953" s="218"/>
      <c r="BE953" s="218"/>
      <c r="BF953" s="218"/>
      <c r="BG953" s="218"/>
      <c r="BH953" s="218"/>
      <c r="BI953" s="300"/>
      <c r="BJ953" s="300"/>
      <c r="BK953" s="300"/>
      <c r="BL953" s="300"/>
      <c r="BM953" s="300"/>
      <c r="BN953" s="300"/>
      <c r="BO953" s="300"/>
      <c r="BP953" s="300"/>
      <c r="BQ953" s="300"/>
      <c r="BR953" s="300"/>
      <c r="BS953" s="300"/>
      <c r="BT953" s="300"/>
      <c r="BU953" s="300"/>
      <c r="BV953" s="300"/>
      <c r="BW953" s="300"/>
      <c r="BX953" s="300"/>
      <c r="BY953" s="300"/>
      <c r="BZ953" s="300"/>
      <c r="CA953" s="300"/>
      <c r="CB953" s="300"/>
      <c r="CC953" s="300"/>
      <c r="CD953" s="300"/>
      <c r="CE953" s="300"/>
      <c r="CF953" s="300"/>
      <c r="CG953" s="300"/>
      <c r="CH953" s="300"/>
      <c r="CI953" s="300"/>
      <c r="CJ953" s="300"/>
      <c r="CK953" s="300"/>
      <c r="CL953" s="300"/>
      <c r="CM953" s="300"/>
      <c r="CN953" s="300"/>
      <c r="CO953" s="300"/>
      <c r="CP953" s="300"/>
      <c r="CQ953" s="300"/>
      <c r="CR953" s="300"/>
      <c r="CS953" s="300"/>
      <c r="CT953" s="300"/>
      <c r="CU953" s="300"/>
      <c r="CV953" s="300"/>
      <c r="CW953" s="300"/>
      <c r="CX953" s="300"/>
      <c r="CY953" s="300"/>
    </row>
    <row r="954" s="190" customFormat="1" customHeight="1" spans="1:103">
      <c r="A954" s="243">
        <v>414</v>
      </c>
      <c r="B954" s="235"/>
      <c r="C954" s="234">
        <v>1</v>
      </c>
      <c r="D954" s="233">
        <f t="shared" si="2366"/>
        <v>750</v>
      </c>
      <c r="E954" s="234" t="str">
        <f t="shared" si="2367"/>
        <v>YT-5025MS</v>
      </c>
      <c r="F954" s="232">
        <f t="shared" si="2368"/>
        <v>5020</v>
      </c>
      <c r="G954" s="234"/>
      <c r="H954" s="234" t="s">
        <v>46</v>
      </c>
      <c r="I954" s="234"/>
      <c r="J954" s="252"/>
      <c r="K954" s="234"/>
      <c r="L954" s="234">
        <f t="shared" si="2369"/>
        <v>6</v>
      </c>
      <c r="M954" s="234">
        <f t="shared" si="2355"/>
        <v>0</v>
      </c>
      <c r="N954" s="253">
        <f t="shared" si="2370"/>
        <v>0</v>
      </c>
      <c r="O954" s="234"/>
      <c r="P954" s="234"/>
      <c r="Q954" s="234"/>
      <c r="R954" s="234"/>
      <c r="S954" s="260">
        <f t="shared" si="2356"/>
        <v>0</v>
      </c>
      <c r="T954" s="260" t="e">
        <f t="shared" si="2357"/>
        <v>#DIV/0!</v>
      </c>
      <c r="U954" s="260">
        <f t="shared" si="2358"/>
        <v>0</v>
      </c>
      <c r="V954" s="260"/>
      <c r="W954" s="270"/>
      <c r="X954" s="266"/>
      <c r="Y954" s="260" t="e">
        <f t="shared" si="2359"/>
        <v>#DIV/0!</v>
      </c>
      <c r="Z954" s="234" t="e">
        <f t="shared" si="2360"/>
        <v>#DIV/0!</v>
      </c>
      <c r="AA954" s="260" t="e">
        <f t="shared" si="2361"/>
        <v>#DIV/0!</v>
      </c>
      <c r="AB954" s="278" t="e">
        <f t="shared" si="2362"/>
        <v>#DIV/0!</v>
      </c>
      <c r="AC954" s="260">
        <f t="shared" si="2363"/>
        <v>0</v>
      </c>
      <c r="AD954" s="254" t="e">
        <f t="shared" si="2364"/>
        <v>#DIV/0!</v>
      </c>
      <c r="AE954" s="279">
        <v>1</v>
      </c>
      <c r="AF954" s="280">
        <f t="shared" si="2365"/>
        <v>0</v>
      </c>
      <c r="AG954" s="292">
        <f t="shared" si="2371"/>
        <v>44161</v>
      </c>
      <c r="AH954" s="294"/>
      <c r="AI954" s="294">
        <f t="shared" si="2372"/>
        <v>44187.5803079029</v>
      </c>
      <c r="AJ954" s="295"/>
      <c r="AK954" s="295">
        <f t="shared" si="2373"/>
        <v>44190.5803079029</v>
      </c>
      <c r="AL954" s="296"/>
      <c r="AM954" s="300"/>
      <c r="AN954" s="218"/>
      <c r="AO954" s="218"/>
      <c r="AP954" s="218"/>
      <c r="AQ954" s="218"/>
      <c r="AR954" s="218"/>
      <c r="AS954" s="218"/>
      <c r="AT954" s="218"/>
      <c r="AU954" s="218"/>
      <c r="AV954" s="218"/>
      <c r="AW954" s="218"/>
      <c r="AX954" s="218"/>
      <c r="AY954" s="218"/>
      <c r="AZ954" s="218"/>
      <c r="BA954" s="218"/>
      <c r="BB954" s="218"/>
      <c r="BC954" s="218"/>
      <c r="BD954" s="218"/>
      <c r="BE954" s="218"/>
      <c r="BF954" s="218"/>
      <c r="BG954" s="218"/>
      <c r="BH954" s="218"/>
      <c r="BI954" s="300"/>
      <c r="BJ954" s="300"/>
      <c r="BK954" s="300"/>
      <c r="BL954" s="300"/>
      <c r="BM954" s="300"/>
      <c r="BN954" s="300"/>
      <c r="BO954" s="300"/>
      <c r="BP954" s="300"/>
      <c r="BQ954" s="300"/>
      <c r="BR954" s="300"/>
      <c r="BS954" s="300"/>
      <c r="BT954" s="300"/>
      <c r="BU954" s="300"/>
      <c r="BV954" s="300"/>
      <c r="BW954" s="300"/>
      <c r="BX954" s="300"/>
      <c r="BY954" s="300"/>
      <c r="BZ954" s="300"/>
      <c r="CA954" s="300"/>
      <c r="CB954" s="300"/>
      <c r="CC954" s="300"/>
      <c r="CD954" s="300"/>
      <c r="CE954" s="300"/>
      <c r="CF954" s="300"/>
      <c r="CG954" s="300"/>
      <c r="CH954" s="300"/>
      <c r="CI954" s="300"/>
      <c r="CJ954" s="300"/>
      <c r="CK954" s="300"/>
      <c r="CL954" s="300"/>
      <c r="CM954" s="300"/>
      <c r="CN954" s="300"/>
      <c r="CO954" s="300"/>
      <c r="CP954" s="300"/>
      <c r="CQ954" s="300"/>
      <c r="CR954" s="300"/>
      <c r="CS954" s="300"/>
      <c r="CT954" s="300"/>
      <c r="CU954" s="300"/>
      <c r="CV954" s="300"/>
      <c r="CW954" s="300"/>
      <c r="CX954" s="300"/>
      <c r="CY954" s="300"/>
    </row>
    <row r="955" s="190" customFormat="1" customHeight="1" spans="1:103">
      <c r="A955" s="243"/>
      <c r="B955" s="237"/>
      <c r="C955" s="240"/>
      <c r="D955" s="239"/>
      <c r="E955" s="240"/>
      <c r="F955" s="238"/>
      <c r="G955" s="240"/>
      <c r="H955" s="240"/>
      <c r="I955" s="240"/>
      <c r="J955" s="256"/>
      <c r="K955" s="240"/>
      <c r="L955" s="240"/>
      <c r="M955" s="240"/>
      <c r="N955" s="257"/>
      <c r="O955" s="240"/>
      <c r="P955" s="240"/>
      <c r="Q955" s="240"/>
      <c r="R955" s="240"/>
      <c r="S955" s="267"/>
      <c r="T955" s="267"/>
      <c r="U955" s="267"/>
      <c r="V955" s="267"/>
      <c r="W955" s="272"/>
      <c r="X955" s="269"/>
      <c r="Y955" s="267"/>
      <c r="Z955" s="240"/>
      <c r="AA955" s="267"/>
      <c r="AB955" s="281"/>
      <c r="AC955" s="267"/>
      <c r="AD955" s="258"/>
      <c r="AE955" s="282"/>
      <c r="AF955" s="283"/>
      <c r="AG955" s="297"/>
      <c r="AH955" s="352"/>
      <c r="AI955" s="352"/>
      <c r="AJ955" s="345"/>
      <c r="AK955" s="345"/>
      <c r="AL955" s="298"/>
      <c r="AM955" s="300"/>
      <c r="AN955" s="218"/>
      <c r="AO955" s="218"/>
      <c r="AP955" s="218"/>
      <c r="AQ955" s="218"/>
      <c r="AR955" s="218"/>
      <c r="AS955" s="218"/>
      <c r="AT955" s="218"/>
      <c r="AU955" s="218"/>
      <c r="AV955" s="218"/>
      <c r="AW955" s="218"/>
      <c r="AX955" s="218"/>
      <c r="AY955" s="218"/>
      <c r="AZ955" s="218"/>
      <c r="BA955" s="218"/>
      <c r="BB955" s="218"/>
      <c r="BC955" s="218"/>
      <c r="BD955" s="218"/>
      <c r="BE955" s="218"/>
      <c r="BF955" s="218"/>
      <c r="BG955" s="218"/>
      <c r="BH955" s="218"/>
      <c r="BI955" s="300"/>
      <c r="BJ955" s="300"/>
      <c r="BK955" s="300"/>
      <c r="BL955" s="300"/>
      <c r="BM955" s="300"/>
      <c r="BN955" s="300"/>
      <c r="BO955" s="300"/>
      <c r="BP955" s="300"/>
      <c r="BQ955" s="300"/>
      <c r="BR955" s="300"/>
      <c r="BS955" s="300"/>
      <c r="BT955" s="300"/>
      <c r="BU955" s="300"/>
      <c r="BV955" s="300"/>
      <c r="BW955" s="300"/>
      <c r="BX955" s="300"/>
      <c r="BY955" s="300"/>
      <c r="BZ955" s="300"/>
      <c r="CA955" s="300"/>
      <c r="CB955" s="300"/>
      <c r="CC955" s="300"/>
      <c r="CD955" s="300"/>
      <c r="CE955" s="300"/>
      <c r="CF955" s="300"/>
      <c r="CG955" s="300"/>
      <c r="CH955" s="300"/>
      <c r="CI955" s="300"/>
      <c r="CJ955" s="300"/>
      <c r="CK955" s="300"/>
      <c r="CL955" s="300"/>
      <c r="CM955" s="300"/>
      <c r="CN955" s="300"/>
      <c r="CO955" s="300"/>
      <c r="CP955" s="300"/>
      <c r="CQ955" s="300"/>
      <c r="CR955" s="300"/>
      <c r="CS955" s="300"/>
      <c r="CT955" s="300"/>
      <c r="CU955" s="300"/>
      <c r="CV955" s="300"/>
      <c r="CW955" s="300"/>
      <c r="CX955" s="300"/>
      <c r="CY955" s="300"/>
    </row>
    <row r="956" s="193" customFormat="1" customHeight="1" spans="1:103">
      <c r="A956" s="341">
        <v>413</v>
      </c>
      <c r="B956" s="235">
        <v>1119</v>
      </c>
      <c r="C956" s="234">
        <v>1</v>
      </c>
      <c r="D956" s="233">
        <v>650</v>
      </c>
      <c r="E956" s="234" t="s">
        <v>233</v>
      </c>
      <c r="F956" s="232">
        <v>2000</v>
      </c>
      <c r="G956" s="234"/>
      <c r="H956" s="234" t="s">
        <v>15</v>
      </c>
      <c r="I956" s="234">
        <v>150</v>
      </c>
      <c r="J956" s="252" t="s">
        <v>54</v>
      </c>
      <c r="K956" s="234">
        <v>357</v>
      </c>
      <c r="L956" s="234">
        <v>6</v>
      </c>
      <c r="M956" s="234">
        <f t="shared" ref="M956:M962" si="2374">O956*K956*I956</f>
        <v>214200</v>
      </c>
      <c r="N956" s="253">
        <f>M956/SUM($M$956:$M$962)</f>
        <v>0.214285714285714</v>
      </c>
      <c r="O956" s="234">
        <v>4</v>
      </c>
      <c r="P956" s="234"/>
      <c r="Q956" s="234"/>
      <c r="R956" s="234"/>
      <c r="S956" s="260">
        <f t="shared" ref="S956:S962" si="2375">R956*Q956*P956/1000</f>
        <v>0</v>
      </c>
      <c r="T956" s="260">
        <f t="shared" ref="T956:T962" si="2376">F956*N956*1000/L956/K956*9000/I956</f>
        <v>12004.8019207683</v>
      </c>
      <c r="U956" s="260">
        <f t="shared" ref="U956:U962" si="2377">F956*N956</f>
        <v>428.571428571428</v>
      </c>
      <c r="V956" s="260"/>
      <c r="W956" s="270"/>
      <c r="X956" s="266"/>
      <c r="Y956" s="260">
        <f t="shared" ref="Y956:Y962" si="2378">T956-X956</f>
        <v>12004.8019207683</v>
      </c>
      <c r="Z956" s="234">
        <f t="shared" ref="Z956:Z962" si="2379">Y956*I956/9000*L956*K956/1000</f>
        <v>428.571428571428</v>
      </c>
      <c r="AA956" s="260">
        <f t="shared" ref="AA956:AA962" si="2380">65*1000/K956*9000/I956</f>
        <v>10924.3697478992</v>
      </c>
      <c r="AB956" s="278">
        <f t="shared" ref="AB956:AB962" si="2381">Q956*R956*P956*N956/K956/L956*9000/I956</f>
        <v>0</v>
      </c>
      <c r="AC956" s="260">
        <f t="shared" ref="AC956:AC962" si="2382">D956/2*O956*60*24/1000</f>
        <v>1872</v>
      </c>
      <c r="AD956" s="254">
        <f t="shared" ref="AD956:AD962" si="2383">T956/AC956/0.83/AE956</f>
        <v>7.7262910106891</v>
      </c>
      <c r="AE956" s="279">
        <v>1</v>
      </c>
      <c r="AF956" s="280">
        <f t="shared" ref="AF956:AF962" si="2384">IF(LEN(C956)&gt;0,AC956*I956/9000/1000*K956*L956,"")</f>
        <v>66.8304</v>
      </c>
      <c r="AG956" s="292">
        <v>44165</v>
      </c>
      <c r="AH956" s="294"/>
      <c r="AI956" s="294">
        <f>AD956+AG956</f>
        <v>44172.7262910107</v>
      </c>
      <c r="AJ956" s="295" t="str">
        <f ca="1">IF(NOW()-AG956-AD956&gt;=-2,"跟踪"," ")</f>
        <v> </v>
      </c>
      <c r="AK956" s="295">
        <f>AI956+3</f>
        <v>44175.7262910107</v>
      </c>
      <c r="AL956" s="296">
        <f>SUM(AF956:AF962)</f>
        <v>311.8752</v>
      </c>
      <c r="AM956" s="217"/>
      <c r="AN956" s="218"/>
      <c r="AO956" s="218"/>
      <c r="AP956" s="218"/>
      <c r="AQ956" s="218"/>
      <c r="AR956" s="218"/>
      <c r="AS956" s="218"/>
      <c r="AT956" s="218"/>
      <c r="AU956" s="218"/>
      <c r="AV956" s="218"/>
      <c r="AW956" s="218"/>
      <c r="AX956" s="218"/>
      <c r="AY956" s="218"/>
      <c r="AZ956" s="218"/>
      <c r="BA956" s="218"/>
      <c r="BB956" s="218"/>
      <c r="BC956" s="218"/>
      <c r="BD956" s="218"/>
      <c r="BE956" s="218"/>
      <c r="BF956" s="218"/>
      <c r="BG956" s="218"/>
      <c r="BH956" s="218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217"/>
      <c r="BS956" s="217"/>
      <c r="BT956" s="217"/>
      <c r="BU956" s="217"/>
      <c r="BV956" s="217"/>
      <c r="BW956" s="217"/>
      <c r="BX956" s="217"/>
      <c r="BY956" s="217"/>
      <c r="BZ956" s="217"/>
      <c r="CA956" s="217"/>
      <c r="CB956" s="217"/>
      <c r="CC956" s="217"/>
      <c r="CD956" s="217"/>
      <c r="CE956" s="217"/>
      <c r="CF956" s="217"/>
      <c r="CG956" s="217"/>
      <c r="CH956" s="217"/>
      <c r="CI956" s="217"/>
      <c r="CJ956" s="217"/>
      <c r="CK956" s="217"/>
      <c r="CL956" s="217"/>
      <c r="CM956" s="217"/>
      <c r="CN956" s="217"/>
      <c r="CO956" s="217"/>
      <c r="CP956" s="217"/>
      <c r="CQ956" s="217"/>
      <c r="CR956" s="217"/>
      <c r="CS956" s="217"/>
      <c r="CT956" s="217"/>
      <c r="CU956" s="217"/>
      <c r="CV956" s="217"/>
      <c r="CW956" s="217"/>
      <c r="CX956" s="217"/>
      <c r="CY956" s="217"/>
    </row>
    <row r="957" s="193" customFormat="1" customHeight="1" spans="1:103">
      <c r="A957" s="341">
        <v>413</v>
      </c>
      <c r="B957" s="235"/>
      <c r="C957" s="234">
        <v>1</v>
      </c>
      <c r="D957" s="233">
        <f t="shared" ref="D957:D962" si="2385">D956</f>
        <v>650</v>
      </c>
      <c r="E957" s="234" t="str">
        <f t="shared" ref="E957:E962" si="2386">E956</f>
        <v>YT-1251-22E-F-SS</v>
      </c>
      <c r="F957" s="232">
        <f t="shared" ref="F957:F962" si="2387">F956</f>
        <v>2000</v>
      </c>
      <c r="G957" s="234"/>
      <c r="H957" s="234" t="s">
        <v>41</v>
      </c>
      <c r="I957" s="234">
        <v>150</v>
      </c>
      <c r="J957" s="252" t="s">
        <v>54</v>
      </c>
      <c r="K957" s="234">
        <v>357</v>
      </c>
      <c r="L957" s="234">
        <f t="shared" ref="L957:L962" si="2388">L956</f>
        <v>6</v>
      </c>
      <c r="M957" s="234">
        <f t="shared" si="2374"/>
        <v>214200</v>
      </c>
      <c r="N957" s="253">
        <f t="shared" ref="N957:N962" si="2389">M957/SUM($M$956:$M$962)</f>
        <v>0.214285714285714</v>
      </c>
      <c r="O957" s="234">
        <v>4</v>
      </c>
      <c r="P957" s="234"/>
      <c r="Q957" s="234"/>
      <c r="R957" s="234"/>
      <c r="S957" s="260">
        <f t="shared" si="2375"/>
        <v>0</v>
      </c>
      <c r="T957" s="260">
        <f t="shared" si="2376"/>
        <v>12004.8019207683</v>
      </c>
      <c r="U957" s="260">
        <f t="shared" si="2377"/>
        <v>428.571428571428</v>
      </c>
      <c r="V957" s="260"/>
      <c r="W957" s="270"/>
      <c r="X957" s="266"/>
      <c r="Y957" s="260">
        <f t="shared" si="2378"/>
        <v>12004.8019207683</v>
      </c>
      <c r="Z957" s="234">
        <f t="shared" si="2379"/>
        <v>428.571428571428</v>
      </c>
      <c r="AA957" s="260">
        <f t="shared" si="2380"/>
        <v>10924.3697478992</v>
      </c>
      <c r="AB957" s="278">
        <f t="shared" si="2381"/>
        <v>0</v>
      </c>
      <c r="AC957" s="260">
        <f t="shared" si="2382"/>
        <v>1872</v>
      </c>
      <c r="AD957" s="254">
        <f t="shared" si="2383"/>
        <v>7.7262910106891</v>
      </c>
      <c r="AE957" s="279">
        <v>1</v>
      </c>
      <c r="AF957" s="280">
        <f t="shared" si="2384"/>
        <v>66.8304</v>
      </c>
      <c r="AG957" s="292">
        <f t="shared" ref="AG957:AG962" si="2390">AG956</f>
        <v>44165</v>
      </c>
      <c r="AH957" s="294"/>
      <c r="AI957" s="294">
        <f t="shared" ref="AI957:AI962" si="2391">AI956</f>
        <v>44172.7262910107</v>
      </c>
      <c r="AJ957" s="295"/>
      <c r="AK957" s="295">
        <f t="shared" ref="AK957:AK962" si="2392">AK956</f>
        <v>44175.7262910107</v>
      </c>
      <c r="AL957" s="296"/>
      <c r="AM957" s="217"/>
      <c r="AN957" s="218"/>
      <c r="AO957" s="218"/>
      <c r="AP957" s="218"/>
      <c r="AQ957" s="218"/>
      <c r="AR957" s="218"/>
      <c r="AS957" s="218"/>
      <c r="AT957" s="218"/>
      <c r="AU957" s="218"/>
      <c r="AV957" s="218"/>
      <c r="AW957" s="218"/>
      <c r="AX957" s="218"/>
      <c r="AY957" s="218"/>
      <c r="AZ957" s="218"/>
      <c r="BA957" s="218"/>
      <c r="BB957" s="218"/>
      <c r="BC957" s="218"/>
      <c r="BD957" s="218"/>
      <c r="BE957" s="218"/>
      <c r="BF957" s="218"/>
      <c r="BG957" s="218"/>
      <c r="BH957" s="218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217"/>
      <c r="BS957" s="217"/>
      <c r="BT957" s="217"/>
      <c r="BU957" s="217"/>
      <c r="BV957" s="217"/>
      <c r="BW957" s="217"/>
      <c r="BX957" s="217"/>
      <c r="BY957" s="217"/>
      <c r="BZ957" s="217"/>
      <c r="CA957" s="217"/>
      <c r="CB957" s="217"/>
      <c r="CC957" s="217"/>
      <c r="CD957" s="217"/>
      <c r="CE957" s="217"/>
      <c r="CF957" s="217"/>
      <c r="CG957" s="217"/>
      <c r="CH957" s="217"/>
      <c r="CI957" s="217"/>
      <c r="CJ957" s="217"/>
      <c r="CK957" s="217"/>
      <c r="CL957" s="217"/>
      <c r="CM957" s="217"/>
      <c r="CN957" s="217"/>
      <c r="CO957" s="217"/>
      <c r="CP957" s="217"/>
      <c r="CQ957" s="217"/>
      <c r="CR957" s="217"/>
      <c r="CS957" s="217"/>
      <c r="CT957" s="217"/>
      <c r="CU957" s="217"/>
      <c r="CV957" s="217"/>
      <c r="CW957" s="217"/>
      <c r="CX957" s="217"/>
      <c r="CY957" s="217"/>
    </row>
    <row r="958" s="193" customFormat="1" customHeight="1" spans="1:103">
      <c r="A958" s="341">
        <v>413</v>
      </c>
      <c r="B958" s="235"/>
      <c r="C958" s="234">
        <v>1</v>
      </c>
      <c r="D958" s="233">
        <f t="shared" si="2385"/>
        <v>650</v>
      </c>
      <c r="E958" s="234" t="str">
        <f t="shared" si="2386"/>
        <v>YT-1251-22E-F-SS</v>
      </c>
      <c r="F958" s="232">
        <f t="shared" si="2387"/>
        <v>2000</v>
      </c>
      <c r="G958" s="234"/>
      <c r="H958" s="234" t="s">
        <v>42</v>
      </c>
      <c r="I958" s="234">
        <v>40</v>
      </c>
      <c r="J958" s="252" t="s">
        <v>215</v>
      </c>
      <c r="K958" s="234">
        <v>476</v>
      </c>
      <c r="L958" s="234">
        <f t="shared" si="2388"/>
        <v>6</v>
      </c>
      <c r="M958" s="234">
        <f t="shared" si="2374"/>
        <v>257040</v>
      </c>
      <c r="N958" s="253">
        <f t="shared" si="2389"/>
        <v>0.257142857142857</v>
      </c>
      <c r="O958" s="234">
        <v>13.5</v>
      </c>
      <c r="P958" s="234"/>
      <c r="Q958" s="234"/>
      <c r="R958" s="234"/>
      <c r="S958" s="260">
        <f t="shared" si="2375"/>
        <v>0</v>
      </c>
      <c r="T958" s="260">
        <f t="shared" si="2376"/>
        <v>40516.206482593</v>
      </c>
      <c r="U958" s="260">
        <f t="shared" si="2377"/>
        <v>514.285714285714</v>
      </c>
      <c r="V958" s="260"/>
      <c r="W958" s="270"/>
      <c r="X958" s="266"/>
      <c r="Y958" s="260">
        <f t="shared" si="2378"/>
        <v>40516.206482593</v>
      </c>
      <c r="Z958" s="234">
        <f t="shared" si="2379"/>
        <v>514.285714285714</v>
      </c>
      <c r="AA958" s="260">
        <f t="shared" si="2380"/>
        <v>30724.7899159664</v>
      </c>
      <c r="AB958" s="278">
        <f t="shared" si="2381"/>
        <v>0</v>
      </c>
      <c r="AC958" s="260">
        <f t="shared" si="2382"/>
        <v>6318</v>
      </c>
      <c r="AD958" s="254">
        <f t="shared" si="2383"/>
        <v>7.7262910106891</v>
      </c>
      <c r="AE958" s="279">
        <v>1</v>
      </c>
      <c r="AF958" s="280">
        <f t="shared" si="2384"/>
        <v>80.19648</v>
      </c>
      <c r="AG958" s="292">
        <f t="shared" si="2390"/>
        <v>44165</v>
      </c>
      <c r="AH958" s="294"/>
      <c r="AI958" s="294">
        <f t="shared" si="2391"/>
        <v>44172.7262910107</v>
      </c>
      <c r="AJ958" s="295"/>
      <c r="AK958" s="295">
        <f t="shared" si="2392"/>
        <v>44175.7262910107</v>
      </c>
      <c r="AL958" s="296"/>
      <c r="AM958" s="217"/>
      <c r="AN958" s="218"/>
      <c r="AO958" s="218"/>
      <c r="AP958" s="218"/>
      <c r="AQ958" s="218"/>
      <c r="AR958" s="218"/>
      <c r="AS958" s="218"/>
      <c r="AT958" s="218"/>
      <c r="AU958" s="218"/>
      <c r="AV958" s="218"/>
      <c r="AW958" s="218"/>
      <c r="AX958" s="218"/>
      <c r="AY958" s="218"/>
      <c r="AZ958" s="218"/>
      <c r="BA958" s="218"/>
      <c r="BB958" s="218"/>
      <c r="BC958" s="218"/>
      <c r="BD958" s="218"/>
      <c r="BE958" s="218"/>
      <c r="BF958" s="218"/>
      <c r="BG958" s="218"/>
      <c r="BH958" s="218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217"/>
      <c r="BS958" s="217"/>
      <c r="BT958" s="217"/>
      <c r="BU958" s="217"/>
      <c r="BV958" s="217"/>
      <c r="BW958" s="217"/>
      <c r="BX958" s="217"/>
      <c r="BY958" s="217"/>
      <c r="BZ958" s="217"/>
      <c r="CA958" s="217"/>
      <c r="CB958" s="217"/>
      <c r="CC958" s="217"/>
      <c r="CD958" s="217"/>
      <c r="CE958" s="217"/>
      <c r="CF958" s="217"/>
      <c r="CG958" s="217"/>
      <c r="CH958" s="217"/>
      <c r="CI958" s="217"/>
      <c r="CJ958" s="217"/>
      <c r="CK958" s="217"/>
      <c r="CL958" s="217"/>
      <c r="CM958" s="217"/>
      <c r="CN958" s="217"/>
      <c r="CO958" s="217"/>
      <c r="CP958" s="217"/>
      <c r="CQ958" s="217"/>
      <c r="CR958" s="217"/>
      <c r="CS958" s="217"/>
      <c r="CT958" s="217"/>
      <c r="CU958" s="217"/>
      <c r="CV958" s="217"/>
      <c r="CW958" s="217"/>
      <c r="CX958" s="217"/>
      <c r="CY958" s="217"/>
    </row>
    <row r="959" s="193" customFormat="1" customHeight="1" spans="1:103">
      <c r="A959" s="341">
        <v>413</v>
      </c>
      <c r="B959" s="235"/>
      <c r="C959" s="234">
        <v>1</v>
      </c>
      <c r="D959" s="233">
        <f t="shared" si="2385"/>
        <v>650</v>
      </c>
      <c r="E959" s="234" t="str">
        <f t="shared" si="2386"/>
        <v>YT-1251-22E-F-SS</v>
      </c>
      <c r="F959" s="232">
        <f t="shared" si="2387"/>
        <v>2000</v>
      </c>
      <c r="G959" s="234"/>
      <c r="H959" s="234" t="s">
        <v>43</v>
      </c>
      <c r="I959" s="234">
        <v>200</v>
      </c>
      <c r="J959" s="252" t="s">
        <v>82</v>
      </c>
      <c r="K959" s="234">
        <v>476</v>
      </c>
      <c r="L959" s="234">
        <f t="shared" si="2388"/>
        <v>6</v>
      </c>
      <c r="M959" s="234">
        <f t="shared" si="2374"/>
        <v>314160</v>
      </c>
      <c r="N959" s="253">
        <f t="shared" si="2389"/>
        <v>0.314285714285714</v>
      </c>
      <c r="O959" s="234">
        <v>3.3</v>
      </c>
      <c r="P959" s="234"/>
      <c r="Q959" s="234"/>
      <c r="R959" s="234"/>
      <c r="S959" s="260">
        <f t="shared" si="2375"/>
        <v>0</v>
      </c>
      <c r="T959" s="260">
        <f t="shared" si="2376"/>
        <v>9903.96158463385</v>
      </c>
      <c r="U959" s="260">
        <f t="shared" si="2377"/>
        <v>628.571428571428</v>
      </c>
      <c r="V959" s="260"/>
      <c r="W959" s="270"/>
      <c r="X959" s="266"/>
      <c r="Y959" s="260">
        <f t="shared" si="2378"/>
        <v>9903.96158463385</v>
      </c>
      <c r="Z959" s="234">
        <f t="shared" si="2379"/>
        <v>628.571428571428</v>
      </c>
      <c r="AA959" s="260">
        <f t="shared" si="2380"/>
        <v>6144.95798319328</v>
      </c>
      <c r="AB959" s="278">
        <f t="shared" si="2381"/>
        <v>0</v>
      </c>
      <c r="AC959" s="260">
        <f t="shared" si="2382"/>
        <v>1544.4</v>
      </c>
      <c r="AD959" s="254">
        <f t="shared" si="2383"/>
        <v>7.7262910106891</v>
      </c>
      <c r="AE959" s="279">
        <v>1</v>
      </c>
      <c r="AF959" s="280">
        <f t="shared" si="2384"/>
        <v>98.01792</v>
      </c>
      <c r="AG959" s="292">
        <f t="shared" si="2390"/>
        <v>44165</v>
      </c>
      <c r="AH959" s="294"/>
      <c r="AI959" s="294">
        <f t="shared" si="2391"/>
        <v>44172.7262910107</v>
      </c>
      <c r="AJ959" s="295"/>
      <c r="AK959" s="295">
        <f t="shared" si="2392"/>
        <v>44175.7262910107</v>
      </c>
      <c r="AL959" s="296"/>
      <c r="AM959" s="217"/>
      <c r="AN959" s="218"/>
      <c r="AO959" s="218"/>
      <c r="AP959" s="218"/>
      <c r="AQ959" s="218"/>
      <c r="AR959" s="218"/>
      <c r="AS959" s="218"/>
      <c r="AT959" s="218"/>
      <c r="AU959" s="218"/>
      <c r="AV959" s="218"/>
      <c r="AW959" s="218"/>
      <c r="AX959" s="218"/>
      <c r="AY959" s="218"/>
      <c r="AZ959" s="218"/>
      <c r="BA959" s="218"/>
      <c r="BB959" s="218"/>
      <c r="BC959" s="218"/>
      <c r="BD959" s="218"/>
      <c r="BE959" s="218"/>
      <c r="BF959" s="218"/>
      <c r="BG959" s="218"/>
      <c r="BH959" s="218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217"/>
      <c r="BS959" s="217"/>
      <c r="BT959" s="217"/>
      <c r="BU959" s="217"/>
      <c r="BV959" s="217"/>
      <c r="BW959" s="217"/>
      <c r="BX959" s="217"/>
      <c r="BY959" s="217"/>
      <c r="BZ959" s="217"/>
      <c r="CA959" s="217"/>
      <c r="CB959" s="217"/>
      <c r="CC959" s="217"/>
      <c r="CD959" s="217"/>
      <c r="CE959" s="217"/>
      <c r="CF959" s="217"/>
      <c r="CG959" s="217"/>
      <c r="CH959" s="217"/>
      <c r="CI959" s="217"/>
      <c r="CJ959" s="217"/>
      <c r="CK959" s="217"/>
      <c r="CL959" s="217"/>
      <c r="CM959" s="217"/>
      <c r="CN959" s="217"/>
      <c r="CO959" s="217"/>
      <c r="CP959" s="217"/>
      <c r="CQ959" s="217"/>
      <c r="CR959" s="217"/>
      <c r="CS959" s="217"/>
      <c r="CT959" s="217"/>
      <c r="CU959" s="217"/>
      <c r="CV959" s="217"/>
      <c r="CW959" s="217"/>
      <c r="CX959" s="217"/>
      <c r="CY959" s="217"/>
    </row>
    <row r="960" s="193" customFormat="1" customHeight="1" spans="1:103">
      <c r="A960" s="341">
        <v>413</v>
      </c>
      <c r="B960" s="235"/>
      <c r="C960" s="234">
        <v>1</v>
      </c>
      <c r="D960" s="233">
        <f t="shared" si="2385"/>
        <v>650</v>
      </c>
      <c r="E960" s="234" t="str">
        <f t="shared" si="2386"/>
        <v>YT-1251-22E-F-SS</v>
      </c>
      <c r="F960" s="232">
        <f t="shared" si="2387"/>
        <v>2000</v>
      </c>
      <c r="G960" s="234"/>
      <c r="H960" s="234" t="s">
        <v>44</v>
      </c>
      <c r="I960" s="234"/>
      <c r="J960" s="252"/>
      <c r="K960" s="232"/>
      <c r="L960" s="234">
        <f t="shared" si="2388"/>
        <v>6</v>
      </c>
      <c r="M960" s="234">
        <f t="shared" si="2374"/>
        <v>0</v>
      </c>
      <c r="N960" s="253">
        <f t="shared" si="2389"/>
        <v>0</v>
      </c>
      <c r="O960" s="234"/>
      <c r="P960" s="234"/>
      <c r="Q960" s="234"/>
      <c r="R960" s="234"/>
      <c r="S960" s="260">
        <f t="shared" si="2375"/>
        <v>0</v>
      </c>
      <c r="T960" s="260" t="e">
        <f t="shared" si="2376"/>
        <v>#DIV/0!</v>
      </c>
      <c r="U960" s="260">
        <f t="shared" si="2377"/>
        <v>0</v>
      </c>
      <c r="V960" s="260"/>
      <c r="W960" s="270"/>
      <c r="X960" s="266"/>
      <c r="Y960" s="260" t="e">
        <f t="shared" si="2378"/>
        <v>#DIV/0!</v>
      </c>
      <c r="Z960" s="234" t="e">
        <f t="shared" si="2379"/>
        <v>#DIV/0!</v>
      </c>
      <c r="AA960" s="260" t="e">
        <f t="shared" si="2380"/>
        <v>#DIV/0!</v>
      </c>
      <c r="AB960" s="278" t="e">
        <f t="shared" si="2381"/>
        <v>#DIV/0!</v>
      </c>
      <c r="AC960" s="260">
        <f t="shared" si="2382"/>
        <v>0</v>
      </c>
      <c r="AD960" s="254" t="e">
        <f t="shared" si="2383"/>
        <v>#DIV/0!</v>
      </c>
      <c r="AE960" s="279">
        <v>1</v>
      </c>
      <c r="AF960" s="280">
        <f t="shared" si="2384"/>
        <v>0</v>
      </c>
      <c r="AG960" s="292">
        <f t="shared" si="2390"/>
        <v>44165</v>
      </c>
      <c r="AH960" s="294"/>
      <c r="AI960" s="294">
        <f t="shared" si="2391"/>
        <v>44172.7262910107</v>
      </c>
      <c r="AJ960" s="295"/>
      <c r="AK960" s="295">
        <f t="shared" si="2392"/>
        <v>44175.7262910107</v>
      </c>
      <c r="AL960" s="296"/>
      <c r="AM960" s="217"/>
      <c r="AN960" s="218"/>
      <c r="AO960" s="218"/>
      <c r="AP960" s="218"/>
      <c r="AQ960" s="218"/>
      <c r="AR960" s="218"/>
      <c r="AS960" s="218"/>
      <c r="AT960" s="218"/>
      <c r="AU960" s="218"/>
      <c r="AV960" s="218"/>
      <c r="AW960" s="218"/>
      <c r="AX960" s="218"/>
      <c r="AY960" s="218"/>
      <c r="AZ960" s="218"/>
      <c r="BA960" s="218"/>
      <c r="BB960" s="218"/>
      <c r="BC960" s="218"/>
      <c r="BD960" s="218"/>
      <c r="BE960" s="218"/>
      <c r="BF960" s="218"/>
      <c r="BG960" s="218"/>
      <c r="BH960" s="218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217"/>
      <c r="BS960" s="217"/>
      <c r="BT960" s="217"/>
      <c r="BU960" s="217"/>
      <c r="BV960" s="217"/>
      <c r="BW960" s="217"/>
      <c r="BX960" s="217"/>
      <c r="BY960" s="217"/>
      <c r="BZ960" s="217"/>
      <c r="CA960" s="217"/>
      <c r="CB960" s="217"/>
      <c r="CC960" s="217"/>
      <c r="CD960" s="217"/>
      <c r="CE960" s="217"/>
      <c r="CF960" s="217"/>
      <c r="CG960" s="217"/>
      <c r="CH960" s="217"/>
      <c r="CI960" s="217"/>
      <c r="CJ960" s="217"/>
      <c r="CK960" s="217"/>
      <c r="CL960" s="217"/>
      <c r="CM960" s="217"/>
      <c r="CN960" s="217"/>
      <c r="CO960" s="217"/>
      <c r="CP960" s="217"/>
      <c r="CQ960" s="217"/>
      <c r="CR960" s="217"/>
      <c r="CS960" s="217"/>
      <c r="CT960" s="217"/>
      <c r="CU960" s="217"/>
      <c r="CV960" s="217"/>
      <c r="CW960" s="217"/>
      <c r="CX960" s="217"/>
      <c r="CY960" s="217"/>
    </row>
    <row r="961" s="193" customFormat="1" customHeight="1" spans="1:103">
      <c r="A961" s="341">
        <v>413</v>
      </c>
      <c r="B961" s="235"/>
      <c r="C961" s="234">
        <v>1</v>
      </c>
      <c r="D961" s="233">
        <f t="shared" si="2385"/>
        <v>650</v>
      </c>
      <c r="E961" s="234" t="str">
        <f t="shared" si="2386"/>
        <v>YT-1251-22E-F-SS</v>
      </c>
      <c r="F961" s="232">
        <f t="shared" si="2387"/>
        <v>2000</v>
      </c>
      <c r="G961" s="234"/>
      <c r="H961" s="234" t="s">
        <v>45</v>
      </c>
      <c r="I961" s="234"/>
      <c r="J961" s="252"/>
      <c r="K961" s="234"/>
      <c r="L961" s="234">
        <f t="shared" si="2388"/>
        <v>6</v>
      </c>
      <c r="M961" s="234">
        <f t="shared" si="2374"/>
        <v>0</v>
      </c>
      <c r="N961" s="253">
        <f t="shared" si="2389"/>
        <v>0</v>
      </c>
      <c r="O961" s="234"/>
      <c r="P961" s="234"/>
      <c r="Q961" s="234"/>
      <c r="R961" s="234"/>
      <c r="S961" s="260">
        <f t="shared" si="2375"/>
        <v>0</v>
      </c>
      <c r="T961" s="260" t="e">
        <f t="shared" si="2376"/>
        <v>#DIV/0!</v>
      </c>
      <c r="U961" s="260">
        <f t="shared" si="2377"/>
        <v>0</v>
      </c>
      <c r="V961" s="260"/>
      <c r="W961" s="270"/>
      <c r="X961" s="266"/>
      <c r="Y961" s="260" t="e">
        <f t="shared" si="2378"/>
        <v>#DIV/0!</v>
      </c>
      <c r="Z961" s="234" t="e">
        <f t="shared" si="2379"/>
        <v>#DIV/0!</v>
      </c>
      <c r="AA961" s="260" t="e">
        <f t="shared" si="2380"/>
        <v>#DIV/0!</v>
      </c>
      <c r="AB961" s="278" t="e">
        <f t="shared" si="2381"/>
        <v>#DIV/0!</v>
      </c>
      <c r="AC961" s="260">
        <f t="shared" si="2382"/>
        <v>0</v>
      </c>
      <c r="AD961" s="254" t="e">
        <f t="shared" si="2383"/>
        <v>#DIV/0!</v>
      </c>
      <c r="AE961" s="279">
        <v>1</v>
      </c>
      <c r="AF961" s="280">
        <f t="shared" si="2384"/>
        <v>0</v>
      </c>
      <c r="AG961" s="292">
        <f t="shared" si="2390"/>
        <v>44165</v>
      </c>
      <c r="AH961" s="294"/>
      <c r="AI961" s="294">
        <f t="shared" si="2391"/>
        <v>44172.7262910107</v>
      </c>
      <c r="AJ961" s="295"/>
      <c r="AK961" s="295">
        <f t="shared" si="2392"/>
        <v>44175.7262910107</v>
      </c>
      <c r="AL961" s="296"/>
      <c r="AM961" s="217"/>
      <c r="AN961" s="218"/>
      <c r="AO961" s="218"/>
      <c r="AP961" s="218"/>
      <c r="AQ961" s="218"/>
      <c r="AR961" s="218"/>
      <c r="AS961" s="218"/>
      <c r="AT961" s="218"/>
      <c r="AU961" s="218"/>
      <c r="AV961" s="218"/>
      <c r="AW961" s="218"/>
      <c r="AX961" s="218"/>
      <c r="AY961" s="218"/>
      <c r="AZ961" s="218"/>
      <c r="BA961" s="218"/>
      <c r="BB961" s="218"/>
      <c r="BC961" s="218"/>
      <c r="BD961" s="218"/>
      <c r="BE961" s="218"/>
      <c r="BF961" s="218"/>
      <c r="BG961" s="218"/>
      <c r="BH961" s="218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217"/>
      <c r="BS961" s="217"/>
      <c r="BT961" s="217"/>
      <c r="BU961" s="217"/>
      <c r="BV961" s="217"/>
      <c r="BW961" s="217"/>
      <c r="BX961" s="217"/>
      <c r="BY961" s="217"/>
      <c r="BZ961" s="217"/>
      <c r="CA961" s="217"/>
      <c r="CB961" s="217"/>
      <c r="CC961" s="217"/>
      <c r="CD961" s="217"/>
      <c r="CE961" s="217"/>
      <c r="CF961" s="217"/>
      <c r="CG961" s="217"/>
      <c r="CH961" s="217"/>
      <c r="CI961" s="217"/>
      <c r="CJ961" s="217"/>
      <c r="CK961" s="217"/>
      <c r="CL961" s="217"/>
      <c r="CM961" s="217"/>
      <c r="CN961" s="217"/>
      <c r="CO961" s="217"/>
      <c r="CP961" s="217"/>
      <c r="CQ961" s="217"/>
      <c r="CR961" s="217"/>
      <c r="CS961" s="217"/>
      <c r="CT961" s="217"/>
      <c r="CU961" s="217"/>
      <c r="CV961" s="217"/>
      <c r="CW961" s="217"/>
      <c r="CX961" s="217"/>
      <c r="CY961" s="217"/>
    </row>
    <row r="962" s="193" customFormat="1" customHeight="1" spans="1:103">
      <c r="A962" s="341">
        <v>413</v>
      </c>
      <c r="B962" s="235"/>
      <c r="C962" s="234">
        <v>1</v>
      </c>
      <c r="D962" s="233">
        <f t="shared" si="2385"/>
        <v>650</v>
      </c>
      <c r="E962" s="234" t="str">
        <f t="shared" si="2386"/>
        <v>YT-1251-22E-F-SS</v>
      </c>
      <c r="F962" s="232">
        <f t="shared" si="2387"/>
        <v>2000</v>
      </c>
      <c r="G962" s="234"/>
      <c r="H962" s="234" t="s">
        <v>46</v>
      </c>
      <c r="I962" s="234"/>
      <c r="J962" s="252"/>
      <c r="K962" s="234"/>
      <c r="L962" s="234">
        <f t="shared" si="2388"/>
        <v>6</v>
      </c>
      <c r="M962" s="234">
        <f t="shared" si="2374"/>
        <v>0</v>
      </c>
      <c r="N962" s="253">
        <f t="shared" si="2389"/>
        <v>0</v>
      </c>
      <c r="O962" s="234"/>
      <c r="P962" s="234"/>
      <c r="Q962" s="234"/>
      <c r="R962" s="234"/>
      <c r="S962" s="260">
        <f t="shared" si="2375"/>
        <v>0</v>
      </c>
      <c r="T962" s="260" t="e">
        <f t="shared" si="2376"/>
        <v>#DIV/0!</v>
      </c>
      <c r="U962" s="260">
        <f t="shared" si="2377"/>
        <v>0</v>
      </c>
      <c r="V962" s="260"/>
      <c r="W962" s="270"/>
      <c r="X962" s="266"/>
      <c r="Y962" s="260" t="e">
        <f t="shared" si="2378"/>
        <v>#DIV/0!</v>
      </c>
      <c r="Z962" s="234" t="e">
        <f t="shared" si="2379"/>
        <v>#DIV/0!</v>
      </c>
      <c r="AA962" s="260" t="e">
        <f t="shared" si="2380"/>
        <v>#DIV/0!</v>
      </c>
      <c r="AB962" s="278" t="e">
        <f t="shared" si="2381"/>
        <v>#DIV/0!</v>
      </c>
      <c r="AC962" s="260">
        <f t="shared" si="2382"/>
        <v>0</v>
      </c>
      <c r="AD962" s="254" t="e">
        <f t="shared" si="2383"/>
        <v>#DIV/0!</v>
      </c>
      <c r="AE962" s="279">
        <v>1</v>
      </c>
      <c r="AF962" s="280">
        <f t="shared" si="2384"/>
        <v>0</v>
      </c>
      <c r="AG962" s="292">
        <f t="shared" si="2390"/>
        <v>44165</v>
      </c>
      <c r="AH962" s="294"/>
      <c r="AI962" s="294">
        <f t="shared" si="2391"/>
        <v>44172.7262910107</v>
      </c>
      <c r="AJ962" s="295"/>
      <c r="AK962" s="295">
        <f t="shared" si="2392"/>
        <v>44175.7262910107</v>
      </c>
      <c r="AL962" s="296"/>
      <c r="AM962" s="217"/>
      <c r="AN962" s="218"/>
      <c r="AO962" s="218"/>
      <c r="AP962" s="218"/>
      <c r="AQ962" s="218"/>
      <c r="AR962" s="218"/>
      <c r="AS962" s="218"/>
      <c r="AT962" s="218"/>
      <c r="AU962" s="218"/>
      <c r="AV962" s="218"/>
      <c r="AW962" s="218"/>
      <c r="AX962" s="218"/>
      <c r="AY962" s="218"/>
      <c r="AZ962" s="218"/>
      <c r="BA962" s="218"/>
      <c r="BB962" s="218"/>
      <c r="BC962" s="218"/>
      <c r="BD962" s="218"/>
      <c r="BE962" s="218"/>
      <c r="BF962" s="218"/>
      <c r="BG962" s="218"/>
      <c r="BH962" s="218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217"/>
      <c r="BS962" s="217"/>
      <c r="BT962" s="217"/>
      <c r="BU962" s="217"/>
      <c r="BV962" s="217"/>
      <c r="BW962" s="217"/>
      <c r="BX962" s="217"/>
      <c r="BY962" s="217"/>
      <c r="BZ962" s="217"/>
      <c r="CA962" s="217"/>
      <c r="CB962" s="217"/>
      <c r="CC962" s="217"/>
      <c r="CD962" s="217"/>
      <c r="CE962" s="217"/>
      <c r="CF962" s="217"/>
      <c r="CG962" s="217"/>
      <c r="CH962" s="217"/>
      <c r="CI962" s="217"/>
      <c r="CJ962" s="217"/>
      <c r="CK962" s="217"/>
      <c r="CL962" s="217"/>
      <c r="CM962" s="217"/>
      <c r="CN962" s="217"/>
      <c r="CO962" s="217"/>
      <c r="CP962" s="217"/>
      <c r="CQ962" s="217"/>
      <c r="CR962" s="217"/>
      <c r="CS962" s="217"/>
      <c r="CT962" s="217"/>
      <c r="CU962" s="217"/>
      <c r="CV962" s="217"/>
      <c r="CW962" s="217"/>
      <c r="CX962" s="217"/>
      <c r="CY962" s="217"/>
    </row>
    <row r="963" s="193" customFormat="1" customHeight="1" spans="1:103">
      <c r="A963" s="341"/>
      <c r="B963" s="237"/>
      <c r="C963" s="240"/>
      <c r="D963" s="239"/>
      <c r="E963" s="240"/>
      <c r="F963" s="238"/>
      <c r="G963" s="240"/>
      <c r="H963" s="240"/>
      <c r="I963" s="240"/>
      <c r="J963" s="256"/>
      <c r="K963" s="240"/>
      <c r="L963" s="240"/>
      <c r="M963" s="240"/>
      <c r="N963" s="257"/>
      <c r="O963" s="240"/>
      <c r="P963" s="240"/>
      <c r="Q963" s="240"/>
      <c r="R963" s="240"/>
      <c r="S963" s="267"/>
      <c r="T963" s="267"/>
      <c r="U963" s="267"/>
      <c r="V963" s="267"/>
      <c r="W963" s="272"/>
      <c r="X963" s="269"/>
      <c r="Y963" s="267"/>
      <c r="Z963" s="240"/>
      <c r="AA963" s="267"/>
      <c r="AB963" s="281"/>
      <c r="AC963" s="267"/>
      <c r="AD963" s="258"/>
      <c r="AE963" s="282"/>
      <c r="AF963" s="283"/>
      <c r="AG963" s="297"/>
      <c r="AH963" s="352"/>
      <c r="AI963" s="352"/>
      <c r="AJ963" s="345"/>
      <c r="AK963" s="345"/>
      <c r="AL963" s="298"/>
      <c r="AM963" s="217"/>
      <c r="AN963" s="218"/>
      <c r="AO963" s="218"/>
      <c r="AP963" s="218"/>
      <c r="AQ963" s="218"/>
      <c r="AR963" s="218"/>
      <c r="AS963" s="218"/>
      <c r="AT963" s="218"/>
      <c r="AU963" s="218"/>
      <c r="AV963" s="218"/>
      <c r="AW963" s="218"/>
      <c r="AX963" s="218"/>
      <c r="AY963" s="218"/>
      <c r="AZ963" s="218"/>
      <c r="BA963" s="218"/>
      <c r="BB963" s="218"/>
      <c r="BC963" s="218"/>
      <c r="BD963" s="218"/>
      <c r="BE963" s="218"/>
      <c r="BF963" s="218"/>
      <c r="BG963" s="218"/>
      <c r="BH963" s="218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217"/>
      <c r="BS963" s="217"/>
      <c r="BT963" s="217"/>
      <c r="BU963" s="217"/>
      <c r="BV963" s="217"/>
      <c r="BW963" s="217"/>
      <c r="BX963" s="217"/>
      <c r="BY963" s="217"/>
      <c r="BZ963" s="217"/>
      <c r="CA963" s="217"/>
      <c r="CB963" s="217"/>
      <c r="CC963" s="217"/>
      <c r="CD963" s="217"/>
      <c r="CE963" s="217"/>
      <c r="CF963" s="217"/>
      <c r="CG963" s="217"/>
      <c r="CH963" s="217"/>
      <c r="CI963" s="217"/>
      <c r="CJ963" s="217"/>
      <c r="CK963" s="217"/>
      <c r="CL963" s="217"/>
      <c r="CM963" s="217"/>
      <c r="CN963" s="217"/>
      <c r="CO963" s="217"/>
      <c r="CP963" s="217"/>
      <c r="CQ963" s="217"/>
      <c r="CR963" s="217"/>
      <c r="CS963" s="217"/>
      <c r="CT963" s="217"/>
      <c r="CU963" s="217"/>
      <c r="CV963" s="217"/>
      <c r="CW963" s="217"/>
      <c r="CX963" s="217"/>
      <c r="CY963" s="217"/>
    </row>
    <row r="964" s="190" customFormat="1" customHeight="1" spans="1:103">
      <c r="A964" s="243">
        <v>414</v>
      </c>
      <c r="B964" s="235">
        <v>1120</v>
      </c>
      <c r="C964" s="234">
        <v>1</v>
      </c>
      <c r="D964" s="233">
        <v>1000</v>
      </c>
      <c r="E964" s="234" t="s">
        <v>234</v>
      </c>
      <c r="F964" s="232">
        <v>5020</v>
      </c>
      <c r="G964" s="234"/>
      <c r="H964" s="234" t="s">
        <v>15</v>
      </c>
      <c r="I964" s="234">
        <v>100</v>
      </c>
      <c r="J964" s="259" t="s">
        <v>235</v>
      </c>
      <c r="K964" s="234">
        <v>476</v>
      </c>
      <c r="L964" s="234">
        <v>6</v>
      </c>
      <c r="M964" s="234">
        <f t="shared" ref="M964:M970" si="2393">O964*K964*I964</f>
        <v>185640</v>
      </c>
      <c r="N964" s="253">
        <f>M964/SUM($M$964:$M$970)</f>
        <v>0.319018404907975</v>
      </c>
      <c r="O964" s="234">
        <v>3.9</v>
      </c>
      <c r="P964" s="234"/>
      <c r="Q964" s="234"/>
      <c r="R964" s="234"/>
      <c r="S964" s="260">
        <f t="shared" ref="S964:S970" si="2394">R964*Q964*P964/1000</f>
        <v>0</v>
      </c>
      <c r="T964" s="260">
        <f t="shared" ref="T964:T970" si="2395">F964*N964*1000/L964/K964*9000/I964</f>
        <v>50466.5669948961</v>
      </c>
      <c r="U964" s="260">
        <f t="shared" ref="U964:U970" si="2396">F964*N964</f>
        <v>1601.47239263804</v>
      </c>
      <c r="V964" s="260"/>
      <c r="W964" s="270"/>
      <c r="X964" s="266">
        <v>14000</v>
      </c>
      <c r="Y964" s="260">
        <f t="shared" ref="Y964:Y970" si="2397">T964-X964</f>
        <v>36466.5669948961</v>
      </c>
      <c r="Z964" s="234">
        <f t="shared" ref="Z964:Z970" si="2398">Y964*I964/9000*L964*K964/1000</f>
        <v>1157.20572597137</v>
      </c>
      <c r="AA964" s="260">
        <f t="shared" ref="AA964:AA970" si="2399">65*1000/K964*9000/I964</f>
        <v>12289.9159663866</v>
      </c>
      <c r="AB964" s="278">
        <f t="shared" ref="AB964:AB970" si="2400">Q964*R964*P964*N964/K964/L964*9000/I964</f>
        <v>0</v>
      </c>
      <c r="AC964" s="260">
        <f t="shared" ref="AC964:AC970" si="2401">D964/2*O964*60*24/1000</f>
        <v>2808</v>
      </c>
      <c r="AD964" s="254">
        <f t="shared" ref="AD964:AD970" si="2402">T964/AC964/0.83/AE964</f>
        <v>21.6535230644356</v>
      </c>
      <c r="AE964" s="279">
        <v>1</v>
      </c>
      <c r="AF964" s="280">
        <f t="shared" ref="AF964:AF970" si="2403">IF(LEN(C964)&gt;0,AC964*I964/9000/1000*K964*L964,"")</f>
        <v>89.1072</v>
      </c>
      <c r="AG964" s="292">
        <v>44161</v>
      </c>
      <c r="AH964" s="294"/>
      <c r="AI964" s="294">
        <f>AD964+AG964</f>
        <v>44182.6535230644</v>
      </c>
      <c r="AJ964" s="295" t="str">
        <f ca="1">IF(NOW()-AG964-AD964&gt;=-2,"跟踪"," ")</f>
        <v> </v>
      </c>
      <c r="AK964" s="295">
        <f>AI964+3</f>
        <v>44185.6535230644</v>
      </c>
      <c r="AL964" s="296">
        <f>SUM(AF964:AF970)</f>
        <v>279.3168</v>
      </c>
      <c r="AM964" s="300"/>
      <c r="AN964" s="218"/>
      <c r="AO964" s="218"/>
      <c r="AP964" s="218"/>
      <c r="AQ964" s="218"/>
      <c r="AR964" s="218"/>
      <c r="AS964" s="218"/>
      <c r="AT964" s="218"/>
      <c r="AU964" s="218"/>
      <c r="AV964" s="218"/>
      <c r="AW964" s="218"/>
      <c r="AX964" s="218"/>
      <c r="AY964" s="218"/>
      <c r="AZ964" s="218"/>
      <c r="BA964" s="218"/>
      <c r="BB964" s="218"/>
      <c r="BC964" s="218"/>
      <c r="BD964" s="218"/>
      <c r="BE964" s="218"/>
      <c r="BF964" s="218"/>
      <c r="BG964" s="218"/>
      <c r="BH964" s="218"/>
      <c r="BI964" s="300"/>
      <c r="BJ964" s="300"/>
      <c r="BK964" s="300"/>
      <c r="BL964" s="300"/>
      <c r="BM964" s="300"/>
      <c r="BN964" s="300"/>
      <c r="BO964" s="300"/>
      <c r="BP964" s="300"/>
      <c r="BQ964" s="300"/>
      <c r="BR964" s="300"/>
      <c r="BS964" s="300"/>
      <c r="BT964" s="300"/>
      <c r="BU964" s="300"/>
      <c r="BV964" s="300"/>
      <c r="BW964" s="300"/>
      <c r="BX964" s="300"/>
      <c r="BY964" s="300"/>
      <c r="BZ964" s="300"/>
      <c r="CA964" s="300"/>
      <c r="CB964" s="300"/>
      <c r="CC964" s="300"/>
      <c r="CD964" s="300"/>
      <c r="CE964" s="300"/>
      <c r="CF964" s="300"/>
      <c r="CG964" s="300"/>
      <c r="CH964" s="300"/>
      <c r="CI964" s="300"/>
      <c r="CJ964" s="300"/>
      <c r="CK964" s="300"/>
      <c r="CL964" s="300"/>
      <c r="CM964" s="300"/>
      <c r="CN964" s="300"/>
      <c r="CO964" s="300"/>
      <c r="CP964" s="300"/>
      <c r="CQ964" s="300"/>
      <c r="CR964" s="300"/>
      <c r="CS964" s="300"/>
      <c r="CT964" s="300"/>
      <c r="CU964" s="300"/>
      <c r="CV964" s="300"/>
      <c r="CW964" s="300"/>
      <c r="CX964" s="300"/>
      <c r="CY964" s="300"/>
    </row>
    <row r="965" s="190" customFormat="1" customHeight="1" spans="1:103">
      <c r="A965" s="243">
        <v>414</v>
      </c>
      <c r="B965" s="235"/>
      <c r="C965" s="234">
        <v>1</v>
      </c>
      <c r="D965" s="233">
        <f t="shared" ref="D965:D970" si="2404">D964</f>
        <v>1000</v>
      </c>
      <c r="E965" s="234" t="str">
        <f t="shared" ref="E965:E970" si="2405">E964</f>
        <v>YT-39025</v>
      </c>
      <c r="F965" s="232">
        <f t="shared" ref="F965:F970" si="2406">F964</f>
        <v>5020</v>
      </c>
      <c r="G965" s="234"/>
      <c r="H965" s="234" t="s">
        <v>41</v>
      </c>
      <c r="I965" s="234">
        <v>100</v>
      </c>
      <c r="J965" s="259" t="s">
        <v>235</v>
      </c>
      <c r="K965" s="234"/>
      <c r="L965" s="234">
        <f t="shared" ref="L965:L970" si="2407">L964</f>
        <v>6</v>
      </c>
      <c r="M965" s="234">
        <f t="shared" si="2393"/>
        <v>0</v>
      </c>
      <c r="N965" s="253">
        <f t="shared" ref="N965:N970" si="2408">M965/SUM($M$964:$M$970)</f>
        <v>0</v>
      </c>
      <c r="O965" s="234">
        <v>3.9</v>
      </c>
      <c r="P965" s="260"/>
      <c r="Q965" s="260"/>
      <c r="R965" s="260"/>
      <c r="S965" s="260">
        <f t="shared" si="2394"/>
        <v>0</v>
      </c>
      <c r="T965" s="260" t="e">
        <f t="shared" si="2395"/>
        <v>#DIV/0!</v>
      </c>
      <c r="U965" s="260">
        <f t="shared" si="2396"/>
        <v>0</v>
      </c>
      <c r="V965" s="260"/>
      <c r="W965" s="270"/>
      <c r="X965" s="266"/>
      <c r="Y965" s="260" t="e">
        <f t="shared" si="2397"/>
        <v>#DIV/0!</v>
      </c>
      <c r="Z965" s="234" t="e">
        <f t="shared" si="2398"/>
        <v>#DIV/0!</v>
      </c>
      <c r="AA965" s="260" t="e">
        <f t="shared" si="2399"/>
        <v>#DIV/0!</v>
      </c>
      <c r="AB965" s="278" t="e">
        <f t="shared" si="2400"/>
        <v>#DIV/0!</v>
      </c>
      <c r="AC965" s="260">
        <f t="shared" si="2401"/>
        <v>2808</v>
      </c>
      <c r="AD965" s="254" t="e">
        <f t="shared" si="2402"/>
        <v>#DIV/0!</v>
      </c>
      <c r="AE965" s="279">
        <v>1</v>
      </c>
      <c r="AF965" s="280">
        <f t="shared" si="2403"/>
        <v>0</v>
      </c>
      <c r="AG965" s="292">
        <f t="shared" ref="AG965:AG970" si="2409">AG964</f>
        <v>44161</v>
      </c>
      <c r="AH965" s="294"/>
      <c r="AI965" s="294">
        <f t="shared" ref="AI965:AI970" si="2410">AI964</f>
        <v>44182.6535230644</v>
      </c>
      <c r="AJ965" s="295"/>
      <c r="AK965" s="295">
        <f t="shared" ref="AK965:AK970" si="2411">AK964</f>
        <v>44185.6535230644</v>
      </c>
      <c r="AL965" s="296"/>
      <c r="AM965" s="300"/>
      <c r="AN965" s="218"/>
      <c r="AO965" s="218"/>
      <c r="AP965" s="218"/>
      <c r="AQ965" s="218"/>
      <c r="AR965" s="218"/>
      <c r="AS965" s="218"/>
      <c r="AT965" s="218"/>
      <c r="AU965" s="218"/>
      <c r="AV965" s="218"/>
      <c r="AW965" s="218"/>
      <c r="AX965" s="218"/>
      <c r="AY965" s="218"/>
      <c r="AZ965" s="218"/>
      <c r="BA965" s="218"/>
      <c r="BB965" s="218"/>
      <c r="BC965" s="218"/>
      <c r="BD965" s="218"/>
      <c r="BE965" s="218"/>
      <c r="BF965" s="218"/>
      <c r="BG965" s="218"/>
      <c r="BH965" s="218"/>
      <c r="BI965" s="300"/>
      <c r="BJ965" s="300"/>
      <c r="BK965" s="300"/>
      <c r="BL965" s="300"/>
      <c r="BM965" s="300"/>
      <c r="BN965" s="300"/>
      <c r="BO965" s="300"/>
      <c r="BP965" s="300"/>
      <c r="BQ965" s="300"/>
      <c r="BR965" s="300"/>
      <c r="BS965" s="300"/>
      <c r="BT965" s="300"/>
      <c r="BU965" s="300"/>
      <c r="BV965" s="300"/>
      <c r="BW965" s="300"/>
      <c r="BX965" s="300"/>
      <c r="BY965" s="300"/>
      <c r="BZ965" s="300"/>
      <c r="CA965" s="300"/>
      <c r="CB965" s="300"/>
      <c r="CC965" s="300"/>
      <c r="CD965" s="300"/>
      <c r="CE965" s="300"/>
      <c r="CF965" s="300"/>
      <c r="CG965" s="300"/>
      <c r="CH965" s="300"/>
      <c r="CI965" s="300"/>
      <c r="CJ965" s="300"/>
      <c r="CK965" s="300"/>
      <c r="CL965" s="300"/>
      <c r="CM965" s="300"/>
      <c r="CN965" s="300"/>
      <c r="CO965" s="300"/>
      <c r="CP965" s="300"/>
      <c r="CQ965" s="300"/>
      <c r="CR965" s="300"/>
      <c r="CS965" s="300"/>
      <c r="CT965" s="300"/>
      <c r="CU965" s="300"/>
      <c r="CV965" s="300"/>
      <c r="CW965" s="300"/>
      <c r="CX965" s="300"/>
      <c r="CY965" s="300"/>
    </row>
    <row r="966" s="190" customFormat="1" customHeight="1" spans="1:103">
      <c r="A966" s="243">
        <v>414</v>
      </c>
      <c r="B966" s="235"/>
      <c r="C966" s="234">
        <v>1</v>
      </c>
      <c r="D966" s="233">
        <f t="shared" si="2404"/>
        <v>1000</v>
      </c>
      <c r="E966" s="234" t="str">
        <f t="shared" si="2405"/>
        <v>YT-39025</v>
      </c>
      <c r="F966" s="232">
        <f t="shared" si="2406"/>
        <v>5020</v>
      </c>
      <c r="G966" s="234"/>
      <c r="H966" s="234" t="s">
        <v>42</v>
      </c>
      <c r="I966" s="234">
        <v>75</v>
      </c>
      <c r="J966" s="259" t="s">
        <v>65</v>
      </c>
      <c r="K966" s="234">
        <v>476</v>
      </c>
      <c r="L966" s="234">
        <f t="shared" si="2407"/>
        <v>6</v>
      </c>
      <c r="M966" s="234">
        <f t="shared" si="2393"/>
        <v>99960</v>
      </c>
      <c r="N966" s="253">
        <f t="shared" si="2408"/>
        <v>0.171779141104294</v>
      </c>
      <c r="O966" s="234">
        <v>2.8</v>
      </c>
      <c r="P966" s="234"/>
      <c r="Q966" s="234"/>
      <c r="R966" s="234"/>
      <c r="S966" s="260">
        <f t="shared" si="2394"/>
        <v>0</v>
      </c>
      <c r="T966" s="260">
        <f t="shared" si="2395"/>
        <v>36232.4070732587</v>
      </c>
      <c r="U966" s="260">
        <f t="shared" si="2396"/>
        <v>862.331288343558</v>
      </c>
      <c r="V966" s="260"/>
      <c r="W966" s="270"/>
      <c r="X966" s="266"/>
      <c r="Y966" s="260">
        <f t="shared" si="2397"/>
        <v>36232.4070732587</v>
      </c>
      <c r="Z966" s="234">
        <f t="shared" si="2398"/>
        <v>862.331288343557</v>
      </c>
      <c r="AA966" s="260">
        <f t="shared" si="2399"/>
        <v>16386.5546218487</v>
      </c>
      <c r="AB966" s="278">
        <f t="shared" si="2400"/>
        <v>0</v>
      </c>
      <c r="AC966" s="260">
        <f t="shared" si="2401"/>
        <v>2016</v>
      </c>
      <c r="AD966" s="254">
        <f t="shared" si="2402"/>
        <v>21.6535230644356</v>
      </c>
      <c r="AE966" s="279">
        <v>1</v>
      </c>
      <c r="AF966" s="280">
        <f t="shared" si="2403"/>
        <v>47.9808</v>
      </c>
      <c r="AG966" s="292">
        <f t="shared" si="2409"/>
        <v>44161</v>
      </c>
      <c r="AH966" s="294"/>
      <c r="AI966" s="294">
        <f t="shared" si="2410"/>
        <v>44182.6535230644</v>
      </c>
      <c r="AJ966" s="295"/>
      <c r="AK966" s="295">
        <f t="shared" si="2411"/>
        <v>44185.6535230644</v>
      </c>
      <c r="AL966" s="296"/>
      <c r="AM966" s="300"/>
      <c r="AN966" s="218"/>
      <c r="AO966" s="218"/>
      <c r="AP966" s="218"/>
      <c r="AQ966" s="218"/>
      <c r="AR966" s="218"/>
      <c r="AS966" s="218"/>
      <c r="AT966" s="218"/>
      <c r="AU966" s="218"/>
      <c r="AV966" s="218"/>
      <c r="AW966" s="218"/>
      <c r="AX966" s="218"/>
      <c r="AY966" s="218"/>
      <c r="AZ966" s="218"/>
      <c r="BA966" s="218"/>
      <c r="BB966" s="218"/>
      <c r="BC966" s="218"/>
      <c r="BD966" s="218"/>
      <c r="BE966" s="218"/>
      <c r="BF966" s="218"/>
      <c r="BG966" s="218"/>
      <c r="BH966" s="218"/>
      <c r="BI966" s="300"/>
      <c r="BJ966" s="300"/>
      <c r="BK966" s="300"/>
      <c r="BL966" s="300"/>
      <c r="BM966" s="300"/>
      <c r="BN966" s="300"/>
      <c r="BO966" s="300"/>
      <c r="BP966" s="300"/>
      <c r="BQ966" s="300"/>
      <c r="BR966" s="300"/>
      <c r="BS966" s="300"/>
      <c r="BT966" s="300"/>
      <c r="BU966" s="300"/>
      <c r="BV966" s="300"/>
      <c r="BW966" s="300"/>
      <c r="BX966" s="300"/>
      <c r="BY966" s="300"/>
      <c r="BZ966" s="300"/>
      <c r="CA966" s="300"/>
      <c r="CB966" s="300"/>
      <c r="CC966" s="300"/>
      <c r="CD966" s="300"/>
      <c r="CE966" s="300"/>
      <c r="CF966" s="300"/>
      <c r="CG966" s="300"/>
      <c r="CH966" s="300"/>
      <c r="CI966" s="300"/>
      <c r="CJ966" s="300"/>
      <c r="CK966" s="300"/>
      <c r="CL966" s="300"/>
      <c r="CM966" s="300"/>
      <c r="CN966" s="300"/>
      <c r="CO966" s="300"/>
      <c r="CP966" s="300"/>
      <c r="CQ966" s="300"/>
      <c r="CR966" s="300"/>
      <c r="CS966" s="300"/>
      <c r="CT966" s="300"/>
      <c r="CU966" s="300"/>
      <c r="CV966" s="300"/>
      <c r="CW966" s="300"/>
      <c r="CX966" s="300"/>
      <c r="CY966" s="300"/>
    </row>
    <row r="967" s="190" customFormat="1" customHeight="1" spans="1:103">
      <c r="A967" s="243">
        <v>414</v>
      </c>
      <c r="B967" s="235"/>
      <c r="C967" s="234">
        <v>1</v>
      </c>
      <c r="D967" s="233">
        <f t="shared" si="2404"/>
        <v>1000</v>
      </c>
      <c r="E967" s="234" t="str">
        <f t="shared" si="2405"/>
        <v>YT-39025</v>
      </c>
      <c r="F967" s="232">
        <f t="shared" si="2406"/>
        <v>5020</v>
      </c>
      <c r="G967" s="234"/>
      <c r="H967" s="234" t="s">
        <v>43</v>
      </c>
      <c r="I967" s="234">
        <v>30</v>
      </c>
      <c r="J967" s="259" t="s">
        <v>50</v>
      </c>
      <c r="K967" s="234">
        <v>476</v>
      </c>
      <c r="L967" s="234">
        <f t="shared" si="2407"/>
        <v>6</v>
      </c>
      <c r="M967" s="234">
        <f t="shared" si="2393"/>
        <v>192780</v>
      </c>
      <c r="N967" s="253">
        <f t="shared" si="2408"/>
        <v>0.331288343558282</v>
      </c>
      <c r="O967" s="234">
        <v>13.5</v>
      </c>
      <c r="P967" s="234"/>
      <c r="Q967" s="234"/>
      <c r="R967" s="234"/>
      <c r="S967" s="260">
        <f t="shared" si="2394"/>
        <v>0</v>
      </c>
      <c r="T967" s="260">
        <f t="shared" si="2395"/>
        <v>174691.96267464</v>
      </c>
      <c r="U967" s="260">
        <f t="shared" si="2396"/>
        <v>1663.06748466258</v>
      </c>
      <c r="V967" s="260"/>
      <c r="W967" s="270"/>
      <c r="X967" s="266"/>
      <c r="Y967" s="260">
        <f t="shared" si="2397"/>
        <v>174691.96267464</v>
      </c>
      <c r="Z967" s="234">
        <f t="shared" si="2398"/>
        <v>1663.06748466257</v>
      </c>
      <c r="AA967" s="260">
        <f t="shared" si="2399"/>
        <v>40966.3865546218</v>
      </c>
      <c r="AB967" s="278">
        <f t="shared" si="2400"/>
        <v>0</v>
      </c>
      <c r="AC967" s="260">
        <f t="shared" si="2401"/>
        <v>9720</v>
      </c>
      <c r="AD967" s="254">
        <f t="shared" si="2402"/>
        <v>21.6535230644356</v>
      </c>
      <c r="AE967" s="279">
        <v>1</v>
      </c>
      <c r="AF967" s="280">
        <f t="shared" si="2403"/>
        <v>92.5344</v>
      </c>
      <c r="AG967" s="292">
        <f t="shared" si="2409"/>
        <v>44161</v>
      </c>
      <c r="AH967" s="294"/>
      <c r="AI967" s="294">
        <f t="shared" si="2410"/>
        <v>44182.6535230644</v>
      </c>
      <c r="AJ967" s="295"/>
      <c r="AK967" s="295">
        <f t="shared" si="2411"/>
        <v>44185.6535230644</v>
      </c>
      <c r="AL967" s="296"/>
      <c r="AM967" s="300"/>
      <c r="AN967" s="218"/>
      <c r="AO967" s="218"/>
      <c r="AP967" s="218"/>
      <c r="AQ967" s="218"/>
      <c r="AR967" s="218"/>
      <c r="AS967" s="218"/>
      <c r="AT967" s="218"/>
      <c r="AU967" s="218"/>
      <c r="AV967" s="218"/>
      <c r="AW967" s="218"/>
      <c r="AX967" s="218"/>
      <c r="AY967" s="218"/>
      <c r="AZ967" s="218"/>
      <c r="BA967" s="218"/>
      <c r="BB967" s="218"/>
      <c r="BC967" s="218"/>
      <c r="BD967" s="218"/>
      <c r="BE967" s="218"/>
      <c r="BF967" s="218"/>
      <c r="BG967" s="218"/>
      <c r="BH967" s="218"/>
      <c r="BI967" s="300"/>
      <c r="BJ967" s="300"/>
      <c r="BK967" s="300"/>
      <c r="BL967" s="300"/>
      <c r="BM967" s="300"/>
      <c r="BN967" s="300"/>
      <c r="BO967" s="300"/>
      <c r="BP967" s="300"/>
      <c r="BQ967" s="300"/>
      <c r="BR967" s="300"/>
      <c r="BS967" s="300"/>
      <c r="BT967" s="300"/>
      <c r="BU967" s="300"/>
      <c r="BV967" s="300"/>
      <c r="BW967" s="300"/>
      <c r="BX967" s="300"/>
      <c r="BY967" s="300"/>
      <c r="BZ967" s="300"/>
      <c r="CA967" s="300"/>
      <c r="CB967" s="300"/>
      <c r="CC967" s="300"/>
      <c r="CD967" s="300"/>
      <c r="CE967" s="300"/>
      <c r="CF967" s="300"/>
      <c r="CG967" s="300"/>
      <c r="CH967" s="300"/>
      <c r="CI967" s="300"/>
      <c r="CJ967" s="300"/>
      <c r="CK967" s="300"/>
      <c r="CL967" s="300"/>
      <c r="CM967" s="300"/>
      <c r="CN967" s="300"/>
      <c r="CO967" s="300"/>
      <c r="CP967" s="300"/>
      <c r="CQ967" s="300"/>
      <c r="CR967" s="300"/>
      <c r="CS967" s="300"/>
      <c r="CT967" s="300"/>
      <c r="CU967" s="300"/>
      <c r="CV967" s="300"/>
      <c r="CW967" s="300"/>
      <c r="CX967" s="300"/>
      <c r="CY967" s="300"/>
    </row>
    <row r="968" s="190" customFormat="1" customHeight="1" spans="1:103">
      <c r="A968" s="243">
        <v>414</v>
      </c>
      <c r="B968" s="235"/>
      <c r="C968" s="234">
        <v>1</v>
      </c>
      <c r="D968" s="233">
        <f t="shared" si="2404"/>
        <v>1000</v>
      </c>
      <c r="E968" s="234" t="str">
        <f t="shared" si="2405"/>
        <v>YT-39025</v>
      </c>
      <c r="F968" s="232">
        <f t="shared" si="2406"/>
        <v>5020</v>
      </c>
      <c r="G968" s="234"/>
      <c r="H968" s="234" t="s">
        <v>44</v>
      </c>
      <c r="I968" s="234">
        <v>75</v>
      </c>
      <c r="J968" s="259" t="s">
        <v>65</v>
      </c>
      <c r="K968" s="234">
        <v>476</v>
      </c>
      <c r="L968" s="234">
        <f t="shared" si="2407"/>
        <v>6</v>
      </c>
      <c r="M968" s="234">
        <f t="shared" si="2393"/>
        <v>103530</v>
      </c>
      <c r="N968" s="253">
        <f t="shared" si="2408"/>
        <v>0.177914110429448</v>
      </c>
      <c r="O968" s="234">
        <v>2.9</v>
      </c>
      <c r="P968" s="234"/>
      <c r="Q968" s="234"/>
      <c r="R968" s="234"/>
      <c r="S968" s="260">
        <f t="shared" si="2394"/>
        <v>0</v>
      </c>
      <c r="T968" s="260">
        <f t="shared" si="2395"/>
        <v>37526.4216115894</v>
      </c>
      <c r="U968" s="260">
        <f t="shared" si="2396"/>
        <v>893.128834355828</v>
      </c>
      <c r="V968" s="260"/>
      <c r="W968" s="270"/>
      <c r="X968" s="266"/>
      <c r="Y968" s="260">
        <f t="shared" si="2397"/>
        <v>37526.4216115894</v>
      </c>
      <c r="Z968" s="234">
        <f t="shared" si="2398"/>
        <v>893.128834355828</v>
      </c>
      <c r="AA968" s="260">
        <f t="shared" si="2399"/>
        <v>16386.5546218487</v>
      </c>
      <c r="AB968" s="278">
        <f t="shared" si="2400"/>
        <v>0</v>
      </c>
      <c r="AC968" s="260">
        <f t="shared" si="2401"/>
        <v>2088</v>
      </c>
      <c r="AD968" s="254">
        <f t="shared" si="2402"/>
        <v>21.6535230644356</v>
      </c>
      <c r="AE968" s="279">
        <v>1</v>
      </c>
      <c r="AF968" s="280">
        <f t="shared" si="2403"/>
        <v>49.6944</v>
      </c>
      <c r="AG968" s="292">
        <f t="shared" si="2409"/>
        <v>44161</v>
      </c>
      <c r="AH968" s="294"/>
      <c r="AI968" s="294">
        <f t="shared" si="2410"/>
        <v>44182.6535230644</v>
      </c>
      <c r="AJ968" s="295"/>
      <c r="AK968" s="295">
        <f t="shared" si="2411"/>
        <v>44185.6535230644</v>
      </c>
      <c r="AL968" s="296"/>
      <c r="AM968" s="300"/>
      <c r="AN968" s="218"/>
      <c r="AO968" s="218"/>
      <c r="AP968" s="218"/>
      <c r="AQ968" s="218"/>
      <c r="AR968" s="218"/>
      <c r="AS968" s="218"/>
      <c r="AT968" s="218"/>
      <c r="AU968" s="218"/>
      <c r="AV968" s="218"/>
      <c r="AW968" s="218"/>
      <c r="AX968" s="218"/>
      <c r="AY968" s="218"/>
      <c r="AZ968" s="218"/>
      <c r="BA968" s="218"/>
      <c r="BB968" s="218"/>
      <c r="BC968" s="218"/>
      <c r="BD968" s="218"/>
      <c r="BE968" s="218"/>
      <c r="BF968" s="218"/>
      <c r="BG968" s="218"/>
      <c r="BH968" s="218"/>
      <c r="BI968" s="300"/>
      <c r="BJ968" s="300"/>
      <c r="BK968" s="300"/>
      <c r="BL968" s="300"/>
      <c r="BM968" s="300"/>
      <c r="BN968" s="300"/>
      <c r="BO968" s="300"/>
      <c r="BP968" s="300"/>
      <c r="BQ968" s="300"/>
      <c r="BR968" s="300"/>
      <c r="BS968" s="300"/>
      <c r="BT968" s="300"/>
      <c r="BU968" s="300"/>
      <c r="BV968" s="300"/>
      <c r="BW968" s="300"/>
      <c r="BX968" s="300"/>
      <c r="BY968" s="300"/>
      <c r="BZ968" s="300"/>
      <c r="CA968" s="300"/>
      <c r="CB968" s="300"/>
      <c r="CC968" s="300"/>
      <c r="CD968" s="300"/>
      <c r="CE968" s="300"/>
      <c r="CF968" s="300"/>
      <c r="CG968" s="300"/>
      <c r="CH968" s="300"/>
      <c r="CI968" s="300"/>
      <c r="CJ968" s="300"/>
      <c r="CK968" s="300"/>
      <c r="CL968" s="300"/>
      <c r="CM968" s="300"/>
      <c r="CN968" s="300"/>
      <c r="CO968" s="300"/>
      <c r="CP968" s="300"/>
      <c r="CQ968" s="300"/>
      <c r="CR968" s="300"/>
      <c r="CS968" s="300"/>
      <c r="CT968" s="300"/>
      <c r="CU968" s="300"/>
      <c r="CV968" s="300"/>
      <c r="CW968" s="300"/>
      <c r="CX968" s="300"/>
      <c r="CY968" s="300"/>
    </row>
    <row r="969" s="190" customFormat="1" customHeight="1" spans="1:103">
      <c r="A969" s="243">
        <v>414</v>
      </c>
      <c r="B969" s="235"/>
      <c r="C969" s="234">
        <v>1</v>
      </c>
      <c r="D969" s="233">
        <f t="shared" si="2404"/>
        <v>1000</v>
      </c>
      <c r="E969" s="234" t="str">
        <f t="shared" si="2405"/>
        <v>YT-39025</v>
      </c>
      <c r="F969" s="232">
        <f t="shared" si="2406"/>
        <v>5020</v>
      </c>
      <c r="G969" s="234"/>
      <c r="H969" s="234" t="s">
        <v>45</v>
      </c>
      <c r="I969" s="234"/>
      <c r="J969" s="252"/>
      <c r="K969" s="234"/>
      <c r="L969" s="234">
        <f t="shared" si="2407"/>
        <v>6</v>
      </c>
      <c r="M969" s="234">
        <f t="shared" si="2393"/>
        <v>0</v>
      </c>
      <c r="N969" s="253">
        <f t="shared" si="2408"/>
        <v>0</v>
      </c>
      <c r="O969" s="234"/>
      <c r="P969" s="234"/>
      <c r="Q969" s="234"/>
      <c r="R969" s="234"/>
      <c r="S969" s="260">
        <f t="shared" si="2394"/>
        <v>0</v>
      </c>
      <c r="T969" s="260" t="e">
        <f t="shared" si="2395"/>
        <v>#DIV/0!</v>
      </c>
      <c r="U969" s="260">
        <f t="shared" si="2396"/>
        <v>0</v>
      </c>
      <c r="V969" s="260"/>
      <c r="W969" s="270"/>
      <c r="X969" s="266"/>
      <c r="Y969" s="260" t="e">
        <f t="shared" si="2397"/>
        <v>#DIV/0!</v>
      </c>
      <c r="Z969" s="234" t="e">
        <f t="shared" si="2398"/>
        <v>#DIV/0!</v>
      </c>
      <c r="AA969" s="260" t="e">
        <f t="shared" si="2399"/>
        <v>#DIV/0!</v>
      </c>
      <c r="AB969" s="278" t="e">
        <f t="shared" si="2400"/>
        <v>#DIV/0!</v>
      </c>
      <c r="AC969" s="260">
        <f t="shared" si="2401"/>
        <v>0</v>
      </c>
      <c r="AD969" s="254" t="e">
        <f t="shared" si="2402"/>
        <v>#DIV/0!</v>
      </c>
      <c r="AE969" s="279">
        <v>1</v>
      </c>
      <c r="AF969" s="280">
        <f t="shared" si="2403"/>
        <v>0</v>
      </c>
      <c r="AG969" s="292">
        <f t="shared" si="2409"/>
        <v>44161</v>
      </c>
      <c r="AH969" s="294"/>
      <c r="AI969" s="294">
        <f t="shared" si="2410"/>
        <v>44182.6535230644</v>
      </c>
      <c r="AJ969" s="295"/>
      <c r="AK969" s="295">
        <f t="shared" si="2411"/>
        <v>44185.6535230644</v>
      </c>
      <c r="AL969" s="296"/>
      <c r="AM969" s="300"/>
      <c r="AN969" s="218"/>
      <c r="AO969" s="218"/>
      <c r="AP969" s="218"/>
      <c r="AQ969" s="218"/>
      <c r="AR969" s="218"/>
      <c r="AS969" s="218"/>
      <c r="AT969" s="218"/>
      <c r="AU969" s="218"/>
      <c r="AV969" s="218"/>
      <c r="AW969" s="218"/>
      <c r="AX969" s="218"/>
      <c r="AY969" s="218"/>
      <c r="AZ969" s="218"/>
      <c r="BA969" s="218"/>
      <c r="BB969" s="218"/>
      <c r="BC969" s="218"/>
      <c r="BD969" s="218"/>
      <c r="BE969" s="218"/>
      <c r="BF969" s="218"/>
      <c r="BG969" s="218"/>
      <c r="BH969" s="218"/>
      <c r="BI969" s="300"/>
      <c r="BJ969" s="300"/>
      <c r="BK969" s="300"/>
      <c r="BL969" s="300"/>
      <c r="BM969" s="300"/>
      <c r="BN969" s="300"/>
      <c r="BO969" s="300"/>
      <c r="BP969" s="300"/>
      <c r="BQ969" s="300"/>
      <c r="BR969" s="300"/>
      <c r="BS969" s="300"/>
      <c r="BT969" s="300"/>
      <c r="BU969" s="300"/>
      <c r="BV969" s="300"/>
      <c r="BW969" s="300"/>
      <c r="BX969" s="300"/>
      <c r="BY969" s="300"/>
      <c r="BZ969" s="300"/>
      <c r="CA969" s="300"/>
      <c r="CB969" s="300"/>
      <c r="CC969" s="300"/>
      <c r="CD969" s="300"/>
      <c r="CE969" s="300"/>
      <c r="CF969" s="300"/>
      <c r="CG969" s="300"/>
      <c r="CH969" s="300"/>
      <c r="CI969" s="300"/>
      <c r="CJ969" s="300"/>
      <c r="CK969" s="300"/>
      <c r="CL969" s="300"/>
      <c r="CM969" s="300"/>
      <c r="CN969" s="300"/>
      <c r="CO969" s="300"/>
      <c r="CP969" s="300"/>
      <c r="CQ969" s="300"/>
      <c r="CR969" s="300"/>
      <c r="CS969" s="300"/>
      <c r="CT969" s="300"/>
      <c r="CU969" s="300"/>
      <c r="CV969" s="300"/>
      <c r="CW969" s="300"/>
      <c r="CX969" s="300"/>
      <c r="CY969" s="300"/>
    </row>
    <row r="970" s="190" customFormat="1" customHeight="1" spans="1:103">
      <c r="A970" s="243">
        <v>414</v>
      </c>
      <c r="B970" s="235"/>
      <c r="C970" s="234">
        <v>1</v>
      </c>
      <c r="D970" s="233">
        <f t="shared" si="2404"/>
        <v>1000</v>
      </c>
      <c r="E970" s="234" t="str">
        <f t="shared" si="2405"/>
        <v>YT-39025</v>
      </c>
      <c r="F970" s="232">
        <f t="shared" si="2406"/>
        <v>5020</v>
      </c>
      <c r="G970" s="234"/>
      <c r="H970" s="234" t="s">
        <v>46</v>
      </c>
      <c r="I970" s="234"/>
      <c r="J970" s="252"/>
      <c r="K970" s="234"/>
      <c r="L970" s="234">
        <f t="shared" si="2407"/>
        <v>6</v>
      </c>
      <c r="M970" s="234">
        <f t="shared" si="2393"/>
        <v>0</v>
      </c>
      <c r="N970" s="253">
        <f t="shared" si="2408"/>
        <v>0</v>
      </c>
      <c r="O970" s="234"/>
      <c r="P970" s="234"/>
      <c r="Q970" s="234"/>
      <c r="R970" s="234"/>
      <c r="S970" s="260">
        <f t="shared" si="2394"/>
        <v>0</v>
      </c>
      <c r="T970" s="260" t="e">
        <f t="shared" si="2395"/>
        <v>#DIV/0!</v>
      </c>
      <c r="U970" s="260">
        <f t="shared" si="2396"/>
        <v>0</v>
      </c>
      <c r="V970" s="260"/>
      <c r="W970" s="270"/>
      <c r="X970" s="266"/>
      <c r="Y970" s="260" t="e">
        <f t="shared" si="2397"/>
        <v>#DIV/0!</v>
      </c>
      <c r="Z970" s="234" t="e">
        <f t="shared" si="2398"/>
        <v>#DIV/0!</v>
      </c>
      <c r="AA970" s="260" t="e">
        <f t="shared" si="2399"/>
        <v>#DIV/0!</v>
      </c>
      <c r="AB970" s="278" t="e">
        <f t="shared" si="2400"/>
        <v>#DIV/0!</v>
      </c>
      <c r="AC970" s="260">
        <f t="shared" si="2401"/>
        <v>0</v>
      </c>
      <c r="AD970" s="254" t="e">
        <f t="shared" si="2402"/>
        <v>#DIV/0!</v>
      </c>
      <c r="AE970" s="279">
        <v>1</v>
      </c>
      <c r="AF970" s="280">
        <f t="shared" si="2403"/>
        <v>0</v>
      </c>
      <c r="AG970" s="292">
        <f t="shared" si="2409"/>
        <v>44161</v>
      </c>
      <c r="AH970" s="294"/>
      <c r="AI970" s="294">
        <f t="shared" si="2410"/>
        <v>44182.6535230644</v>
      </c>
      <c r="AJ970" s="295"/>
      <c r="AK970" s="295">
        <f t="shared" si="2411"/>
        <v>44185.6535230644</v>
      </c>
      <c r="AL970" s="296"/>
      <c r="AM970" s="300"/>
      <c r="AN970" s="218"/>
      <c r="AO970" s="218"/>
      <c r="AP970" s="218"/>
      <c r="AQ970" s="218"/>
      <c r="AR970" s="218"/>
      <c r="AS970" s="218"/>
      <c r="AT970" s="218"/>
      <c r="AU970" s="218"/>
      <c r="AV970" s="218"/>
      <c r="AW970" s="218"/>
      <c r="AX970" s="218"/>
      <c r="AY970" s="218"/>
      <c r="AZ970" s="218"/>
      <c r="BA970" s="218"/>
      <c r="BB970" s="218"/>
      <c r="BC970" s="218"/>
      <c r="BD970" s="218"/>
      <c r="BE970" s="218"/>
      <c r="BF970" s="218"/>
      <c r="BG970" s="218"/>
      <c r="BH970" s="218"/>
      <c r="BI970" s="300"/>
      <c r="BJ970" s="300"/>
      <c r="BK970" s="300"/>
      <c r="BL970" s="300"/>
      <c r="BM970" s="300"/>
      <c r="BN970" s="300"/>
      <c r="BO970" s="300"/>
      <c r="BP970" s="300"/>
      <c r="BQ970" s="300"/>
      <c r="BR970" s="300"/>
      <c r="BS970" s="300"/>
      <c r="BT970" s="300"/>
      <c r="BU970" s="300"/>
      <c r="BV970" s="300"/>
      <c r="BW970" s="300"/>
      <c r="BX970" s="300"/>
      <c r="BY970" s="300"/>
      <c r="BZ970" s="300"/>
      <c r="CA970" s="300"/>
      <c r="CB970" s="300"/>
      <c r="CC970" s="300"/>
      <c r="CD970" s="300"/>
      <c r="CE970" s="300"/>
      <c r="CF970" s="300"/>
      <c r="CG970" s="300"/>
      <c r="CH970" s="300"/>
      <c r="CI970" s="300"/>
      <c r="CJ970" s="300"/>
      <c r="CK970" s="300"/>
      <c r="CL970" s="300"/>
      <c r="CM970" s="300"/>
      <c r="CN970" s="300"/>
      <c r="CO970" s="300"/>
      <c r="CP970" s="300"/>
      <c r="CQ970" s="300"/>
      <c r="CR970" s="300"/>
      <c r="CS970" s="300"/>
      <c r="CT970" s="300"/>
      <c r="CU970" s="300"/>
      <c r="CV970" s="300"/>
      <c r="CW970" s="300"/>
      <c r="CX970" s="300"/>
      <c r="CY970" s="300"/>
    </row>
    <row r="971" s="190" customFormat="1" customHeight="1" spans="1:103">
      <c r="A971" s="243"/>
      <c r="B971" s="237"/>
      <c r="C971" s="240"/>
      <c r="D971" s="239"/>
      <c r="E971" s="240"/>
      <c r="F971" s="238"/>
      <c r="G971" s="240"/>
      <c r="H971" s="240"/>
      <c r="I971" s="240"/>
      <c r="J971" s="256"/>
      <c r="K971" s="240"/>
      <c r="L971" s="240"/>
      <c r="M971" s="240"/>
      <c r="N971" s="257"/>
      <c r="O971" s="240"/>
      <c r="P971" s="240"/>
      <c r="Q971" s="240"/>
      <c r="R971" s="240"/>
      <c r="S971" s="267"/>
      <c r="T971" s="267"/>
      <c r="U971" s="267"/>
      <c r="V971" s="267"/>
      <c r="W971" s="272"/>
      <c r="X971" s="269"/>
      <c r="Y971" s="267"/>
      <c r="Z971" s="240"/>
      <c r="AA971" s="267"/>
      <c r="AB971" s="281"/>
      <c r="AC971" s="267"/>
      <c r="AD971" s="258"/>
      <c r="AE971" s="282"/>
      <c r="AF971" s="283"/>
      <c r="AG971" s="297"/>
      <c r="AH971" s="352"/>
      <c r="AI971" s="352"/>
      <c r="AJ971" s="345"/>
      <c r="AK971" s="345"/>
      <c r="AL971" s="298"/>
      <c r="AM971" s="300"/>
      <c r="AN971" s="218"/>
      <c r="AO971" s="218"/>
      <c r="AP971" s="218"/>
      <c r="AQ971" s="218"/>
      <c r="AR971" s="218"/>
      <c r="AS971" s="218"/>
      <c r="AT971" s="218"/>
      <c r="AU971" s="218"/>
      <c r="AV971" s="218"/>
      <c r="AW971" s="218"/>
      <c r="AX971" s="218"/>
      <c r="AY971" s="218"/>
      <c r="AZ971" s="218"/>
      <c r="BA971" s="218"/>
      <c r="BB971" s="218"/>
      <c r="BC971" s="218"/>
      <c r="BD971" s="218"/>
      <c r="BE971" s="218"/>
      <c r="BF971" s="218"/>
      <c r="BG971" s="218"/>
      <c r="BH971" s="218"/>
      <c r="BI971" s="300"/>
      <c r="BJ971" s="300"/>
      <c r="BK971" s="300"/>
      <c r="BL971" s="300"/>
      <c r="BM971" s="300"/>
      <c r="BN971" s="300"/>
      <c r="BO971" s="300"/>
      <c r="BP971" s="300"/>
      <c r="BQ971" s="300"/>
      <c r="BR971" s="300"/>
      <c r="BS971" s="300"/>
      <c r="BT971" s="300"/>
      <c r="BU971" s="300"/>
      <c r="BV971" s="300"/>
      <c r="BW971" s="300"/>
      <c r="BX971" s="300"/>
      <c r="BY971" s="300"/>
      <c r="BZ971" s="300"/>
      <c r="CA971" s="300"/>
      <c r="CB971" s="300"/>
      <c r="CC971" s="300"/>
      <c r="CD971" s="300"/>
      <c r="CE971" s="300"/>
      <c r="CF971" s="300"/>
      <c r="CG971" s="300"/>
      <c r="CH971" s="300"/>
      <c r="CI971" s="300"/>
      <c r="CJ971" s="300"/>
      <c r="CK971" s="300"/>
      <c r="CL971" s="300"/>
      <c r="CM971" s="300"/>
      <c r="CN971" s="300"/>
      <c r="CO971" s="300"/>
      <c r="CP971" s="300"/>
      <c r="CQ971" s="300"/>
      <c r="CR971" s="300"/>
      <c r="CS971" s="300"/>
      <c r="CT971" s="300"/>
      <c r="CU971" s="300"/>
      <c r="CV971" s="300"/>
      <c r="CW971" s="300"/>
      <c r="CX971" s="300"/>
      <c r="CY971" s="300"/>
    </row>
    <row r="972" s="193" customFormat="1" customHeight="1" spans="1:103">
      <c r="A972" s="341">
        <v>413</v>
      </c>
      <c r="B972" s="235">
        <v>1121</v>
      </c>
      <c r="C972" s="234">
        <v>1</v>
      </c>
      <c r="D972" s="233">
        <v>1000</v>
      </c>
      <c r="E972" s="234" t="s">
        <v>205</v>
      </c>
      <c r="F972" s="232">
        <v>5000</v>
      </c>
      <c r="G972" s="234"/>
      <c r="H972" s="234" t="s">
        <v>15</v>
      </c>
      <c r="I972" s="234">
        <v>150</v>
      </c>
      <c r="J972" s="252" t="s">
        <v>54</v>
      </c>
      <c r="K972" s="234">
        <v>253</v>
      </c>
      <c r="L972" s="234">
        <v>6</v>
      </c>
      <c r="M972" s="234">
        <f t="shared" ref="M972:M978" si="2412">O972*K972*I972</f>
        <v>129030</v>
      </c>
      <c r="N972" s="253">
        <f>M972/SUM($M$972:$M$978)</f>
        <v>0.221725603610709</v>
      </c>
      <c r="O972" s="234">
        <v>3.4</v>
      </c>
      <c r="P972" s="234"/>
      <c r="Q972" s="234"/>
      <c r="R972" s="234"/>
      <c r="S972" s="260">
        <f t="shared" ref="S972:S978" si="2413">R972*Q972*P972/1000</f>
        <v>0</v>
      </c>
      <c r="T972" s="260">
        <f t="shared" ref="T972:T978" si="2414">F972*N972*1000/L972/K972*9000/I972</f>
        <v>43819.2892511283</v>
      </c>
      <c r="U972" s="260">
        <f t="shared" ref="U972:U978" si="2415">F972*N972</f>
        <v>1108.62801805355</v>
      </c>
      <c r="V972" s="260"/>
      <c r="W972" s="270"/>
      <c r="X972" s="266"/>
      <c r="Y972" s="260">
        <f t="shared" ref="Y972:Y978" si="2416">T972-X972</f>
        <v>43819.2892511283</v>
      </c>
      <c r="Z972" s="234">
        <f t="shared" ref="Z972:Z978" si="2417">Y972*I972/9000*L972*K972/1000</f>
        <v>1108.62801805355</v>
      </c>
      <c r="AA972" s="260">
        <f t="shared" ref="AA972:AA978" si="2418">65*1000/K972*9000/I972</f>
        <v>15415.0197628458</v>
      </c>
      <c r="AB972" s="278">
        <f t="shared" ref="AB972:AB978" si="2419">Q972*R972*P972*N972/K972/L972*9000/I972</f>
        <v>0</v>
      </c>
      <c r="AC972" s="260">
        <f t="shared" ref="AC972:AC978" si="2420">D972/2*O972*60*24/1000</f>
        <v>2448</v>
      </c>
      <c r="AD972" s="254">
        <f t="shared" ref="AD972:AD978" si="2421">T972/AC972/0.83/AE972</f>
        <v>21.5663089864991</v>
      </c>
      <c r="AE972" s="279">
        <v>1</v>
      </c>
      <c r="AF972" s="280">
        <f t="shared" ref="AF972:AF978" si="2422">IF(LEN(C972)&gt;0,AC972*I972/9000/1000*K972*L972,"")</f>
        <v>61.9344</v>
      </c>
      <c r="AG972" s="292">
        <v>44166</v>
      </c>
      <c r="AH972" s="294"/>
      <c r="AI972" s="294">
        <f>AD972+AG972</f>
        <v>44187.5663089865</v>
      </c>
      <c r="AJ972" s="295" t="str">
        <f ca="1">IF(NOW()-AG972-AD972&gt;=-2,"跟踪"," ")</f>
        <v> </v>
      </c>
      <c r="AK972" s="295">
        <f>AI972+3</f>
        <v>44190.5663089865</v>
      </c>
      <c r="AL972" s="296">
        <f>SUM(AF972:AF978)</f>
        <v>279.32904</v>
      </c>
      <c r="AM972" s="217"/>
      <c r="AN972" s="218"/>
      <c r="AO972" s="218"/>
      <c r="AP972" s="218"/>
      <c r="AQ972" s="218"/>
      <c r="AR972" s="218"/>
      <c r="AS972" s="218"/>
      <c r="AT972" s="218"/>
      <c r="AU972" s="218"/>
      <c r="AV972" s="218"/>
      <c r="AW972" s="218"/>
      <c r="AX972" s="218"/>
      <c r="AY972" s="218"/>
      <c r="AZ972" s="218"/>
      <c r="BA972" s="218"/>
      <c r="BB972" s="218"/>
      <c r="BC972" s="218"/>
      <c r="BD972" s="218"/>
      <c r="BE972" s="218"/>
      <c r="BF972" s="218"/>
      <c r="BG972" s="218"/>
      <c r="BH972" s="218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217"/>
      <c r="BS972" s="217"/>
      <c r="BT972" s="217"/>
      <c r="BU972" s="217"/>
      <c r="BV972" s="217"/>
      <c r="BW972" s="217"/>
      <c r="BX972" s="217"/>
      <c r="BY972" s="217"/>
      <c r="BZ972" s="217"/>
      <c r="CA972" s="217"/>
      <c r="CB972" s="217"/>
      <c r="CC972" s="217"/>
      <c r="CD972" s="217"/>
      <c r="CE972" s="217"/>
      <c r="CF972" s="217"/>
      <c r="CG972" s="217"/>
      <c r="CH972" s="217"/>
      <c r="CI972" s="217"/>
      <c r="CJ972" s="217"/>
      <c r="CK972" s="217"/>
      <c r="CL972" s="217"/>
      <c r="CM972" s="217"/>
      <c r="CN972" s="217"/>
      <c r="CO972" s="217"/>
      <c r="CP972" s="217"/>
      <c r="CQ972" s="217"/>
      <c r="CR972" s="217"/>
      <c r="CS972" s="217"/>
      <c r="CT972" s="217"/>
      <c r="CU972" s="217"/>
      <c r="CV972" s="217"/>
      <c r="CW972" s="217"/>
      <c r="CX972" s="217"/>
      <c r="CY972" s="217"/>
    </row>
    <row r="973" s="193" customFormat="1" customHeight="1" spans="1:103">
      <c r="A973" s="341">
        <v>413</v>
      </c>
      <c r="B973" s="235"/>
      <c r="C973" s="234">
        <v>1</v>
      </c>
      <c r="D973" s="233">
        <f t="shared" ref="D973:D978" si="2423">D972</f>
        <v>1000</v>
      </c>
      <c r="E973" s="234" t="str">
        <f t="shared" ref="E973:E978" si="2424">E972</f>
        <v>YT-10054-24E</v>
      </c>
      <c r="F973" s="232">
        <f t="shared" ref="F973:F978" si="2425">F972</f>
        <v>5000</v>
      </c>
      <c r="G973" s="234"/>
      <c r="H973" s="234" t="s">
        <v>41</v>
      </c>
      <c r="I973" s="234">
        <v>150</v>
      </c>
      <c r="J973" s="252" t="s">
        <v>54</v>
      </c>
      <c r="K973" s="234">
        <v>253</v>
      </c>
      <c r="L973" s="234">
        <f t="shared" ref="L973:L978" si="2426">L972</f>
        <v>6</v>
      </c>
      <c r="M973" s="234">
        <f t="shared" si="2412"/>
        <v>129030</v>
      </c>
      <c r="N973" s="253">
        <f t="shared" ref="N973:N978" si="2427">M973/SUM($M$972:$M$978)</f>
        <v>0.221725603610709</v>
      </c>
      <c r="O973" s="234">
        <v>3.4</v>
      </c>
      <c r="P973" s="234"/>
      <c r="Q973" s="234"/>
      <c r="R973" s="234"/>
      <c r="S973" s="260">
        <f t="shared" si="2413"/>
        <v>0</v>
      </c>
      <c r="T973" s="260">
        <f t="shared" si="2414"/>
        <v>43819.2892511283</v>
      </c>
      <c r="U973" s="260">
        <f t="shared" si="2415"/>
        <v>1108.62801805355</v>
      </c>
      <c r="V973" s="260"/>
      <c r="W973" s="270"/>
      <c r="X973" s="266"/>
      <c r="Y973" s="260">
        <f t="shared" si="2416"/>
        <v>43819.2892511283</v>
      </c>
      <c r="Z973" s="234">
        <f t="shared" si="2417"/>
        <v>1108.62801805355</v>
      </c>
      <c r="AA973" s="260">
        <f t="shared" si="2418"/>
        <v>15415.0197628458</v>
      </c>
      <c r="AB973" s="278">
        <f t="shared" si="2419"/>
        <v>0</v>
      </c>
      <c r="AC973" s="260">
        <f t="shared" si="2420"/>
        <v>2448</v>
      </c>
      <c r="AD973" s="254">
        <f t="shared" si="2421"/>
        <v>21.5663089864991</v>
      </c>
      <c r="AE973" s="279">
        <v>1</v>
      </c>
      <c r="AF973" s="280">
        <f t="shared" si="2422"/>
        <v>61.9344</v>
      </c>
      <c r="AG973" s="292">
        <f t="shared" ref="AG973:AG978" si="2428">AG972</f>
        <v>44166</v>
      </c>
      <c r="AH973" s="294"/>
      <c r="AI973" s="294">
        <f t="shared" ref="AI973:AI978" si="2429">AI972</f>
        <v>44187.5663089865</v>
      </c>
      <c r="AJ973" s="295"/>
      <c r="AK973" s="295">
        <f t="shared" ref="AK973:AK978" si="2430">AK972</f>
        <v>44190.5663089865</v>
      </c>
      <c r="AL973" s="296"/>
      <c r="AM973" s="217"/>
      <c r="AN973" s="218"/>
      <c r="AO973" s="218"/>
      <c r="AP973" s="218"/>
      <c r="AQ973" s="218"/>
      <c r="AR973" s="218"/>
      <c r="AS973" s="218"/>
      <c r="AT973" s="218"/>
      <c r="AU973" s="218"/>
      <c r="AV973" s="218"/>
      <c r="AW973" s="218"/>
      <c r="AX973" s="218"/>
      <c r="AY973" s="218"/>
      <c r="AZ973" s="218"/>
      <c r="BA973" s="218"/>
      <c r="BB973" s="218"/>
      <c r="BC973" s="218"/>
      <c r="BD973" s="218"/>
      <c r="BE973" s="218"/>
      <c r="BF973" s="218"/>
      <c r="BG973" s="218"/>
      <c r="BH973" s="218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217"/>
      <c r="BS973" s="217"/>
      <c r="BT973" s="217"/>
      <c r="BU973" s="217"/>
      <c r="BV973" s="217"/>
      <c r="BW973" s="217"/>
      <c r="BX973" s="217"/>
      <c r="BY973" s="217"/>
      <c r="BZ973" s="217"/>
      <c r="CA973" s="217"/>
      <c r="CB973" s="217"/>
      <c r="CC973" s="217"/>
      <c r="CD973" s="217"/>
      <c r="CE973" s="217"/>
      <c r="CF973" s="217"/>
      <c r="CG973" s="217"/>
      <c r="CH973" s="217"/>
      <c r="CI973" s="217"/>
      <c r="CJ973" s="217"/>
      <c r="CK973" s="217"/>
      <c r="CL973" s="217"/>
      <c r="CM973" s="217"/>
      <c r="CN973" s="217"/>
      <c r="CO973" s="217"/>
      <c r="CP973" s="217"/>
      <c r="CQ973" s="217"/>
      <c r="CR973" s="217"/>
      <c r="CS973" s="217"/>
      <c r="CT973" s="217"/>
      <c r="CU973" s="217"/>
      <c r="CV973" s="217"/>
      <c r="CW973" s="217"/>
      <c r="CX973" s="217"/>
      <c r="CY973" s="217"/>
    </row>
    <row r="974" s="193" customFormat="1" customHeight="1" spans="1:103">
      <c r="A974" s="341">
        <v>413</v>
      </c>
      <c r="B974" s="235"/>
      <c r="C974" s="234">
        <v>1</v>
      </c>
      <c r="D974" s="233">
        <f t="shared" si="2423"/>
        <v>1000</v>
      </c>
      <c r="E974" s="234" t="str">
        <f t="shared" si="2424"/>
        <v>YT-10054-24E</v>
      </c>
      <c r="F974" s="232">
        <f t="shared" si="2425"/>
        <v>5000</v>
      </c>
      <c r="G974" s="234"/>
      <c r="H974" s="234" t="s">
        <v>42</v>
      </c>
      <c r="I974" s="234">
        <v>30</v>
      </c>
      <c r="J974" s="259" t="s">
        <v>50</v>
      </c>
      <c r="K974" s="234">
        <v>506</v>
      </c>
      <c r="L974" s="234">
        <f t="shared" si="2426"/>
        <v>6</v>
      </c>
      <c r="M974" s="234">
        <f t="shared" si="2412"/>
        <v>214038</v>
      </c>
      <c r="N974" s="253">
        <f t="shared" si="2427"/>
        <v>0.367803648342471</v>
      </c>
      <c r="O974" s="234">
        <v>14.1</v>
      </c>
      <c r="P974" s="234"/>
      <c r="Q974" s="234"/>
      <c r="R974" s="234"/>
      <c r="S974" s="260">
        <f t="shared" si="2413"/>
        <v>0</v>
      </c>
      <c r="T974" s="260">
        <f t="shared" si="2414"/>
        <v>181721.170129679</v>
      </c>
      <c r="U974" s="260">
        <f t="shared" si="2415"/>
        <v>1839.01824171235</v>
      </c>
      <c r="V974" s="260"/>
      <c r="W974" s="270"/>
      <c r="X974" s="266"/>
      <c r="Y974" s="260">
        <f t="shared" si="2416"/>
        <v>181721.170129679</v>
      </c>
      <c r="Z974" s="234">
        <f t="shared" si="2417"/>
        <v>1839.01824171235</v>
      </c>
      <c r="AA974" s="260">
        <f t="shared" si="2418"/>
        <v>38537.5494071146</v>
      </c>
      <c r="AB974" s="278">
        <f t="shared" si="2419"/>
        <v>0</v>
      </c>
      <c r="AC974" s="260">
        <f t="shared" si="2420"/>
        <v>10152</v>
      </c>
      <c r="AD974" s="254">
        <f t="shared" si="2421"/>
        <v>21.5663089864991</v>
      </c>
      <c r="AE974" s="279">
        <v>1</v>
      </c>
      <c r="AF974" s="280">
        <f t="shared" si="2422"/>
        <v>102.73824</v>
      </c>
      <c r="AG974" s="292">
        <f t="shared" si="2428"/>
        <v>44166</v>
      </c>
      <c r="AH974" s="294"/>
      <c r="AI974" s="294">
        <f t="shared" si="2429"/>
        <v>44187.5663089865</v>
      </c>
      <c r="AJ974" s="295"/>
      <c r="AK974" s="295">
        <f t="shared" si="2430"/>
        <v>44190.5663089865</v>
      </c>
      <c r="AL974" s="296"/>
      <c r="AM974" s="217"/>
      <c r="AN974" s="218"/>
      <c r="AO974" s="218"/>
      <c r="AP974" s="218"/>
      <c r="AQ974" s="218"/>
      <c r="AR974" s="218"/>
      <c r="AS974" s="218"/>
      <c r="AT974" s="218"/>
      <c r="AU974" s="218"/>
      <c r="AV974" s="218"/>
      <c r="AW974" s="218"/>
      <c r="AX974" s="218"/>
      <c r="AY974" s="218"/>
      <c r="AZ974" s="218"/>
      <c r="BA974" s="218"/>
      <c r="BB974" s="218"/>
      <c r="BC974" s="218"/>
      <c r="BD974" s="218"/>
      <c r="BE974" s="218"/>
      <c r="BF974" s="218"/>
      <c r="BG974" s="218"/>
      <c r="BH974" s="218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217"/>
      <c r="BS974" s="217"/>
      <c r="BT974" s="217"/>
      <c r="BU974" s="217"/>
      <c r="BV974" s="217"/>
      <c r="BW974" s="217"/>
      <c r="BX974" s="217"/>
      <c r="BY974" s="217"/>
      <c r="BZ974" s="217"/>
      <c r="CA974" s="217"/>
      <c r="CB974" s="217"/>
      <c r="CC974" s="217"/>
      <c r="CD974" s="217"/>
      <c r="CE974" s="217"/>
      <c r="CF974" s="217"/>
      <c r="CG974" s="217"/>
      <c r="CH974" s="217"/>
      <c r="CI974" s="217"/>
      <c r="CJ974" s="217"/>
      <c r="CK974" s="217"/>
      <c r="CL974" s="217"/>
      <c r="CM974" s="217"/>
      <c r="CN974" s="217"/>
      <c r="CO974" s="217"/>
      <c r="CP974" s="217"/>
      <c r="CQ974" s="217"/>
      <c r="CR974" s="217"/>
      <c r="CS974" s="217"/>
      <c r="CT974" s="217"/>
      <c r="CU974" s="217"/>
      <c r="CV974" s="217"/>
      <c r="CW974" s="217"/>
      <c r="CX974" s="217"/>
      <c r="CY974" s="217"/>
    </row>
    <row r="975" s="193" customFormat="1" customHeight="1" spans="1:103">
      <c r="A975" s="341">
        <v>413</v>
      </c>
      <c r="B975" s="235"/>
      <c r="C975" s="234">
        <v>1</v>
      </c>
      <c r="D975" s="233">
        <f t="shared" si="2423"/>
        <v>1000</v>
      </c>
      <c r="E975" s="234" t="str">
        <f t="shared" si="2424"/>
        <v>YT-10054-24E</v>
      </c>
      <c r="F975" s="232">
        <f t="shared" si="2425"/>
        <v>5000</v>
      </c>
      <c r="G975" s="234"/>
      <c r="H975" s="234" t="s">
        <v>43</v>
      </c>
      <c r="I975" s="234">
        <v>75</v>
      </c>
      <c r="J975" s="252" t="s">
        <v>56</v>
      </c>
      <c r="K975" s="234">
        <v>505</v>
      </c>
      <c r="L975" s="234">
        <f t="shared" si="2426"/>
        <v>6</v>
      </c>
      <c r="M975" s="234">
        <f t="shared" si="2412"/>
        <v>109837.5</v>
      </c>
      <c r="N975" s="253">
        <f t="shared" si="2427"/>
        <v>0.18874514443611</v>
      </c>
      <c r="O975" s="234">
        <v>2.9</v>
      </c>
      <c r="P975" s="234"/>
      <c r="Q975" s="234"/>
      <c r="R975" s="234"/>
      <c r="S975" s="260">
        <f t="shared" si="2413"/>
        <v>0</v>
      </c>
      <c r="T975" s="260">
        <f t="shared" si="2414"/>
        <v>37375.2761259624</v>
      </c>
      <c r="U975" s="260">
        <f t="shared" si="2415"/>
        <v>943.72572218055</v>
      </c>
      <c r="V975" s="260"/>
      <c r="W975" s="270"/>
      <c r="X975" s="266"/>
      <c r="Y975" s="260">
        <f t="shared" si="2416"/>
        <v>37375.2761259624</v>
      </c>
      <c r="Z975" s="234">
        <f t="shared" si="2417"/>
        <v>943.72572218055</v>
      </c>
      <c r="AA975" s="260">
        <f t="shared" si="2418"/>
        <v>15445.5445544554</v>
      </c>
      <c r="AB975" s="278">
        <f t="shared" si="2419"/>
        <v>0</v>
      </c>
      <c r="AC975" s="260">
        <f t="shared" si="2420"/>
        <v>2088</v>
      </c>
      <c r="AD975" s="254">
        <f t="shared" si="2421"/>
        <v>21.5663089864991</v>
      </c>
      <c r="AE975" s="279">
        <v>1</v>
      </c>
      <c r="AF975" s="280">
        <f t="shared" si="2422"/>
        <v>52.722</v>
      </c>
      <c r="AG975" s="292">
        <f t="shared" si="2428"/>
        <v>44166</v>
      </c>
      <c r="AH975" s="294"/>
      <c r="AI975" s="294">
        <f t="shared" si="2429"/>
        <v>44187.5663089865</v>
      </c>
      <c r="AJ975" s="295"/>
      <c r="AK975" s="295">
        <f t="shared" si="2430"/>
        <v>44190.5663089865</v>
      </c>
      <c r="AL975" s="296"/>
      <c r="AM975" s="217"/>
      <c r="AN975" s="218"/>
      <c r="AO975" s="218"/>
      <c r="AP975" s="218"/>
      <c r="AQ975" s="218"/>
      <c r="AR975" s="218"/>
      <c r="AS975" s="218"/>
      <c r="AT975" s="218"/>
      <c r="AU975" s="218"/>
      <c r="AV975" s="218"/>
      <c r="AW975" s="218"/>
      <c r="AX975" s="218"/>
      <c r="AY975" s="218"/>
      <c r="AZ975" s="218"/>
      <c r="BA975" s="218"/>
      <c r="BB975" s="218"/>
      <c r="BC975" s="218"/>
      <c r="BD975" s="218"/>
      <c r="BE975" s="218"/>
      <c r="BF975" s="218"/>
      <c r="BG975" s="218"/>
      <c r="BH975" s="218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217"/>
      <c r="BS975" s="217"/>
      <c r="BT975" s="217"/>
      <c r="BU975" s="217"/>
      <c r="BV975" s="217"/>
      <c r="BW975" s="217"/>
      <c r="BX975" s="217"/>
      <c r="BY975" s="217"/>
      <c r="BZ975" s="217"/>
      <c r="CA975" s="217"/>
      <c r="CB975" s="217"/>
      <c r="CC975" s="217"/>
      <c r="CD975" s="217"/>
      <c r="CE975" s="217"/>
      <c r="CF975" s="217"/>
      <c r="CG975" s="217"/>
      <c r="CH975" s="217"/>
      <c r="CI975" s="217"/>
      <c r="CJ975" s="217"/>
      <c r="CK975" s="217"/>
      <c r="CL975" s="217"/>
      <c r="CM975" s="217"/>
      <c r="CN975" s="217"/>
      <c r="CO975" s="217"/>
      <c r="CP975" s="217"/>
      <c r="CQ975" s="217"/>
      <c r="CR975" s="217"/>
      <c r="CS975" s="217"/>
      <c r="CT975" s="217"/>
      <c r="CU975" s="217"/>
      <c r="CV975" s="217"/>
      <c r="CW975" s="217"/>
      <c r="CX975" s="217"/>
      <c r="CY975" s="217"/>
    </row>
    <row r="976" s="193" customFormat="1" customHeight="1" spans="1:103">
      <c r="A976" s="341">
        <v>413</v>
      </c>
      <c r="B976" s="235"/>
      <c r="C976" s="234">
        <v>1</v>
      </c>
      <c r="D976" s="233">
        <f t="shared" si="2423"/>
        <v>1000</v>
      </c>
      <c r="E976" s="234" t="str">
        <f t="shared" si="2424"/>
        <v>YT-10054-24E</v>
      </c>
      <c r="F976" s="232">
        <f t="shared" si="2425"/>
        <v>5000</v>
      </c>
      <c r="G976" s="234"/>
      <c r="H976" s="234" t="s">
        <v>44</v>
      </c>
      <c r="I976" s="234"/>
      <c r="J976" s="252"/>
      <c r="K976" s="234"/>
      <c r="L976" s="234">
        <f t="shared" si="2426"/>
        <v>6</v>
      </c>
      <c r="M976" s="234">
        <f t="shared" si="2412"/>
        <v>0</v>
      </c>
      <c r="N976" s="253">
        <f t="shared" si="2427"/>
        <v>0</v>
      </c>
      <c r="O976" s="234"/>
      <c r="P976" s="234"/>
      <c r="Q976" s="234"/>
      <c r="R976" s="234"/>
      <c r="S976" s="260">
        <f t="shared" si="2413"/>
        <v>0</v>
      </c>
      <c r="T976" s="260" t="e">
        <f t="shared" si="2414"/>
        <v>#DIV/0!</v>
      </c>
      <c r="U976" s="260">
        <f t="shared" si="2415"/>
        <v>0</v>
      </c>
      <c r="V976" s="260"/>
      <c r="W976" s="270"/>
      <c r="X976" s="266"/>
      <c r="Y976" s="260" t="e">
        <f t="shared" si="2416"/>
        <v>#DIV/0!</v>
      </c>
      <c r="Z976" s="234" t="e">
        <f t="shared" si="2417"/>
        <v>#DIV/0!</v>
      </c>
      <c r="AA976" s="260" t="e">
        <f t="shared" si="2418"/>
        <v>#DIV/0!</v>
      </c>
      <c r="AB976" s="278" t="e">
        <f t="shared" si="2419"/>
        <v>#DIV/0!</v>
      </c>
      <c r="AC976" s="260">
        <f t="shared" si="2420"/>
        <v>0</v>
      </c>
      <c r="AD976" s="254" t="e">
        <f t="shared" si="2421"/>
        <v>#DIV/0!</v>
      </c>
      <c r="AE976" s="279">
        <v>1</v>
      </c>
      <c r="AF976" s="280">
        <f t="shared" si="2422"/>
        <v>0</v>
      </c>
      <c r="AG976" s="292">
        <f t="shared" si="2428"/>
        <v>44166</v>
      </c>
      <c r="AH976" s="294"/>
      <c r="AI976" s="294">
        <f t="shared" si="2429"/>
        <v>44187.5663089865</v>
      </c>
      <c r="AJ976" s="295"/>
      <c r="AK976" s="295">
        <f t="shared" si="2430"/>
        <v>44190.5663089865</v>
      </c>
      <c r="AL976" s="296"/>
      <c r="AM976" s="217"/>
      <c r="AN976" s="218"/>
      <c r="AO976" s="218"/>
      <c r="AP976" s="218"/>
      <c r="AQ976" s="218"/>
      <c r="AR976" s="218"/>
      <c r="AS976" s="218"/>
      <c r="AT976" s="218"/>
      <c r="AU976" s="218"/>
      <c r="AV976" s="218"/>
      <c r="AW976" s="218"/>
      <c r="AX976" s="218"/>
      <c r="AY976" s="218"/>
      <c r="AZ976" s="218"/>
      <c r="BA976" s="218"/>
      <c r="BB976" s="218"/>
      <c r="BC976" s="218"/>
      <c r="BD976" s="218"/>
      <c r="BE976" s="218"/>
      <c r="BF976" s="218"/>
      <c r="BG976" s="218"/>
      <c r="BH976" s="218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217"/>
      <c r="BS976" s="217"/>
      <c r="BT976" s="217"/>
      <c r="BU976" s="217"/>
      <c r="BV976" s="217"/>
      <c r="BW976" s="217"/>
      <c r="BX976" s="217"/>
      <c r="BY976" s="217"/>
      <c r="BZ976" s="217"/>
      <c r="CA976" s="217"/>
      <c r="CB976" s="217"/>
      <c r="CC976" s="217"/>
      <c r="CD976" s="217"/>
      <c r="CE976" s="217"/>
      <c r="CF976" s="217"/>
      <c r="CG976" s="217"/>
      <c r="CH976" s="217"/>
      <c r="CI976" s="217"/>
      <c r="CJ976" s="217"/>
      <c r="CK976" s="217"/>
      <c r="CL976" s="217"/>
      <c r="CM976" s="217"/>
      <c r="CN976" s="217"/>
      <c r="CO976" s="217"/>
      <c r="CP976" s="217"/>
      <c r="CQ976" s="217"/>
      <c r="CR976" s="217"/>
      <c r="CS976" s="217"/>
      <c r="CT976" s="217"/>
      <c r="CU976" s="217"/>
      <c r="CV976" s="217"/>
      <c r="CW976" s="217"/>
      <c r="CX976" s="217"/>
      <c r="CY976" s="217"/>
    </row>
    <row r="977" s="193" customFormat="1" customHeight="1" spans="1:103">
      <c r="A977" s="341">
        <v>413</v>
      </c>
      <c r="B977" s="235"/>
      <c r="C977" s="234">
        <v>1</v>
      </c>
      <c r="D977" s="233">
        <f t="shared" si="2423"/>
        <v>1000</v>
      </c>
      <c r="E977" s="234" t="str">
        <f t="shared" si="2424"/>
        <v>YT-10054-24E</v>
      </c>
      <c r="F977" s="232">
        <f t="shared" si="2425"/>
        <v>5000</v>
      </c>
      <c r="G977" s="234"/>
      <c r="H977" s="234" t="s">
        <v>45</v>
      </c>
      <c r="I977" s="234"/>
      <c r="J977" s="252"/>
      <c r="K977" s="234"/>
      <c r="L977" s="234">
        <f t="shared" si="2426"/>
        <v>6</v>
      </c>
      <c r="M977" s="234">
        <f t="shared" si="2412"/>
        <v>0</v>
      </c>
      <c r="N977" s="253">
        <f t="shared" si="2427"/>
        <v>0</v>
      </c>
      <c r="O977" s="234"/>
      <c r="P977" s="234"/>
      <c r="Q977" s="234"/>
      <c r="R977" s="234"/>
      <c r="S977" s="260">
        <f t="shared" si="2413"/>
        <v>0</v>
      </c>
      <c r="T977" s="260" t="e">
        <f t="shared" si="2414"/>
        <v>#DIV/0!</v>
      </c>
      <c r="U977" s="260">
        <f t="shared" si="2415"/>
        <v>0</v>
      </c>
      <c r="V977" s="260"/>
      <c r="W977" s="270"/>
      <c r="X977" s="266"/>
      <c r="Y977" s="260" t="e">
        <f t="shared" si="2416"/>
        <v>#DIV/0!</v>
      </c>
      <c r="Z977" s="234" t="e">
        <f t="shared" si="2417"/>
        <v>#DIV/0!</v>
      </c>
      <c r="AA977" s="260" t="e">
        <f t="shared" si="2418"/>
        <v>#DIV/0!</v>
      </c>
      <c r="AB977" s="278" t="e">
        <f t="shared" si="2419"/>
        <v>#DIV/0!</v>
      </c>
      <c r="AC977" s="260">
        <f t="shared" si="2420"/>
        <v>0</v>
      </c>
      <c r="AD977" s="254" t="e">
        <f t="shared" si="2421"/>
        <v>#DIV/0!</v>
      </c>
      <c r="AE977" s="279">
        <v>1</v>
      </c>
      <c r="AF977" s="280">
        <f t="shared" si="2422"/>
        <v>0</v>
      </c>
      <c r="AG977" s="292">
        <f t="shared" si="2428"/>
        <v>44166</v>
      </c>
      <c r="AH977" s="294"/>
      <c r="AI977" s="294">
        <f t="shared" si="2429"/>
        <v>44187.5663089865</v>
      </c>
      <c r="AJ977" s="295"/>
      <c r="AK977" s="295">
        <f t="shared" si="2430"/>
        <v>44190.5663089865</v>
      </c>
      <c r="AL977" s="296"/>
      <c r="AM977" s="217"/>
      <c r="AN977" s="218"/>
      <c r="AO977" s="218"/>
      <c r="AP977" s="218"/>
      <c r="AQ977" s="218"/>
      <c r="AR977" s="218"/>
      <c r="AS977" s="218"/>
      <c r="AT977" s="218"/>
      <c r="AU977" s="218"/>
      <c r="AV977" s="218"/>
      <c r="AW977" s="218"/>
      <c r="AX977" s="218"/>
      <c r="AY977" s="218"/>
      <c r="AZ977" s="218"/>
      <c r="BA977" s="218"/>
      <c r="BB977" s="218"/>
      <c r="BC977" s="218"/>
      <c r="BD977" s="218"/>
      <c r="BE977" s="218"/>
      <c r="BF977" s="218"/>
      <c r="BG977" s="218"/>
      <c r="BH977" s="218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217"/>
      <c r="BS977" s="217"/>
      <c r="BT977" s="217"/>
      <c r="BU977" s="217"/>
      <c r="BV977" s="217"/>
      <c r="BW977" s="217"/>
      <c r="BX977" s="217"/>
      <c r="BY977" s="217"/>
      <c r="BZ977" s="217"/>
      <c r="CA977" s="217"/>
      <c r="CB977" s="217"/>
      <c r="CC977" s="217"/>
      <c r="CD977" s="217"/>
      <c r="CE977" s="217"/>
      <c r="CF977" s="217"/>
      <c r="CG977" s="217"/>
      <c r="CH977" s="217"/>
      <c r="CI977" s="217"/>
      <c r="CJ977" s="217"/>
      <c r="CK977" s="217"/>
      <c r="CL977" s="217"/>
      <c r="CM977" s="217"/>
      <c r="CN977" s="217"/>
      <c r="CO977" s="217"/>
      <c r="CP977" s="217"/>
      <c r="CQ977" s="217"/>
      <c r="CR977" s="217"/>
      <c r="CS977" s="217"/>
      <c r="CT977" s="217"/>
      <c r="CU977" s="217"/>
      <c r="CV977" s="217"/>
      <c r="CW977" s="217"/>
      <c r="CX977" s="217"/>
      <c r="CY977" s="217"/>
    </row>
    <row r="978" s="193" customFormat="1" customHeight="1" spans="1:103">
      <c r="A978" s="341">
        <v>413</v>
      </c>
      <c r="B978" s="235"/>
      <c r="C978" s="234">
        <v>1</v>
      </c>
      <c r="D978" s="233">
        <f t="shared" si="2423"/>
        <v>1000</v>
      </c>
      <c r="E978" s="234" t="str">
        <f t="shared" si="2424"/>
        <v>YT-10054-24E</v>
      </c>
      <c r="F978" s="232">
        <f t="shared" si="2425"/>
        <v>5000</v>
      </c>
      <c r="G978" s="234"/>
      <c r="H978" s="234" t="s">
        <v>46</v>
      </c>
      <c r="I978" s="234"/>
      <c r="J978" s="252"/>
      <c r="K978" s="234"/>
      <c r="L978" s="234">
        <f t="shared" si="2426"/>
        <v>6</v>
      </c>
      <c r="M978" s="234">
        <f t="shared" si="2412"/>
        <v>0</v>
      </c>
      <c r="N978" s="253">
        <f t="shared" si="2427"/>
        <v>0</v>
      </c>
      <c r="O978" s="234"/>
      <c r="P978" s="234"/>
      <c r="Q978" s="234"/>
      <c r="R978" s="234"/>
      <c r="S978" s="260">
        <f t="shared" si="2413"/>
        <v>0</v>
      </c>
      <c r="T978" s="260" t="e">
        <f t="shared" si="2414"/>
        <v>#DIV/0!</v>
      </c>
      <c r="U978" s="260">
        <f t="shared" si="2415"/>
        <v>0</v>
      </c>
      <c r="V978" s="260"/>
      <c r="W978" s="270"/>
      <c r="X978" s="266"/>
      <c r="Y978" s="260" t="e">
        <f t="shared" si="2416"/>
        <v>#DIV/0!</v>
      </c>
      <c r="Z978" s="234" t="e">
        <f t="shared" si="2417"/>
        <v>#DIV/0!</v>
      </c>
      <c r="AA978" s="260" t="e">
        <f t="shared" si="2418"/>
        <v>#DIV/0!</v>
      </c>
      <c r="AB978" s="278" t="e">
        <f t="shared" si="2419"/>
        <v>#DIV/0!</v>
      </c>
      <c r="AC978" s="260">
        <f t="shared" si="2420"/>
        <v>0</v>
      </c>
      <c r="AD978" s="254" t="e">
        <f t="shared" si="2421"/>
        <v>#DIV/0!</v>
      </c>
      <c r="AE978" s="279">
        <v>1</v>
      </c>
      <c r="AF978" s="280">
        <f t="shared" si="2422"/>
        <v>0</v>
      </c>
      <c r="AG978" s="292">
        <f t="shared" si="2428"/>
        <v>44166</v>
      </c>
      <c r="AH978" s="294"/>
      <c r="AI978" s="294">
        <f t="shared" si="2429"/>
        <v>44187.5663089865</v>
      </c>
      <c r="AJ978" s="295"/>
      <c r="AK978" s="295">
        <f t="shared" si="2430"/>
        <v>44190.5663089865</v>
      </c>
      <c r="AL978" s="296"/>
      <c r="AM978" s="217"/>
      <c r="AN978" s="218"/>
      <c r="AO978" s="218"/>
      <c r="AP978" s="218"/>
      <c r="AQ978" s="218"/>
      <c r="AR978" s="218"/>
      <c r="AS978" s="218"/>
      <c r="AT978" s="218"/>
      <c r="AU978" s="218"/>
      <c r="AV978" s="218"/>
      <c r="AW978" s="218"/>
      <c r="AX978" s="218"/>
      <c r="AY978" s="218"/>
      <c r="AZ978" s="218"/>
      <c r="BA978" s="218"/>
      <c r="BB978" s="218"/>
      <c r="BC978" s="218"/>
      <c r="BD978" s="218"/>
      <c r="BE978" s="218"/>
      <c r="BF978" s="218"/>
      <c r="BG978" s="218"/>
      <c r="BH978" s="218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217"/>
      <c r="BS978" s="217"/>
      <c r="BT978" s="217"/>
      <c r="BU978" s="217"/>
      <c r="BV978" s="217"/>
      <c r="BW978" s="217"/>
      <c r="BX978" s="217"/>
      <c r="BY978" s="217"/>
      <c r="BZ978" s="217"/>
      <c r="CA978" s="217"/>
      <c r="CB978" s="217"/>
      <c r="CC978" s="217"/>
      <c r="CD978" s="217"/>
      <c r="CE978" s="217"/>
      <c r="CF978" s="217"/>
      <c r="CG978" s="217"/>
      <c r="CH978" s="217"/>
      <c r="CI978" s="217"/>
      <c r="CJ978" s="217"/>
      <c r="CK978" s="217"/>
      <c r="CL978" s="217"/>
      <c r="CM978" s="217"/>
      <c r="CN978" s="217"/>
      <c r="CO978" s="217"/>
      <c r="CP978" s="217"/>
      <c r="CQ978" s="217"/>
      <c r="CR978" s="217"/>
      <c r="CS978" s="217"/>
      <c r="CT978" s="217"/>
      <c r="CU978" s="217"/>
      <c r="CV978" s="217"/>
      <c r="CW978" s="217"/>
      <c r="CX978" s="217"/>
      <c r="CY978" s="217"/>
    </row>
    <row r="979" s="193" customFormat="1" customHeight="1" spans="1:103">
      <c r="A979" s="341"/>
      <c r="B979" s="237"/>
      <c r="C979" s="240"/>
      <c r="D979" s="239"/>
      <c r="E979" s="240"/>
      <c r="F979" s="238"/>
      <c r="G979" s="240"/>
      <c r="H979" s="240"/>
      <c r="I979" s="240"/>
      <c r="J979" s="256"/>
      <c r="K979" s="240"/>
      <c r="L979" s="240"/>
      <c r="M979" s="240"/>
      <c r="N979" s="257"/>
      <c r="O979" s="240"/>
      <c r="P979" s="240"/>
      <c r="Q979" s="240"/>
      <c r="R979" s="240"/>
      <c r="S979" s="267"/>
      <c r="T979" s="267"/>
      <c r="U979" s="267"/>
      <c r="V979" s="267"/>
      <c r="W979" s="272"/>
      <c r="X979" s="269"/>
      <c r="Y979" s="267"/>
      <c r="Z979" s="240"/>
      <c r="AA979" s="267"/>
      <c r="AB979" s="281"/>
      <c r="AC979" s="267"/>
      <c r="AD979" s="258"/>
      <c r="AE979" s="282"/>
      <c r="AF979" s="283"/>
      <c r="AG979" s="297"/>
      <c r="AH979" s="352"/>
      <c r="AI979" s="352"/>
      <c r="AJ979" s="345"/>
      <c r="AK979" s="345"/>
      <c r="AL979" s="298"/>
      <c r="AM979" s="217"/>
      <c r="AN979" s="218"/>
      <c r="AO979" s="218"/>
      <c r="AP979" s="218"/>
      <c r="AQ979" s="218"/>
      <c r="AR979" s="218"/>
      <c r="AS979" s="218"/>
      <c r="AT979" s="218"/>
      <c r="AU979" s="218"/>
      <c r="AV979" s="218"/>
      <c r="AW979" s="218"/>
      <c r="AX979" s="218"/>
      <c r="AY979" s="218"/>
      <c r="AZ979" s="218"/>
      <c r="BA979" s="218"/>
      <c r="BB979" s="218"/>
      <c r="BC979" s="218"/>
      <c r="BD979" s="218"/>
      <c r="BE979" s="218"/>
      <c r="BF979" s="218"/>
      <c r="BG979" s="218"/>
      <c r="BH979" s="218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217"/>
      <c r="BS979" s="217"/>
      <c r="BT979" s="217"/>
      <c r="BU979" s="217"/>
      <c r="BV979" s="217"/>
      <c r="BW979" s="217"/>
      <c r="BX979" s="217"/>
      <c r="BY979" s="217"/>
      <c r="BZ979" s="217"/>
      <c r="CA979" s="217"/>
      <c r="CB979" s="217"/>
      <c r="CC979" s="217"/>
      <c r="CD979" s="217"/>
      <c r="CE979" s="217"/>
      <c r="CF979" s="217"/>
      <c r="CG979" s="217"/>
      <c r="CH979" s="217"/>
      <c r="CI979" s="217"/>
      <c r="CJ979" s="217"/>
      <c r="CK979" s="217"/>
      <c r="CL979" s="217"/>
      <c r="CM979" s="217"/>
      <c r="CN979" s="217"/>
      <c r="CO979" s="217"/>
      <c r="CP979" s="217"/>
      <c r="CQ979" s="217"/>
      <c r="CR979" s="217"/>
      <c r="CS979" s="217"/>
      <c r="CT979" s="217"/>
      <c r="CU979" s="217"/>
      <c r="CV979" s="217"/>
      <c r="CW979" s="217"/>
      <c r="CX979" s="217"/>
      <c r="CY979" s="217"/>
    </row>
    <row r="980" s="190" customFormat="1" customHeight="1" spans="1:103">
      <c r="A980" s="361"/>
      <c r="B980" s="235">
        <v>1122</v>
      </c>
      <c r="C980" s="234">
        <v>1</v>
      </c>
      <c r="D980" s="233">
        <v>1020</v>
      </c>
      <c r="E980" s="234" t="s">
        <v>236</v>
      </c>
      <c r="F980" s="232">
        <v>5020</v>
      </c>
      <c r="G980" s="234"/>
      <c r="H980" s="234" t="s">
        <v>15</v>
      </c>
      <c r="I980" s="234">
        <v>100</v>
      </c>
      <c r="J980" s="252" t="s">
        <v>80</v>
      </c>
      <c r="K980" s="234">
        <v>253</v>
      </c>
      <c r="L980" s="234">
        <v>6</v>
      </c>
      <c r="M980" s="234">
        <f t="shared" ref="M980:M987" si="2431">O980*K980*I980</f>
        <v>96140</v>
      </c>
      <c r="N980" s="253">
        <f t="shared" ref="N980:N986" si="2432">M980/SUM($M$980:$M$986)</f>
        <v>0.139911634756996</v>
      </c>
      <c r="O980" s="234">
        <v>3.8</v>
      </c>
      <c r="P980" s="234"/>
      <c r="Q980" s="234"/>
      <c r="R980" s="234"/>
      <c r="S980" s="260">
        <f t="shared" ref="S980:S987" si="2433">R980*Q980*P980/1000</f>
        <v>0</v>
      </c>
      <c r="T980" s="260">
        <f t="shared" ref="T980:T987" si="2434">F980*N980*1000/L980/K980*9000/I980</f>
        <v>41641.6841786631</v>
      </c>
      <c r="U980" s="260">
        <f t="shared" ref="U980:U987" si="2435">F980*N980</f>
        <v>702.356406480118</v>
      </c>
      <c r="V980" s="260"/>
      <c r="W980" s="270"/>
      <c r="X980" s="266"/>
      <c r="Y980" s="260">
        <f t="shared" ref="Y980:Y987" si="2436">T980-X980</f>
        <v>41641.6841786631</v>
      </c>
      <c r="Z980" s="234">
        <f t="shared" ref="Z980:Z987" si="2437">Y980*I980/9000*L980*K980/1000</f>
        <v>702.356406480118</v>
      </c>
      <c r="AA980" s="260">
        <f t="shared" ref="AA980:AA987" si="2438">65*1000/K980*9000/I980</f>
        <v>23122.5296442688</v>
      </c>
      <c r="AB980" s="278">
        <f t="shared" ref="AB980:AB987" si="2439">Q980*R980*P980*N980/K980/L980*9000/I980</f>
        <v>0</v>
      </c>
      <c r="AC980" s="260">
        <f t="shared" ref="AC980:AC987" si="2440">D980/2*O980*60*24/1000</f>
        <v>2790.72</v>
      </c>
      <c r="AD980" s="254">
        <f t="shared" ref="AD980:AD986" si="2441">T980/AC980/0.83/AE980</f>
        <v>17.9776917174473</v>
      </c>
      <c r="AE980" s="279">
        <v>1</v>
      </c>
      <c r="AF980" s="280">
        <f t="shared" ref="AF980:AF987" si="2442">IF(LEN(C980)&gt;0,AC980*I980/9000/1000*K980*L980,"")</f>
        <v>47.070144</v>
      </c>
      <c r="AG980" s="292">
        <v>44134</v>
      </c>
      <c r="AH980" s="294"/>
      <c r="AI980" s="294">
        <f>AD980+AG980</f>
        <v>44151.9776917174</v>
      </c>
      <c r="AJ980" s="295" t="str">
        <f ca="1">IF(NOW()-AG980-AD980&gt;=-2,"跟踪"," ")</f>
        <v>跟踪</v>
      </c>
      <c r="AK980" s="295">
        <f>AI980+3</f>
        <v>44154.9776917174</v>
      </c>
      <c r="AL980" s="296">
        <f>SUM(AF980:AF986)</f>
        <v>336.4276608</v>
      </c>
      <c r="AM980" s="300"/>
      <c r="AN980" s="218"/>
      <c r="AO980" s="218"/>
      <c r="AP980" s="218"/>
      <c r="AQ980" s="218"/>
      <c r="AR980" s="218"/>
      <c r="AS980" s="218"/>
      <c r="AT980" s="218"/>
      <c r="AU980" s="218"/>
      <c r="AV980" s="218"/>
      <c r="AW980" s="218"/>
      <c r="AX980" s="218"/>
      <c r="AY980" s="218"/>
      <c r="AZ980" s="218"/>
      <c r="BA980" s="218"/>
      <c r="BB980" s="218"/>
      <c r="BC980" s="218"/>
      <c r="BD980" s="218"/>
      <c r="BE980" s="218"/>
      <c r="BF980" s="218"/>
      <c r="BG980" s="218"/>
      <c r="BH980" s="218"/>
      <c r="BI980" s="300"/>
      <c r="BJ980" s="300"/>
      <c r="BK980" s="300"/>
      <c r="BL980" s="300"/>
      <c r="BM980" s="300"/>
      <c r="BN980" s="300"/>
      <c r="BO980" s="300"/>
      <c r="BP980" s="300"/>
      <c r="BQ980" s="300"/>
      <c r="BR980" s="300"/>
      <c r="BS980" s="300"/>
      <c r="BT980" s="300"/>
      <c r="BU980" s="300"/>
      <c r="BV980" s="300"/>
      <c r="BW980" s="300"/>
      <c r="BX980" s="300"/>
      <c r="BY980" s="300"/>
      <c r="BZ980" s="300"/>
      <c r="CA980" s="300"/>
      <c r="CB980" s="300"/>
      <c r="CC980" s="300"/>
      <c r="CD980" s="300"/>
      <c r="CE980" s="300"/>
      <c r="CF980" s="300"/>
      <c r="CG980" s="300"/>
      <c r="CH980" s="300"/>
      <c r="CI980" s="300"/>
      <c r="CJ980" s="300"/>
      <c r="CK980" s="300"/>
      <c r="CL980" s="300"/>
      <c r="CM980" s="300"/>
      <c r="CN980" s="300"/>
      <c r="CO980" s="300"/>
      <c r="CP980" s="300"/>
      <c r="CQ980" s="300"/>
      <c r="CR980" s="300"/>
      <c r="CS980" s="300"/>
      <c r="CT980" s="300"/>
      <c r="CU980" s="300"/>
      <c r="CV980" s="300"/>
      <c r="CW980" s="300"/>
      <c r="CX980" s="300"/>
      <c r="CY980" s="300"/>
    </row>
    <row r="981" s="190" customFormat="1" customHeight="1" spans="1:103">
      <c r="A981" s="361"/>
      <c r="B981" s="235"/>
      <c r="C981" s="234">
        <v>1</v>
      </c>
      <c r="D981" s="233">
        <f t="shared" ref="D981:D986" si="2443">D980</f>
        <v>1020</v>
      </c>
      <c r="E981" s="234" t="str">
        <f t="shared" ref="E981:E986" si="2444">E980</f>
        <v>YD-F542-24E</v>
      </c>
      <c r="F981" s="232">
        <f t="shared" ref="F981:F986" si="2445">F980</f>
        <v>5020</v>
      </c>
      <c r="G981" s="234"/>
      <c r="H981" s="234" t="s">
        <v>41</v>
      </c>
      <c r="I981" s="234">
        <v>100</v>
      </c>
      <c r="J981" s="252" t="s">
        <v>80</v>
      </c>
      <c r="K981" s="234">
        <v>253</v>
      </c>
      <c r="L981" s="234">
        <f t="shared" ref="L981:L986" si="2446">L980</f>
        <v>6</v>
      </c>
      <c r="M981" s="234">
        <f t="shared" si="2431"/>
        <v>96140</v>
      </c>
      <c r="N981" s="253">
        <f t="shared" si="2432"/>
        <v>0.139911634756996</v>
      </c>
      <c r="O981" s="234">
        <v>3.8</v>
      </c>
      <c r="P981" s="234"/>
      <c r="Q981" s="234"/>
      <c r="R981" s="234"/>
      <c r="S981" s="260">
        <f t="shared" si="2433"/>
        <v>0</v>
      </c>
      <c r="T981" s="260">
        <f t="shared" si="2434"/>
        <v>41641.6841786631</v>
      </c>
      <c r="U981" s="260">
        <f t="shared" si="2435"/>
        <v>702.356406480118</v>
      </c>
      <c r="V981" s="260"/>
      <c r="W981" s="270"/>
      <c r="X981" s="266"/>
      <c r="Y981" s="260">
        <f t="shared" si="2436"/>
        <v>41641.6841786631</v>
      </c>
      <c r="Z981" s="234">
        <f t="shared" si="2437"/>
        <v>702.356406480118</v>
      </c>
      <c r="AA981" s="260">
        <f t="shared" si="2438"/>
        <v>23122.5296442688</v>
      </c>
      <c r="AB981" s="278">
        <f t="shared" si="2439"/>
        <v>0</v>
      </c>
      <c r="AC981" s="260">
        <f t="shared" si="2440"/>
        <v>2790.72</v>
      </c>
      <c r="AD981" s="254">
        <f t="shared" si="2441"/>
        <v>17.9776917174473</v>
      </c>
      <c r="AE981" s="279">
        <v>1</v>
      </c>
      <c r="AF981" s="280">
        <f t="shared" si="2442"/>
        <v>47.070144</v>
      </c>
      <c r="AG981" s="292">
        <f t="shared" ref="AG981:AG986" si="2447">AG980</f>
        <v>44134</v>
      </c>
      <c r="AH981" s="294"/>
      <c r="AI981" s="294">
        <f t="shared" ref="AI981:AI986" si="2448">AI980</f>
        <v>44151.9776917174</v>
      </c>
      <c r="AJ981" s="295"/>
      <c r="AK981" s="295">
        <f t="shared" ref="AK981:AK986" si="2449">AK980</f>
        <v>44154.9776917174</v>
      </c>
      <c r="AL981" s="296"/>
      <c r="AM981" s="300"/>
      <c r="AN981" s="218"/>
      <c r="AO981" s="218"/>
      <c r="AP981" s="218"/>
      <c r="AQ981" s="218"/>
      <c r="AR981" s="218"/>
      <c r="AS981" s="218"/>
      <c r="AT981" s="218"/>
      <c r="AU981" s="218"/>
      <c r="AV981" s="218"/>
      <c r="AW981" s="218"/>
      <c r="AX981" s="218"/>
      <c r="AY981" s="218"/>
      <c r="AZ981" s="218"/>
      <c r="BA981" s="218"/>
      <c r="BB981" s="218"/>
      <c r="BC981" s="218"/>
      <c r="BD981" s="218"/>
      <c r="BE981" s="218"/>
      <c r="BF981" s="218"/>
      <c r="BG981" s="218"/>
      <c r="BH981" s="218"/>
      <c r="BI981" s="300"/>
      <c r="BJ981" s="300"/>
      <c r="BK981" s="300"/>
      <c r="BL981" s="300"/>
      <c r="BM981" s="300"/>
      <c r="BN981" s="300"/>
      <c r="BO981" s="300"/>
      <c r="BP981" s="300"/>
      <c r="BQ981" s="300"/>
      <c r="BR981" s="300"/>
      <c r="BS981" s="300"/>
      <c r="BT981" s="300"/>
      <c r="BU981" s="300"/>
      <c r="BV981" s="300"/>
      <c r="BW981" s="300"/>
      <c r="BX981" s="300"/>
      <c r="BY981" s="300"/>
      <c r="BZ981" s="300"/>
      <c r="CA981" s="300"/>
      <c r="CB981" s="300"/>
      <c r="CC981" s="300"/>
      <c r="CD981" s="300"/>
      <c r="CE981" s="300"/>
      <c r="CF981" s="300"/>
      <c r="CG981" s="300"/>
      <c r="CH981" s="300"/>
      <c r="CI981" s="300"/>
      <c r="CJ981" s="300"/>
      <c r="CK981" s="300"/>
      <c r="CL981" s="300"/>
      <c r="CM981" s="300"/>
      <c r="CN981" s="300"/>
      <c r="CO981" s="300"/>
      <c r="CP981" s="300"/>
      <c r="CQ981" s="300"/>
      <c r="CR981" s="300"/>
      <c r="CS981" s="300"/>
      <c r="CT981" s="300"/>
      <c r="CU981" s="300"/>
      <c r="CV981" s="300"/>
      <c r="CW981" s="300"/>
      <c r="CX981" s="300"/>
      <c r="CY981" s="300"/>
    </row>
    <row r="982" s="190" customFormat="1" customHeight="1" spans="1:103">
      <c r="A982" s="361"/>
      <c r="B982" s="235"/>
      <c r="C982" s="234">
        <v>1</v>
      </c>
      <c r="D982" s="233">
        <f t="shared" si="2443"/>
        <v>1020</v>
      </c>
      <c r="E982" s="234" t="str">
        <f t="shared" si="2444"/>
        <v>YD-F542-24E</v>
      </c>
      <c r="F982" s="232">
        <f t="shared" si="2445"/>
        <v>5020</v>
      </c>
      <c r="G982" s="234"/>
      <c r="H982" s="234" t="s">
        <v>42</v>
      </c>
      <c r="I982" s="234">
        <v>30</v>
      </c>
      <c r="J982" s="252" t="s">
        <v>57</v>
      </c>
      <c r="K982" s="234">
        <v>506</v>
      </c>
      <c r="L982" s="234">
        <f t="shared" si="2446"/>
        <v>6</v>
      </c>
      <c r="M982" s="234">
        <f t="shared" si="2431"/>
        <v>236808</v>
      </c>
      <c r="N982" s="253">
        <f t="shared" si="2432"/>
        <v>0.344624447717231</v>
      </c>
      <c r="O982" s="234">
        <v>15.6</v>
      </c>
      <c r="P982" s="234"/>
      <c r="Q982" s="234"/>
      <c r="R982" s="234"/>
      <c r="S982" s="260">
        <f t="shared" si="2433"/>
        <v>0</v>
      </c>
      <c r="T982" s="260">
        <f t="shared" si="2434"/>
        <v>170950.071891354</v>
      </c>
      <c r="U982" s="260">
        <f t="shared" si="2435"/>
        <v>1730.0147275405</v>
      </c>
      <c r="V982" s="260"/>
      <c r="W982" s="270"/>
      <c r="X982" s="266"/>
      <c r="Y982" s="260">
        <f t="shared" si="2436"/>
        <v>170950.071891354</v>
      </c>
      <c r="Z982" s="234">
        <f t="shared" si="2437"/>
        <v>1730.0147275405</v>
      </c>
      <c r="AA982" s="260">
        <f t="shared" si="2438"/>
        <v>38537.5494071146</v>
      </c>
      <c r="AB982" s="278">
        <f t="shared" si="2439"/>
        <v>0</v>
      </c>
      <c r="AC982" s="260">
        <f t="shared" si="2440"/>
        <v>11456.64</v>
      </c>
      <c r="AD982" s="254">
        <f t="shared" si="2441"/>
        <v>17.9776917174473</v>
      </c>
      <c r="AE982" s="279">
        <v>1</v>
      </c>
      <c r="AF982" s="280">
        <f t="shared" si="2442"/>
        <v>115.9411968</v>
      </c>
      <c r="AG982" s="292">
        <f t="shared" si="2447"/>
        <v>44134</v>
      </c>
      <c r="AH982" s="294"/>
      <c r="AI982" s="294">
        <f t="shared" si="2448"/>
        <v>44151.9776917174</v>
      </c>
      <c r="AJ982" s="295"/>
      <c r="AK982" s="295">
        <f t="shared" si="2449"/>
        <v>44154.9776917174</v>
      </c>
      <c r="AL982" s="296"/>
      <c r="AM982" s="300"/>
      <c r="AN982" s="218"/>
      <c r="AO982" s="218"/>
      <c r="AP982" s="218"/>
      <c r="AQ982" s="218"/>
      <c r="AR982" s="218"/>
      <c r="AS982" s="218"/>
      <c r="AT982" s="218"/>
      <c r="AU982" s="218"/>
      <c r="AV982" s="218"/>
      <c r="AW982" s="218"/>
      <c r="AX982" s="218"/>
      <c r="AY982" s="218"/>
      <c r="AZ982" s="218"/>
      <c r="BA982" s="218"/>
      <c r="BB982" s="218"/>
      <c r="BC982" s="218"/>
      <c r="BD982" s="218"/>
      <c r="BE982" s="218"/>
      <c r="BF982" s="218"/>
      <c r="BG982" s="218"/>
      <c r="BH982" s="218"/>
      <c r="BI982" s="300"/>
      <c r="BJ982" s="300"/>
      <c r="BK982" s="300"/>
      <c r="BL982" s="300"/>
      <c r="BM982" s="300"/>
      <c r="BN982" s="300"/>
      <c r="BO982" s="300"/>
      <c r="BP982" s="300"/>
      <c r="BQ982" s="300"/>
      <c r="BR982" s="300"/>
      <c r="BS982" s="300"/>
      <c r="BT982" s="300"/>
      <c r="BU982" s="300"/>
      <c r="BV982" s="300"/>
      <c r="BW982" s="300"/>
      <c r="BX982" s="300"/>
      <c r="BY982" s="300"/>
      <c r="BZ982" s="300"/>
      <c r="CA982" s="300"/>
      <c r="CB982" s="300"/>
      <c r="CC982" s="300"/>
      <c r="CD982" s="300"/>
      <c r="CE982" s="300"/>
      <c r="CF982" s="300"/>
      <c r="CG982" s="300"/>
      <c r="CH982" s="300"/>
      <c r="CI982" s="300"/>
      <c r="CJ982" s="300"/>
      <c r="CK982" s="300"/>
      <c r="CL982" s="300"/>
      <c r="CM982" s="300"/>
      <c r="CN982" s="300"/>
      <c r="CO982" s="300"/>
      <c r="CP982" s="300"/>
      <c r="CQ982" s="300"/>
      <c r="CR982" s="300"/>
      <c r="CS982" s="300"/>
      <c r="CT982" s="300"/>
      <c r="CU982" s="300"/>
      <c r="CV982" s="300"/>
      <c r="CW982" s="300"/>
      <c r="CX982" s="300"/>
      <c r="CY982" s="300"/>
    </row>
    <row r="983" s="190" customFormat="1" customHeight="1" spans="1:103">
      <c r="A983" s="361"/>
      <c r="B983" s="235"/>
      <c r="C983" s="234">
        <v>1</v>
      </c>
      <c r="D983" s="233">
        <f t="shared" si="2443"/>
        <v>1020</v>
      </c>
      <c r="E983" s="234" t="str">
        <f t="shared" si="2444"/>
        <v>YD-F542-24E</v>
      </c>
      <c r="F983" s="232">
        <f t="shared" si="2445"/>
        <v>5020</v>
      </c>
      <c r="G983" s="234"/>
      <c r="H983" s="234" t="s">
        <v>43</v>
      </c>
      <c r="I983" s="234">
        <v>75</v>
      </c>
      <c r="J983" s="252" t="s">
        <v>211</v>
      </c>
      <c r="K983" s="234">
        <v>506</v>
      </c>
      <c r="L983" s="234">
        <f t="shared" si="2446"/>
        <v>6</v>
      </c>
      <c r="M983" s="234">
        <f t="shared" si="2431"/>
        <v>129030</v>
      </c>
      <c r="N983" s="253">
        <f t="shared" si="2432"/>
        <v>0.187776141384389</v>
      </c>
      <c r="O983" s="234">
        <v>3.4</v>
      </c>
      <c r="P983" s="234"/>
      <c r="Q983" s="234"/>
      <c r="R983" s="234"/>
      <c r="S983" s="260">
        <f t="shared" si="2433"/>
        <v>0</v>
      </c>
      <c r="T983" s="260">
        <f t="shared" si="2434"/>
        <v>37258.3490019617</v>
      </c>
      <c r="U983" s="260">
        <f t="shared" si="2435"/>
        <v>942.636229749632</v>
      </c>
      <c r="V983" s="260"/>
      <c r="W983" s="270"/>
      <c r="X983" s="266"/>
      <c r="Y983" s="260">
        <f t="shared" si="2436"/>
        <v>37258.3490019617</v>
      </c>
      <c r="Z983" s="234">
        <f t="shared" si="2437"/>
        <v>942.636229749632</v>
      </c>
      <c r="AA983" s="260">
        <f t="shared" si="2438"/>
        <v>15415.0197628458</v>
      </c>
      <c r="AB983" s="278">
        <f t="shared" si="2439"/>
        <v>0</v>
      </c>
      <c r="AC983" s="260">
        <f t="shared" si="2440"/>
        <v>2496.96</v>
      </c>
      <c r="AD983" s="254">
        <f t="shared" si="2441"/>
        <v>17.9776917174473</v>
      </c>
      <c r="AE983" s="279">
        <v>1</v>
      </c>
      <c r="AF983" s="280">
        <f t="shared" si="2442"/>
        <v>63.173088</v>
      </c>
      <c r="AG983" s="292">
        <f t="shared" si="2447"/>
        <v>44134</v>
      </c>
      <c r="AH983" s="294"/>
      <c r="AI983" s="294">
        <f t="shared" si="2448"/>
        <v>44151.9776917174</v>
      </c>
      <c r="AJ983" s="295"/>
      <c r="AK983" s="295">
        <f t="shared" si="2449"/>
        <v>44154.9776917174</v>
      </c>
      <c r="AL983" s="296"/>
      <c r="AM983" s="300"/>
      <c r="AN983" s="218"/>
      <c r="AO983" s="218"/>
      <c r="AP983" s="218"/>
      <c r="AQ983" s="218"/>
      <c r="AR983" s="218"/>
      <c r="AS983" s="218"/>
      <c r="AT983" s="218"/>
      <c r="AU983" s="218"/>
      <c r="AV983" s="218"/>
      <c r="AW983" s="218"/>
      <c r="AX983" s="218"/>
      <c r="AY983" s="218"/>
      <c r="AZ983" s="218"/>
      <c r="BA983" s="218"/>
      <c r="BB983" s="218"/>
      <c r="BC983" s="218"/>
      <c r="BD983" s="218"/>
      <c r="BE983" s="218"/>
      <c r="BF983" s="218"/>
      <c r="BG983" s="218"/>
      <c r="BH983" s="218"/>
      <c r="BI983" s="300"/>
      <c r="BJ983" s="300"/>
      <c r="BK983" s="300"/>
      <c r="BL983" s="300"/>
      <c r="BM983" s="300"/>
      <c r="BN983" s="300"/>
      <c r="BO983" s="300"/>
      <c r="BP983" s="300"/>
      <c r="BQ983" s="300"/>
      <c r="BR983" s="300"/>
      <c r="BS983" s="300"/>
      <c r="BT983" s="300"/>
      <c r="BU983" s="300"/>
      <c r="BV983" s="300"/>
      <c r="BW983" s="300"/>
      <c r="BX983" s="300"/>
      <c r="BY983" s="300"/>
      <c r="BZ983" s="300"/>
      <c r="CA983" s="300"/>
      <c r="CB983" s="300"/>
      <c r="CC983" s="300"/>
      <c r="CD983" s="300"/>
      <c r="CE983" s="300"/>
      <c r="CF983" s="300"/>
      <c r="CG983" s="300"/>
      <c r="CH983" s="300"/>
      <c r="CI983" s="300"/>
      <c r="CJ983" s="300"/>
      <c r="CK983" s="300"/>
      <c r="CL983" s="300"/>
      <c r="CM983" s="300"/>
      <c r="CN983" s="300"/>
      <c r="CO983" s="300"/>
      <c r="CP983" s="300"/>
      <c r="CQ983" s="300"/>
      <c r="CR983" s="300"/>
      <c r="CS983" s="300"/>
      <c r="CT983" s="300"/>
      <c r="CU983" s="300"/>
      <c r="CV983" s="300"/>
      <c r="CW983" s="300"/>
      <c r="CX983" s="300"/>
      <c r="CY983" s="300"/>
    </row>
    <row r="984" s="190" customFormat="1" customHeight="1" spans="1:103">
      <c r="A984" s="361"/>
      <c r="B984" s="235"/>
      <c r="C984" s="234">
        <v>1</v>
      </c>
      <c r="D984" s="233">
        <f t="shared" si="2443"/>
        <v>1020</v>
      </c>
      <c r="E984" s="234" t="str">
        <f t="shared" si="2444"/>
        <v>YD-F542-24E</v>
      </c>
      <c r="F984" s="232">
        <f t="shared" si="2445"/>
        <v>5020</v>
      </c>
      <c r="G984" s="234"/>
      <c r="H984" s="234" t="s">
        <v>44</v>
      </c>
      <c r="I984" s="234">
        <v>75</v>
      </c>
      <c r="J984" s="252" t="s">
        <v>211</v>
      </c>
      <c r="K984" s="234">
        <v>506</v>
      </c>
      <c r="L984" s="234">
        <f t="shared" si="2446"/>
        <v>6</v>
      </c>
      <c r="M984" s="234">
        <f t="shared" si="2431"/>
        <v>129030</v>
      </c>
      <c r="N984" s="253">
        <f t="shared" si="2432"/>
        <v>0.187776141384389</v>
      </c>
      <c r="O984" s="234">
        <v>3.4</v>
      </c>
      <c r="P984" s="234"/>
      <c r="Q984" s="234"/>
      <c r="R984" s="234"/>
      <c r="S984" s="260">
        <f t="shared" si="2433"/>
        <v>0</v>
      </c>
      <c r="T984" s="260">
        <f t="shared" si="2434"/>
        <v>37258.3490019617</v>
      </c>
      <c r="U984" s="260">
        <f t="shared" si="2435"/>
        <v>942.636229749632</v>
      </c>
      <c r="V984" s="260"/>
      <c r="W984" s="270"/>
      <c r="X984" s="266"/>
      <c r="Y984" s="260">
        <f t="shared" si="2436"/>
        <v>37258.3490019617</v>
      </c>
      <c r="Z984" s="234">
        <f t="shared" si="2437"/>
        <v>942.636229749632</v>
      </c>
      <c r="AA984" s="260">
        <f t="shared" si="2438"/>
        <v>15415.0197628458</v>
      </c>
      <c r="AB984" s="278">
        <f t="shared" si="2439"/>
        <v>0</v>
      </c>
      <c r="AC984" s="260">
        <f t="shared" si="2440"/>
        <v>2496.96</v>
      </c>
      <c r="AD984" s="254">
        <f t="shared" si="2441"/>
        <v>17.9776917174473</v>
      </c>
      <c r="AE984" s="279">
        <v>1</v>
      </c>
      <c r="AF984" s="280">
        <f t="shared" si="2442"/>
        <v>63.173088</v>
      </c>
      <c r="AG984" s="292">
        <f t="shared" si="2447"/>
        <v>44134</v>
      </c>
      <c r="AH984" s="294"/>
      <c r="AI984" s="294">
        <f t="shared" si="2448"/>
        <v>44151.9776917174</v>
      </c>
      <c r="AJ984" s="295"/>
      <c r="AK984" s="295">
        <f t="shared" si="2449"/>
        <v>44154.9776917174</v>
      </c>
      <c r="AL984" s="296"/>
      <c r="AM984" s="300"/>
      <c r="AN984" s="218"/>
      <c r="AO984" s="218"/>
      <c r="AP984" s="218"/>
      <c r="AQ984" s="218"/>
      <c r="AR984" s="218"/>
      <c r="AS984" s="218"/>
      <c r="AT984" s="218"/>
      <c r="AU984" s="218"/>
      <c r="AV984" s="218"/>
      <c r="AW984" s="218"/>
      <c r="AX984" s="218"/>
      <c r="AY984" s="218"/>
      <c r="AZ984" s="218"/>
      <c r="BA984" s="218"/>
      <c r="BB984" s="218"/>
      <c r="BC984" s="218"/>
      <c r="BD984" s="218"/>
      <c r="BE984" s="218"/>
      <c r="BF984" s="218"/>
      <c r="BG984" s="218"/>
      <c r="BH984" s="218"/>
      <c r="BI984" s="300"/>
      <c r="BJ984" s="300"/>
      <c r="BK984" s="300"/>
      <c r="BL984" s="300"/>
      <c r="BM984" s="300"/>
      <c r="BN984" s="300"/>
      <c r="BO984" s="300"/>
      <c r="BP984" s="300"/>
      <c r="BQ984" s="300"/>
      <c r="BR984" s="300"/>
      <c r="BS984" s="300"/>
      <c r="BT984" s="300"/>
      <c r="BU984" s="300"/>
      <c r="BV984" s="300"/>
      <c r="BW984" s="300"/>
      <c r="BX984" s="300"/>
      <c r="BY984" s="300"/>
      <c r="BZ984" s="300"/>
      <c r="CA984" s="300"/>
      <c r="CB984" s="300"/>
      <c r="CC984" s="300"/>
      <c r="CD984" s="300"/>
      <c r="CE984" s="300"/>
      <c r="CF984" s="300"/>
      <c r="CG984" s="300"/>
      <c r="CH984" s="300"/>
      <c r="CI984" s="300"/>
      <c r="CJ984" s="300"/>
      <c r="CK984" s="300"/>
      <c r="CL984" s="300"/>
      <c r="CM984" s="300"/>
      <c r="CN984" s="300"/>
      <c r="CO984" s="300"/>
      <c r="CP984" s="300"/>
      <c r="CQ984" s="300"/>
      <c r="CR984" s="300"/>
      <c r="CS984" s="300"/>
      <c r="CT984" s="300"/>
      <c r="CU984" s="300"/>
      <c r="CV984" s="300"/>
      <c r="CW984" s="300"/>
      <c r="CX984" s="300"/>
      <c r="CY984" s="300"/>
    </row>
    <row r="985" s="190" customFormat="1" customHeight="1" spans="1:103">
      <c r="A985" s="361"/>
      <c r="B985" s="235"/>
      <c r="C985" s="234">
        <v>1</v>
      </c>
      <c r="D985" s="233">
        <f t="shared" si="2443"/>
        <v>1020</v>
      </c>
      <c r="E985" s="234" t="str">
        <f t="shared" si="2444"/>
        <v>YD-F542-24E</v>
      </c>
      <c r="F985" s="232">
        <f t="shared" si="2445"/>
        <v>5020</v>
      </c>
      <c r="G985" s="234"/>
      <c r="H985" s="234" t="s">
        <v>45</v>
      </c>
      <c r="I985" s="234"/>
      <c r="J985" s="252"/>
      <c r="K985" s="234"/>
      <c r="L985" s="234">
        <f t="shared" si="2446"/>
        <v>6</v>
      </c>
      <c r="M985" s="234">
        <f t="shared" si="2431"/>
        <v>0</v>
      </c>
      <c r="N985" s="253">
        <f t="shared" si="2432"/>
        <v>0</v>
      </c>
      <c r="O985" s="234"/>
      <c r="P985" s="234"/>
      <c r="Q985" s="234"/>
      <c r="R985" s="234"/>
      <c r="S985" s="260">
        <f t="shared" si="2433"/>
        <v>0</v>
      </c>
      <c r="T985" s="260" t="e">
        <f t="shared" si="2434"/>
        <v>#DIV/0!</v>
      </c>
      <c r="U985" s="260">
        <f t="shared" si="2435"/>
        <v>0</v>
      </c>
      <c r="V985" s="260"/>
      <c r="W985" s="270"/>
      <c r="X985" s="266"/>
      <c r="Y985" s="260" t="e">
        <f t="shared" si="2436"/>
        <v>#DIV/0!</v>
      </c>
      <c r="Z985" s="234" t="e">
        <f t="shared" si="2437"/>
        <v>#DIV/0!</v>
      </c>
      <c r="AA985" s="260" t="e">
        <f t="shared" si="2438"/>
        <v>#DIV/0!</v>
      </c>
      <c r="AB985" s="278" t="e">
        <f t="shared" si="2439"/>
        <v>#DIV/0!</v>
      </c>
      <c r="AC985" s="260">
        <f t="shared" si="2440"/>
        <v>0</v>
      </c>
      <c r="AD985" s="254" t="e">
        <f t="shared" si="2441"/>
        <v>#DIV/0!</v>
      </c>
      <c r="AE985" s="279">
        <v>1</v>
      </c>
      <c r="AF985" s="280">
        <f t="shared" si="2442"/>
        <v>0</v>
      </c>
      <c r="AG985" s="292">
        <f t="shared" si="2447"/>
        <v>44134</v>
      </c>
      <c r="AH985" s="294"/>
      <c r="AI985" s="294">
        <f t="shared" si="2448"/>
        <v>44151.9776917174</v>
      </c>
      <c r="AJ985" s="295"/>
      <c r="AK985" s="295">
        <f t="shared" si="2449"/>
        <v>44154.9776917174</v>
      </c>
      <c r="AL985" s="296"/>
      <c r="AM985" s="300"/>
      <c r="AN985" s="218"/>
      <c r="AO985" s="218"/>
      <c r="AP985" s="218"/>
      <c r="AQ985" s="218"/>
      <c r="AR985" s="218"/>
      <c r="AS985" s="218"/>
      <c r="AT985" s="218"/>
      <c r="AU985" s="218"/>
      <c r="AV985" s="218"/>
      <c r="AW985" s="218"/>
      <c r="AX985" s="218"/>
      <c r="AY985" s="218"/>
      <c r="AZ985" s="218"/>
      <c r="BA985" s="218"/>
      <c r="BB985" s="218"/>
      <c r="BC985" s="218"/>
      <c r="BD985" s="218"/>
      <c r="BE985" s="218"/>
      <c r="BF985" s="218"/>
      <c r="BG985" s="218"/>
      <c r="BH985" s="218"/>
      <c r="BI985" s="300"/>
      <c r="BJ985" s="300"/>
      <c r="BK985" s="300"/>
      <c r="BL985" s="300"/>
      <c r="BM985" s="300"/>
      <c r="BN985" s="300"/>
      <c r="BO985" s="300"/>
      <c r="BP985" s="300"/>
      <c r="BQ985" s="300"/>
      <c r="BR985" s="300"/>
      <c r="BS985" s="300"/>
      <c r="BT985" s="300"/>
      <c r="BU985" s="300"/>
      <c r="BV985" s="300"/>
      <c r="BW985" s="300"/>
      <c r="BX985" s="300"/>
      <c r="BY985" s="300"/>
      <c r="BZ985" s="300"/>
      <c r="CA985" s="300"/>
      <c r="CB985" s="300"/>
      <c r="CC985" s="300"/>
      <c r="CD985" s="300"/>
      <c r="CE985" s="300"/>
      <c r="CF985" s="300"/>
      <c r="CG985" s="300"/>
      <c r="CH985" s="300"/>
      <c r="CI985" s="300"/>
      <c r="CJ985" s="300"/>
      <c r="CK985" s="300"/>
      <c r="CL985" s="300"/>
      <c r="CM985" s="300"/>
      <c r="CN985" s="300"/>
      <c r="CO985" s="300"/>
      <c r="CP985" s="300"/>
      <c r="CQ985" s="300"/>
      <c r="CR985" s="300"/>
      <c r="CS985" s="300"/>
      <c r="CT985" s="300"/>
      <c r="CU985" s="300"/>
      <c r="CV985" s="300"/>
      <c r="CW985" s="300"/>
      <c r="CX985" s="300"/>
      <c r="CY985" s="300"/>
    </row>
    <row r="986" s="190" customFormat="1" customHeight="1" spans="1:103">
      <c r="A986" s="361"/>
      <c r="B986" s="235"/>
      <c r="C986" s="234">
        <v>1</v>
      </c>
      <c r="D986" s="233">
        <f t="shared" si="2443"/>
        <v>1020</v>
      </c>
      <c r="E986" s="234" t="str">
        <f t="shared" si="2444"/>
        <v>YD-F542-24E</v>
      </c>
      <c r="F986" s="232">
        <f t="shared" si="2445"/>
        <v>5020</v>
      </c>
      <c r="G986" s="234"/>
      <c r="H986" s="234" t="s">
        <v>46</v>
      </c>
      <c r="I986" s="234"/>
      <c r="J986" s="252"/>
      <c r="K986" s="234"/>
      <c r="L986" s="234">
        <f t="shared" si="2446"/>
        <v>6</v>
      </c>
      <c r="M986" s="234">
        <f t="shared" si="2431"/>
        <v>0</v>
      </c>
      <c r="N986" s="253">
        <f t="shared" si="2432"/>
        <v>0</v>
      </c>
      <c r="O986" s="234"/>
      <c r="P986" s="234"/>
      <c r="Q986" s="234"/>
      <c r="R986" s="234"/>
      <c r="S986" s="260">
        <f t="shared" si="2433"/>
        <v>0</v>
      </c>
      <c r="T986" s="260" t="e">
        <f t="shared" si="2434"/>
        <v>#DIV/0!</v>
      </c>
      <c r="U986" s="260">
        <f t="shared" si="2435"/>
        <v>0</v>
      </c>
      <c r="V986" s="260"/>
      <c r="W986" s="270"/>
      <c r="X986" s="266"/>
      <c r="Y986" s="260" t="e">
        <f t="shared" si="2436"/>
        <v>#DIV/0!</v>
      </c>
      <c r="Z986" s="234" t="e">
        <f t="shared" si="2437"/>
        <v>#DIV/0!</v>
      </c>
      <c r="AA986" s="260" t="e">
        <f t="shared" si="2438"/>
        <v>#DIV/0!</v>
      </c>
      <c r="AB986" s="278" t="e">
        <f t="shared" si="2439"/>
        <v>#DIV/0!</v>
      </c>
      <c r="AC986" s="260">
        <f t="shared" si="2440"/>
        <v>0</v>
      </c>
      <c r="AD986" s="254" t="e">
        <f t="shared" si="2441"/>
        <v>#DIV/0!</v>
      </c>
      <c r="AE986" s="279">
        <v>1</v>
      </c>
      <c r="AF986" s="280">
        <f t="shared" si="2442"/>
        <v>0</v>
      </c>
      <c r="AG986" s="292">
        <f t="shared" si="2447"/>
        <v>44134</v>
      </c>
      <c r="AH986" s="294"/>
      <c r="AI986" s="294">
        <f t="shared" si="2448"/>
        <v>44151.9776917174</v>
      </c>
      <c r="AJ986" s="295"/>
      <c r="AK986" s="295">
        <f t="shared" si="2449"/>
        <v>44154.9776917174</v>
      </c>
      <c r="AL986" s="296"/>
      <c r="AM986" s="300"/>
      <c r="AN986" s="218"/>
      <c r="AO986" s="218"/>
      <c r="AP986" s="218"/>
      <c r="AQ986" s="218"/>
      <c r="AR986" s="218"/>
      <c r="AS986" s="218"/>
      <c r="AT986" s="218"/>
      <c r="AU986" s="218"/>
      <c r="AV986" s="218"/>
      <c r="AW986" s="218"/>
      <c r="AX986" s="218"/>
      <c r="AY986" s="218"/>
      <c r="AZ986" s="218"/>
      <c r="BA986" s="218"/>
      <c r="BB986" s="218"/>
      <c r="BC986" s="218"/>
      <c r="BD986" s="218"/>
      <c r="BE986" s="218"/>
      <c r="BF986" s="218"/>
      <c r="BG986" s="218"/>
      <c r="BH986" s="218"/>
      <c r="BI986" s="300"/>
      <c r="BJ986" s="300"/>
      <c r="BK986" s="300"/>
      <c r="BL986" s="300"/>
      <c r="BM986" s="300"/>
      <c r="BN986" s="300"/>
      <c r="BO986" s="300"/>
      <c r="BP986" s="300"/>
      <c r="BQ986" s="300"/>
      <c r="BR986" s="300"/>
      <c r="BS986" s="300"/>
      <c r="BT986" s="300"/>
      <c r="BU986" s="300"/>
      <c r="BV986" s="300"/>
      <c r="BW986" s="300"/>
      <c r="BX986" s="300"/>
      <c r="BY986" s="300"/>
      <c r="BZ986" s="300"/>
      <c r="CA986" s="300"/>
      <c r="CB986" s="300"/>
      <c r="CC986" s="300"/>
      <c r="CD986" s="300"/>
      <c r="CE986" s="300"/>
      <c r="CF986" s="300"/>
      <c r="CG986" s="300"/>
      <c r="CH986" s="300"/>
      <c r="CI986" s="300"/>
      <c r="CJ986" s="300"/>
      <c r="CK986" s="300"/>
      <c r="CL986" s="300"/>
      <c r="CM986" s="300"/>
      <c r="CN986" s="300"/>
      <c r="CO986" s="300"/>
      <c r="CP986" s="300"/>
      <c r="CQ986" s="300"/>
      <c r="CR986" s="300"/>
      <c r="CS986" s="300"/>
      <c r="CT986" s="300"/>
      <c r="CU986" s="300"/>
      <c r="CV986" s="300"/>
      <c r="CW986" s="300"/>
      <c r="CX986" s="300"/>
      <c r="CY986" s="300"/>
    </row>
    <row r="987" s="190" customFormat="1" customHeight="1" spans="1:103">
      <c r="A987" s="361"/>
      <c r="B987" s="237"/>
      <c r="C987" s="240"/>
      <c r="D987" s="239"/>
      <c r="E987" s="240"/>
      <c r="F987" s="238"/>
      <c r="G987" s="240"/>
      <c r="H987" s="240"/>
      <c r="I987" s="240"/>
      <c r="J987" s="256"/>
      <c r="K987" s="240"/>
      <c r="L987" s="240"/>
      <c r="M987" s="240"/>
      <c r="N987" s="257"/>
      <c r="O987" s="240"/>
      <c r="P987" s="240"/>
      <c r="Q987" s="240"/>
      <c r="R987" s="240"/>
      <c r="S987" s="267"/>
      <c r="T987" s="267"/>
      <c r="U987" s="267"/>
      <c r="V987" s="267"/>
      <c r="W987" s="272"/>
      <c r="X987" s="269"/>
      <c r="Y987" s="267"/>
      <c r="Z987" s="240"/>
      <c r="AA987" s="267"/>
      <c r="AB987" s="281"/>
      <c r="AC987" s="267"/>
      <c r="AD987" s="258"/>
      <c r="AE987" s="282"/>
      <c r="AF987" s="283"/>
      <c r="AG987" s="297"/>
      <c r="AH987" s="352"/>
      <c r="AI987" s="352"/>
      <c r="AJ987" s="345"/>
      <c r="AK987" s="345"/>
      <c r="AL987" s="298"/>
      <c r="AM987" s="300"/>
      <c r="AN987" s="218"/>
      <c r="AO987" s="218"/>
      <c r="AP987" s="218"/>
      <c r="AQ987" s="218"/>
      <c r="AR987" s="218"/>
      <c r="AS987" s="218"/>
      <c r="AT987" s="218"/>
      <c r="AU987" s="218"/>
      <c r="AV987" s="218"/>
      <c r="AW987" s="218"/>
      <c r="AX987" s="218"/>
      <c r="AY987" s="218"/>
      <c r="AZ987" s="218"/>
      <c r="BA987" s="218"/>
      <c r="BB987" s="218"/>
      <c r="BC987" s="218"/>
      <c r="BD987" s="218"/>
      <c r="BE987" s="218"/>
      <c r="BF987" s="218"/>
      <c r="BG987" s="218"/>
      <c r="BH987" s="218"/>
      <c r="BI987" s="300"/>
      <c r="BJ987" s="300"/>
      <c r="BK987" s="300"/>
      <c r="BL987" s="300"/>
      <c r="BM987" s="300"/>
      <c r="BN987" s="300"/>
      <c r="BO987" s="300"/>
      <c r="BP987" s="300"/>
      <c r="BQ987" s="300"/>
      <c r="BR987" s="300"/>
      <c r="BS987" s="300"/>
      <c r="BT987" s="300"/>
      <c r="BU987" s="300"/>
      <c r="BV987" s="300"/>
      <c r="BW987" s="300"/>
      <c r="BX987" s="300"/>
      <c r="BY987" s="300"/>
      <c r="BZ987" s="300"/>
      <c r="CA987" s="300"/>
      <c r="CB987" s="300"/>
      <c r="CC987" s="300"/>
      <c r="CD987" s="300"/>
      <c r="CE987" s="300"/>
      <c r="CF987" s="300"/>
      <c r="CG987" s="300"/>
      <c r="CH987" s="300"/>
      <c r="CI987" s="300"/>
      <c r="CJ987" s="300"/>
      <c r="CK987" s="300"/>
      <c r="CL987" s="300"/>
      <c r="CM987" s="300"/>
      <c r="CN987" s="300"/>
      <c r="CO987" s="300"/>
      <c r="CP987" s="300"/>
      <c r="CQ987" s="300"/>
      <c r="CR987" s="300"/>
      <c r="CS987" s="300"/>
      <c r="CT987" s="300"/>
      <c r="CU987" s="300"/>
      <c r="CV987" s="300"/>
      <c r="CW987" s="300"/>
      <c r="CX987" s="300"/>
      <c r="CY987" s="300"/>
    </row>
    <row r="988" s="196" customFormat="1" customHeight="1" spans="1:103">
      <c r="A988" s="366"/>
      <c r="B988" s="235">
        <v>1123</v>
      </c>
      <c r="C988" s="234">
        <v>1</v>
      </c>
      <c r="D988" s="233">
        <v>650</v>
      </c>
      <c r="E988" s="234" t="s">
        <v>237</v>
      </c>
      <c r="F988" s="232">
        <v>2020</v>
      </c>
      <c r="G988" s="234"/>
      <c r="H988" s="234" t="s">
        <v>15</v>
      </c>
      <c r="I988" s="234">
        <v>150</v>
      </c>
      <c r="J988" s="252" t="s">
        <v>101</v>
      </c>
      <c r="K988" s="234">
        <v>253</v>
      </c>
      <c r="L988" s="234">
        <v>6</v>
      </c>
      <c r="M988" s="234">
        <f t="shared" ref="M988:M994" si="2450">O988*K988*I988</f>
        <v>136620</v>
      </c>
      <c r="N988" s="253">
        <f t="shared" ref="N988:N994" si="2451">M988/SUM($M$980:$M$986)</f>
        <v>0.198821796759941</v>
      </c>
      <c r="O988" s="234">
        <v>3.6</v>
      </c>
      <c r="P988" s="234"/>
      <c r="Q988" s="234"/>
      <c r="R988" s="234"/>
      <c r="S988" s="260">
        <f t="shared" ref="S988:S994" si="2452">R988*Q988*P988/1000</f>
        <v>0</v>
      </c>
      <c r="T988" s="260">
        <f t="shared" ref="T988:T994" si="2453">F988*N988*1000/L988/K988*9000/I988</f>
        <v>15874.3094646277</v>
      </c>
      <c r="U988" s="260">
        <f t="shared" ref="U988:U994" si="2454">F988*N988</f>
        <v>401.620029455081</v>
      </c>
      <c r="V988" s="260"/>
      <c r="W988" s="270"/>
      <c r="X988" s="266"/>
      <c r="Y988" s="260">
        <f t="shared" ref="Y988:Y994" si="2455">T988-X988</f>
        <v>15874.3094646277</v>
      </c>
      <c r="Z988" s="234">
        <f t="shared" ref="Z988:Z994" si="2456">Y988*I988/9000*L988*K988/1000</f>
        <v>401.620029455081</v>
      </c>
      <c r="AA988" s="260">
        <f t="shared" ref="AA988:AA994" si="2457">65*1000/K988*9000/I988</f>
        <v>15415.0197628458</v>
      </c>
      <c r="AB988" s="278">
        <f t="shared" ref="AB988:AB994" si="2458">Q988*R988*P988*N988/K988/L988*9000/I988</f>
        <v>0</v>
      </c>
      <c r="AC988" s="260">
        <f t="shared" ref="AC988:AC994" si="2459">D988/2*O988*60*24/1000</f>
        <v>1684.8</v>
      </c>
      <c r="AD988" s="254">
        <f t="shared" ref="AD988:AD994" si="2460">T988/AC988/0.83/AE988</f>
        <v>11.3518958058929</v>
      </c>
      <c r="AE988" s="279">
        <v>1</v>
      </c>
      <c r="AF988" s="280">
        <f t="shared" ref="AF988:AF994" si="2461">IF(LEN(C988)&gt;0,AC988*I988/9000/1000*K988*L988,"")</f>
        <v>42.62544</v>
      </c>
      <c r="AG988" s="292">
        <v>44166</v>
      </c>
      <c r="AH988" s="294"/>
      <c r="AI988" s="294">
        <f>AD988+AG988</f>
        <v>44177.3518958059</v>
      </c>
      <c r="AJ988" s="295" t="str">
        <f ca="1">IF(NOW()-AG988-AD988&gt;=-2,"跟踪"," ")</f>
        <v> </v>
      </c>
      <c r="AK988" s="295">
        <f>AI988+3</f>
        <v>44180.3518958059</v>
      </c>
      <c r="AL988" s="296">
        <f>SUM(AF988:AF994)</f>
        <v>311.165712</v>
      </c>
      <c r="AM988" s="367"/>
      <c r="AN988" s="218"/>
      <c r="AO988" s="218"/>
      <c r="AP988" s="218"/>
      <c r="AQ988" s="218"/>
      <c r="AR988" s="218"/>
      <c r="AS988" s="218"/>
      <c r="AT988" s="218"/>
      <c r="AU988" s="218"/>
      <c r="AV988" s="218"/>
      <c r="AW988" s="218"/>
      <c r="AX988" s="218"/>
      <c r="AY988" s="218"/>
      <c r="AZ988" s="218"/>
      <c r="BA988" s="218"/>
      <c r="BB988" s="218"/>
      <c r="BC988" s="218"/>
      <c r="BD988" s="218"/>
      <c r="BE988" s="218"/>
      <c r="BF988" s="218"/>
      <c r="BG988" s="218"/>
      <c r="BH988" s="218"/>
      <c r="BI988" s="367"/>
      <c r="BJ988" s="367"/>
      <c r="BK988" s="367"/>
      <c r="BL988" s="367"/>
      <c r="BM988" s="367"/>
      <c r="BN988" s="367"/>
      <c r="BO988" s="367"/>
      <c r="BP988" s="367"/>
      <c r="BQ988" s="367"/>
      <c r="BR988" s="367"/>
      <c r="BS988" s="367"/>
      <c r="BT988" s="367"/>
      <c r="BU988" s="367"/>
      <c r="BV988" s="367"/>
      <c r="BW988" s="367"/>
      <c r="BX988" s="367"/>
      <c r="BY988" s="367"/>
      <c r="BZ988" s="367"/>
      <c r="CA988" s="367"/>
      <c r="CB988" s="367"/>
      <c r="CC988" s="367"/>
      <c r="CD988" s="367"/>
      <c r="CE988" s="367"/>
      <c r="CF988" s="367"/>
      <c r="CG988" s="367"/>
      <c r="CH988" s="367"/>
      <c r="CI988" s="367"/>
      <c r="CJ988" s="367"/>
      <c r="CK988" s="367"/>
      <c r="CL988" s="367"/>
      <c r="CM988" s="367"/>
      <c r="CN988" s="367"/>
      <c r="CO988" s="367"/>
      <c r="CP988" s="367"/>
      <c r="CQ988" s="367"/>
      <c r="CR988" s="367"/>
      <c r="CS988" s="367"/>
      <c r="CT988" s="367"/>
      <c r="CU988" s="367"/>
      <c r="CV988" s="367"/>
      <c r="CW988" s="367"/>
      <c r="CX988" s="367"/>
      <c r="CY988" s="367"/>
    </row>
    <row r="989" s="196" customFormat="1" customHeight="1" spans="1:103">
      <c r="A989" s="366"/>
      <c r="B989" s="235"/>
      <c r="C989" s="234">
        <v>1</v>
      </c>
      <c r="D989" s="233">
        <f t="shared" ref="D989:F989" si="2462">D988</f>
        <v>650</v>
      </c>
      <c r="E989" s="234" t="str">
        <f t="shared" si="2462"/>
        <v>YT-20870</v>
      </c>
      <c r="F989" s="232">
        <f t="shared" si="2462"/>
        <v>2020</v>
      </c>
      <c r="G989" s="234"/>
      <c r="H989" s="234" t="s">
        <v>41</v>
      </c>
      <c r="I989" s="234">
        <v>150</v>
      </c>
      <c r="J989" s="252" t="s">
        <v>101</v>
      </c>
      <c r="K989" s="234">
        <v>253</v>
      </c>
      <c r="L989" s="234">
        <f t="shared" ref="L989:L994" si="2463">L988</f>
        <v>6</v>
      </c>
      <c r="M989" s="234">
        <f t="shared" si="2450"/>
        <v>136620</v>
      </c>
      <c r="N989" s="253">
        <f t="shared" si="2451"/>
        <v>0.198821796759941</v>
      </c>
      <c r="O989" s="234">
        <v>3.6</v>
      </c>
      <c r="P989" s="234"/>
      <c r="Q989" s="234"/>
      <c r="R989" s="234"/>
      <c r="S989" s="260">
        <f t="shared" si="2452"/>
        <v>0</v>
      </c>
      <c r="T989" s="260">
        <f t="shared" si="2453"/>
        <v>15874.3094646277</v>
      </c>
      <c r="U989" s="260">
        <f t="shared" si="2454"/>
        <v>401.620029455081</v>
      </c>
      <c r="V989" s="260"/>
      <c r="W989" s="270"/>
      <c r="X989" s="266"/>
      <c r="Y989" s="260">
        <f t="shared" si="2455"/>
        <v>15874.3094646277</v>
      </c>
      <c r="Z989" s="234">
        <f t="shared" si="2456"/>
        <v>401.620029455081</v>
      </c>
      <c r="AA989" s="260">
        <f t="shared" si="2457"/>
        <v>15415.0197628458</v>
      </c>
      <c r="AB989" s="278">
        <f t="shared" si="2458"/>
        <v>0</v>
      </c>
      <c r="AC989" s="260">
        <f t="shared" si="2459"/>
        <v>1684.8</v>
      </c>
      <c r="AD989" s="254">
        <f t="shared" si="2460"/>
        <v>11.3518958058929</v>
      </c>
      <c r="AE989" s="279">
        <v>1</v>
      </c>
      <c r="AF989" s="280">
        <f t="shared" si="2461"/>
        <v>42.62544</v>
      </c>
      <c r="AG989" s="292">
        <f t="shared" ref="AG989:AK989" si="2464">AG988</f>
        <v>44166</v>
      </c>
      <c r="AH989" s="294"/>
      <c r="AI989" s="294">
        <f t="shared" si="2464"/>
        <v>44177.3518958059</v>
      </c>
      <c r="AJ989" s="295"/>
      <c r="AK989" s="295">
        <f t="shared" si="2464"/>
        <v>44180.3518958059</v>
      </c>
      <c r="AL989" s="296"/>
      <c r="AM989" s="367"/>
      <c r="AN989" s="218"/>
      <c r="AO989" s="218"/>
      <c r="AP989" s="218"/>
      <c r="AQ989" s="218"/>
      <c r="AR989" s="218"/>
      <c r="AS989" s="218"/>
      <c r="AT989" s="218"/>
      <c r="AU989" s="218"/>
      <c r="AV989" s="218"/>
      <c r="AW989" s="218"/>
      <c r="AX989" s="218"/>
      <c r="AY989" s="218"/>
      <c r="AZ989" s="218"/>
      <c r="BA989" s="218"/>
      <c r="BB989" s="218"/>
      <c r="BC989" s="218"/>
      <c r="BD989" s="218"/>
      <c r="BE989" s="218"/>
      <c r="BF989" s="218"/>
      <c r="BG989" s="218"/>
      <c r="BH989" s="218"/>
      <c r="BI989" s="367"/>
      <c r="BJ989" s="367"/>
      <c r="BK989" s="367"/>
      <c r="BL989" s="367"/>
      <c r="BM989" s="367"/>
      <c r="BN989" s="367"/>
      <c r="BO989" s="367"/>
      <c r="BP989" s="367"/>
      <c r="BQ989" s="367"/>
      <c r="BR989" s="367"/>
      <c r="BS989" s="367"/>
      <c r="BT989" s="367"/>
      <c r="BU989" s="367"/>
      <c r="BV989" s="367"/>
      <c r="BW989" s="367"/>
      <c r="BX989" s="367"/>
      <c r="BY989" s="367"/>
      <c r="BZ989" s="367"/>
      <c r="CA989" s="367"/>
      <c r="CB989" s="367"/>
      <c r="CC989" s="367"/>
      <c r="CD989" s="367"/>
      <c r="CE989" s="367"/>
      <c r="CF989" s="367"/>
      <c r="CG989" s="367"/>
      <c r="CH989" s="367"/>
      <c r="CI989" s="367"/>
      <c r="CJ989" s="367"/>
      <c r="CK989" s="367"/>
      <c r="CL989" s="367"/>
      <c r="CM989" s="367"/>
      <c r="CN989" s="367"/>
      <c r="CO989" s="367"/>
      <c r="CP989" s="367"/>
      <c r="CQ989" s="367"/>
      <c r="CR989" s="367"/>
      <c r="CS989" s="367"/>
      <c r="CT989" s="367"/>
      <c r="CU989" s="367"/>
      <c r="CV989" s="367"/>
      <c r="CW989" s="367"/>
      <c r="CX989" s="367"/>
      <c r="CY989" s="367"/>
    </row>
    <row r="990" s="196" customFormat="1" customHeight="1" spans="1:103">
      <c r="A990" s="366"/>
      <c r="B990" s="235"/>
      <c r="C990" s="234">
        <v>1</v>
      </c>
      <c r="D990" s="233">
        <f t="shared" ref="D990:F990" si="2465">D989</f>
        <v>650</v>
      </c>
      <c r="E990" s="234" t="str">
        <f t="shared" si="2465"/>
        <v>YT-20870</v>
      </c>
      <c r="F990" s="232">
        <f t="shared" si="2465"/>
        <v>2020</v>
      </c>
      <c r="G990" s="234"/>
      <c r="H990" s="234" t="s">
        <v>42</v>
      </c>
      <c r="I990" s="234">
        <v>150</v>
      </c>
      <c r="J990" s="252" t="s">
        <v>101</v>
      </c>
      <c r="K990" s="234">
        <v>253</v>
      </c>
      <c r="L990" s="234">
        <f t="shared" si="2463"/>
        <v>6</v>
      </c>
      <c r="M990" s="234">
        <f t="shared" si="2450"/>
        <v>178365</v>
      </c>
      <c r="N990" s="253">
        <f t="shared" si="2451"/>
        <v>0.259572901325479</v>
      </c>
      <c r="O990" s="234">
        <v>4.7</v>
      </c>
      <c r="P990" s="234"/>
      <c r="Q990" s="234"/>
      <c r="R990" s="234"/>
      <c r="S990" s="260">
        <f t="shared" si="2452"/>
        <v>0</v>
      </c>
      <c r="T990" s="260">
        <f t="shared" si="2453"/>
        <v>20724.7929121528</v>
      </c>
      <c r="U990" s="260">
        <f t="shared" si="2454"/>
        <v>524.337260677467</v>
      </c>
      <c r="V990" s="260"/>
      <c r="W990" s="270"/>
      <c r="X990" s="266"/>
      <c r="Y990" s="260">
        <f t="shared" si="2455"/>
        <v>20724.7929121528</v>
      </c>
      <c r="Z990" s="234">
        <f t="shared" si="2456"/>
        <v>524.337260677467</v>
      </c>
      <c r="AA990" s="260">
        <f t="shared" si="2457"/>
        <v>15415.0197628458</v>
      </c>
      <c r="AB990" s="278">
        <f t="shared" si="2458"/>
        <v>0</v>
      </c>
      <c r="AC990" s="260">
        <f t="shared" si="2459"/>
        <v>2199.6</v>
      </c>
      <c r="AD990" s="254">
        <f t="shared" si="2460"/>
        <v>11.3518958058929</v>
      </c>
      <c r="AE990" s="279">
        <v>1</v>
      </c>
      <c r="AF990" s="280">
        <f t="shared" si="2461"/>
        <v>55.64988</v>
      </c>
      <c r="AG990" s="292">
        <f t="shared" ref="AG990:AK990" si="2466">AG989</f>
        <v>44166</v>
      </c>
      <c r="AH990" s="294"/>
      <c r="AI990" s="294">
        <f t="shared" si="2466"/>
        <v>44177.3518958059</v>
      </c>
      <c r="AJ990" s="295"/>
      <c r="AK990" s="295">
        <f t="shared" si="2466"/>
        <v>44180.3518958059</v>
      </c>
      <c r="AL990" s="296"/>
      <c r="AM990" s="367"/>
      <c r="AN990" s="218"/>
      <c r="AO990" s="218"/>
      <c r="AP990" s="218"/>
      <c r="AQ990" s="218"/>
      <c r="AR990" s="218"/>
      <c r="AS990" s="218"/>
      <c r="AT990" s="218"/>
      <c r="AU990" s="218"/>
      <c r="AV990" s="218"/>
      <c r="AW990" s="218"/>
      <c r="AX990" s="218"/>
      <c r="AY990" s="218"/>
      <c r="AZ990" s="218"/>
      <c r="BA990" s="218"/>
      <c r="BB990" s="218"/>
      <c r="BC990" s="218"/>
      <c r="BD990" s="218"/>
      <c r="BE990" s="218"/>
      <c r="BF990" s="218"/>
      <c r="BG990" s="218"/>
      <c r="BH990" s="218"/>
      <c r="BI990" s="367"/>
      <c r="BJ990" s="367"/>
      <c r="BK990" s="367"/>
      <c r="BL990" s="367"/>
      <c r="BM990" s="367"/>
      <c r="BN990" s="367"/>
      <c r="BO990" s="367"/>
      <c r="BP990" s="367"/>
      <c r="BQ990" s="367"/>
      <c r="BR990" s="367"/>
      <c r="BS990" s="367"/>
      <c r="BT990" s="367"/>
      <c r="BU990" s="367"/>
      <c r="BV990" s="367"/>
      <c r="BW990" s="367"/>
      <c r="BX990" s="367"/>
      <c r="BY990" s="367"/>
      <c r="BZ990" s="367"/>
      <c r="CA990" s="367"/>
      <c r="CB990" s="367"/>
      <c r="CC990" s="367"/>
      <c r="CD990" s="367"/>
      <c r="CE990" s="367"/>
      <c r="CF990" s="367"/>
      <c r="CG990" s="367"/>
      <c r="CH990" s="367"/>
      <c r="CI990" s="367"/>
      <c r="CJ990" s="367"/>
      <c r="CK990" s="367"/>
      <c r="CL990" s="367"/>
      <c r="CM990" s="367"/>
      <c r="CN990" s="367"/>
      <c r="CO990" s="367"/>
      <c r="CP990" s="367"/>
      <c r="CQ990" s="367"/>
      <c r="CR990" s="367"/>
      <c r="CS990" s="367"/>
      <c r="CT990" s="367"/>
      <c r="CU990" s="367"/>
      <c r="CV990" s="367"/>
      <c r="CW990" s="367"/>
      <c r="CX990" s="367"/>
      <c r="CY990" s="367"/>
    </row>
    <row r="991" s="196" customFormat="1" customHeight="1" spans="1:103">
      <c r="A991" s="366"/>
      <c r="B991" s="235"/>
      <c r="C991" s="234">
        <v>1</v>
      </c>
      <c r="D991" s="233">
        <f t="shared" ref="D991:F991" si="2467">D990</f>
        <v>650</v>
      </c>
      <c r="E991" s="234" t="str">
        <f t="shared" si="2467"/>
        <v>YT-20870</v>
      </c>
      <c r="F991" s="232">
        <f t="shared" si="2467"/>
        <v>2020</v>
      </c>
      <c r="G991" s="234"/>
      <c r="H991" s="234" t="s">
        <v>43</v>
      </c>
      <c r="I991" s="234">
        <v>150</v>
      </c>
      <c r="J991" s="252" t="s">
        <v>101</v>
      </c>
      <c r="K991" s="234">
        <v>253</v>
      </c>
      <c r="L991" s="234">
        <f t="shared" si="2463"/>
        <v>6</v>
      </c>
      <c r="M991" s="234">
        <f t="shared" si="2450"/>
        <v>178365</v>
      </c>
      <c r="N991" s="253">
        <f t="shared" si="2451"/>
        <v>0.259572901325479</v>
      </c>
      <c r="O991" s="234">
        <v>4.7</v>
      </c>
      <c r="P991" s="234"/>
      <c r="Q991" s="234"/>
      <c r="R991" s="234"/>
      <c r="S991" s="260">
        <f t="shared" si="2452"/>
        <v>0</v>
      </c>
      <c r="T991" s="260">
        <f t="shared" si="2453"/>
        <v>20724.7929121528</v>
      </c>
      <c r="U991" s="260">
        <f t="shared" si="2454"/>
        <v>524.337260677467</v>
      </c>
      <c r="V991" s="260"/>
      <c r="W991" s="270"/>
      <c r="X991" s="266"/>
      <c r="Y991" s="260">
        <f t="shared" si="2455"/>
        <v>20724.7929121528</v>
      </c>
      <c r="Z991" s="234">
        <f t="shared" si="2456"/>
        <v>524.337260677467</v>
      </c>
      <c r="AA991" s="260">
        <f t="shared" si="2457"/>
        <v>15415.0197628458</v>
      </c>
      <c r="AB991" s="278">
        <f t="shared" si="2458"/>
        <v>0</v>
      </c>
      <c r="AC991" s="260">
        <f t="shared" si="2459"/>
        <v>2199.6</v>
      </c>
      <c r="AD991" s="254">
        <f t="shared" si="2460"/>
        <v>11.3518958058929</v>
      </c>
      <c r="AE991" s="279">
        <v>1</v>
      </c>
      <c r="AF991" s="280">
        <f t="shared" si="2461"/>
        <v>55.64988</v>
      </c>
      <c r="AG991" s="292">
        <f t="shared" ref="AG991:AK991" si="2468">AG990</f>
        <v>44166</v>
      </c>
      <c r="AH991" s="294"/>
      <c r="AI991" s="294">
        <f t="shared" si="2468"/>
        <v>44177.3518958059</v>
      </c>
      <c r="AJ991" s="295"/>
      <c r="AK991" s="295">
        <f t="shared" si="2468"/>
        <v>44180.3518958059</v>
      </c>
      <c r="AL991" s="296"/>
      <c r="AM991" s="367"/>
      <c r="AN991" s="218"/>
      <c r="AO991" s="218"/>
      <c r="AP991" s="218"/>
      <c r="AQ991" s="218"/>
      <c r="AR991" s="218"/>
      <c r="AS991" s="218"/>
      <c r="AT991" s="218"/>
      <c r="AU991" s="218"/>
      <c r="AV991" s="218"/>
      <c r="AW991" s="218"/>
      <c r="AX991" s="218"/>
      <c r="AY991" s="218"/>
      <c r="AZ991" s="218"/>
      <c r="BA991" s="218"/>
      <c r="BB991" s="218"/>
      <c r="BC991" s="218"/>
      <c r="BD991" s="218"/>
      <c r="BE991" s="218"/>
      <c r="BF991" s="218"/>
      <c r="BG991" s="218"/>
      <c r="BH991" s="218"/>
      <c r="BI991" s="367"/>
      <c r="BJ991" s="367"/>
      <c r="BK991" s="367"/>
      <c r="BL991" s="367"/>
      <c r="BM991" s="367"/>
      <c r="BN991" s="367"/>
      <c r="BO991" s="367"/>
      <c r="BP991" s="367"/>
      <c r="BQ991" s="367"/>
      <c r="BR991" s="367"/>
      <c r="BS991" s="367"/>
      <c r="BT991" s="367"/>
      <c r="BU991" s="367"/>
      <c r="BV991" s="367"/>
      <c r="BW991" s="367"/>
      <c r="BX991" s="367"/>
      <c r="BY991" s="367"/>
      <c r="BZ991" s="367"/>
      <c r="CA991" s="367"/>
      <c r="CB991" s="367"/>
      <c r="CC991" s="367"/>
      <c r="CD991" s="367"/>
      <c r="CE991" s="367"/>
      <c r="CF991" s="367"/>
      <c r="CG991" s="367"/>
      <c r="CH991" s="367"/>
      <c r="CI991" s="367"/>
      <c r="CJ991" s="367"/>
      <c r="CK991" s="367"/>
      <c r="CL991" s="367"/>
      <c r="CM991" s="367"/>
      <c r="CN991" s="367"/>
      <c r="CO991" s="367"/>
      <c r="CP991" s="367"/>
      <c r="CQ991" s="367"/>
      <c r="CR991" s="367"/>
      <c r="CS991" s="367"/>
      <c r="CT991" s="367"/>
      <c r="CU991" s="367"/>
      <c r="CV991" s="367"/>
      <c r="CW991" s="367"/>
      <c r="CX991" s="367"/>
      <c r="CY991" s="367"/>
    </row>
    <row r="992" s="196" customFormat="1" customHeight="1" spans="1:103">
      <c r="A992" s="366"/>
      <c r="B992" s="235"/>
      <c r="C992" s="234">
        <v>1</v>
      </c>
      <c r="D992" s="233">
        <f t="shared" ref="D992:F992" si="2469">D991</f>
        <v>650</v>
      </c>
      <c r="E992" s="234" t="str">
        <f t="shared" si="2469"/>
        <v>YT-20870</v>
      </c>
      <c r="F992" s="232">
        <f t="shared" si="2469"/>
        <v>2020</v>
      </c>
      <c r="G992" s="234"/>
      <c r="H992" s="234" t="s">
        <v>44</v>
      </c>
      <c r="I992" s="234">
        <v>30</v>
      </c>
      <c r="J992" s="252" t="s">
        <v>62</v>
      </c>
      <c r="K992" s="234">
        <v>506</v>
      </c>
      <c r="L992" s="234">
        <f t="shared" si="2463"/>
        <v>6</v>
      </c>
      <c r="M992" s="234">
        <f t="shared" si="2450"/>
        <v>245916</v>
      </c>
      <c r="N992" s="253">
        <f t="shared" si="2451"/>
        <v>0.357879234167894</v>
      </c>
      <c r="O992" s="234">
        <v>16.2</v>
      </c>
      <c r="P992" s="234"/>
      <c r="Q992" s="234"/>
      <c r="R992" s="234"/>
      <c r="S992" s="260">
        <f t="shared" si="2452"/>
        <v>0</v>
      </c>
      <c r="T992" s="260">
        <f t="shared" si="2453"/>
        <v>71434.3925908247</v>
      </c>
      <c r="U992" s="260">
        <f t="shared" si="2454"/>
        <v>722.916053019146</v>
      </c>
      <c r="V992" s="260"/>
      <c r="W992" s="270"/>
      <c r="X992" s="266"/>
      <c r="Y992" s="260">
        <f t="shared" si="2455"/>
        <v>71434.3925908247</v>
      </c>
      <c r="Z992" s="234">
        <f t="shared" si="2456"/>
        <v>722.916053019146</v>
      </c>
      <c r="AA992" s="260">
        <f t="shared" si="2457"/>
        <v>38537.5494071146</v>
      </c>
      <c r="AB992" s="278">
        <f t="shared" si="2458"/>
        <v>0</v>
      </c>
      <c r="AC992" s="260">
        <f t="shared" si="2459"/>
        <v>7581.6</v>
      </c>
      <c r="AD992" s="254">
        <f t="shared" si="2460"/>
        <v>11.3518958058929</v>
      </c>
      <c r="AE992" s="279">
        <v>1</v>
      </c>
      <c r="AF992" s="280">
        <f t="shared" si="2461"/>
        <v>76.725792</v>
      </c>
      <c r="AG992" s="292">
        <f t="shared" ref="AG992:AK992" si="2470">AG991</f>
        <v>44166</v>
      </c>
      <c r="AH992" s="294"/>
      <c r="AI992" s="294">
        <f t="shared" si="2470"/>
        <v>44177.3518958059</v>
      </c>
      <c r="AJ992" s="295"/>
      <c r="AK992" s="295">
        <f t="shared" si="2470"/>
        <v>44180.3518958059</v>
      </c>
      <c r="AL992" s="296"/>
      <c r="AM992" s="367"/>
      <c r="AN992" s="218"/>
      <c r="AO992" s="218"/>
      <c r="AP992" s="218"/>
      <c r="AQ992" s="218"/>
      <c r="AR992" s="218"/>
      <c r="AS992" s="218"/>
      <c r="AT992" s="218"/>
      <c r="AU992" s="218"/>
      <c r="AV992" s="218"/>
      <c r="AW992" s="218"/>
      <c r="AX992" s="218"/>
      <c r="AY992" s="218"/>
      <c r="AZ992" s="218"/>
      <c r="BA992" s="218"/>
      <c r="BB992" s="218"/>
      <c r="BC992" s="218"/>
      <c r="BD992" s="218"/>
      <c r="BE992" s="218"/>
      <c r="BF992" s="218"/>
      <c r="BG992" s="218"/>
      <c r="BH992" s="218"/>
      <c r="BI992" s="367"/>
      <c r="BJ992" s="367"/>
      <c r="BK992" s="367"/>
      <c r="BL992" s="367"/>
      <c r="BM992" s="367"/>
      <c r="BN992" s="367"/>
      <c r="BO992" s="367"/>
      <c r="BP992" s="367"/>
      <c r="BQ992" s="367"/>
      <c r="BR992" s="367"/>
      <c r="BS992" s="367"/>
      <c r="BT992" s="367"/>
      <c r="BU992" s="367"/>
      <c r="BV992" s="367"/>
      <c r="BW992" s="367"/>
      <c r="BX992" s="367"/>
      <c r="BY992" s="367"/>
      <c r="BZ992" s="367"/>
      <c r="CA992" s="367"/>
      <c r="CB992" s="367"/>
      <c r="CC992" s="367"/>
      <c r="CD992" s="367"/>
      <c r="CE992" s="367"/>
      <c r="CF992" s="367"/>
      <c r="CG992" s="367"/>
      <c r="CH992" s="367"/>
      <c r="CI992" s="367"/>
      <c r="CJ992" s="367"/>
      <c r="CK992" s="367"/>
      <c r="CL992" s="367"/>
      <c r="CM992" s="367"/>
      <c r="CN992" s="367"/>
      <c r="CO992" s="367"/>
      <c r="CP992" s="367"/>
      <c r="CQ992" s="367"/>
      <c r="CR992" s="367"/>
      <c r="CS992" s="367"/>
      <c r="CT992" s="367"/>
      <c r="CU992" s="367"/>
      <c r="CV992" s="367"/>
      <c r="CW992" s="367"/>
      <c r="CX992" s="367"/>
      <c r="CY992" s="367"/>
    </row>
    <row r="993" s="196" customFormat="1" customHeight="1" spans="1:103">
      <c r="A993" s="366"/>
      <c r="B993" s="235"/>
      <c r="C993" s="234">
        <v>1</v>
      </c>
      <c r="D993" s="233">
        <f t="shared" ref="D993:F993" si="2471">D992</f>
        <v>650</v>
      </c>
      <c r="E993" s="234" t="str">
        <f t="shared" si="2471"/>
        <v>YT-20870</v>
      </c>
      <c r="F993" s="232">
        <f t="shared" si="2471"/>
        <v>2020</v>
      </c>
      <c r="G993" s="234"/>
      <c r="H993" s="234" t="s">
        <v>45</v>
      </c>
      <c r="I993" s="234">
        <v>75</v>
      </c>
      <c r="J993" s="252" t="s">
        <v>63</v>
      </c>
      <c r="K993" s="234">
        <v>506</v>
      </c>
      <c r="L993" s="234">
        <f t="shared" si="2463"/>
        <v>6</v>
      </c>
      <c r="M993" s="234">
        <f t="shared" si="2450"/>
        <v>121440</v>
      </c>
      <c r="N993" s="253">
        <f t="shared" si="2451"/>
        <v>0.176730486008837</v>
      </c>
      <c r="O993" s="234">
        <v>3.2</v>
      </c>
      <c r="P993" s="234"/>
      <c r="Q993" s="234"/>
      <c r="R993" s="234"/>
      <c r="S993" s="260">
        <f t="shared" si="2452"/>
        <v>0</v>
      </c>
      <c r="T993" s="260">
        <f t="shared" si="2453"/>
        <v>14110.4973018913</v>
      </c>
      <c r="U993" s="260">
        <f t="shared" si="2454"/>
        <v>356.99558173785</v>
      </c>
      <c r="V993" s="260"/>
      <c r="W993" s="270"/>
      <c r="X993" s="266"/>
      <c r="Y993" s="260">
        <f t="shared" si="2455"/>
        <v>14110.4973018913</v>
      </c>
      <c r="Z993" s="234">
        <f t="shared" si="2456"/>
        <v>356.99558173785</v>
      </c>
      <c r="AA993" s="260">
        <f t="shared" si="2457"/>
        <v>15415.0197628458</v>
      </c>
      <c r="AB993" s="278">
        <f t="shared" si="2458"/>
        <v>0</v>
      </c>
      <c r="AC993" s="260">
        <f t="shared" si="2459"/>
        <v>1497.6</v>
      </c>
      <c r="AD993" s="254">
        <f t="shared" si="2460"/>
        <v>11.3518958058929</v>
      </c>
      <c r="AE993" s="279">
        <v>1</v>
      </c>
      <c r="AF993" s="280">
        <f t="shared" si="2461"/>
        <v>37.88928</v>
      </c>
      <c r="AG993" s="292">
        <f t="shared" ref="AG993:AK993" si="2472">AG992</f>
        <v>44166</v>
      </c>
      <c r="AH993" s="294"/>
      <c r="AI993" s="294">
        <f t="shared" si="2472"/>
        <v>44177.3518958059</v>
      </c>
      <c r="AJ993" s="295"/>
      <c r="AK993" s="295">
        <f t="shared" si="2472"/>
        <v>44180.3518958059</v>
      </c>
      <c r="AL993" s="296"/>
      <c r="AM993" s="367"/>
      <c r="AN993" s="218"/>
      <c r="AO993" s="218"/>
      <c r="AP993" s="218"/>
      <c r="AQ993" s="218"/>
      <c r="AR993" s="218"/>
      <c r="AS993" s="218"/>
      <c r="AT993" s="218"/>
      <c r="AU993" s="218"/>
      <c r="AV993" s="218"/>
      <c r="AW993" s="218"/>
      <c r="AX993" s="218"/>
      <c r="AY993" s="218"/>
      <c r="AZ993" s="218"/>
      <c r="BA993" s="218"/>
      <c r="BB993" s="218"/>
      <c r="BC993" s="218"/>
      <c r="BD993" s="218"/>
      <c r="BE993" s="218"/>
      <c r="BF993" s="218"/>
      <c r="BG993" s="218"/>
      <c r="BH993" s="218"/>
      <c r="BI993" s="367"/>
      <c r="BJ993" s="367"/>
      <c r="BK993" s="367"/>
      <c r="BL993" s="367"/>
      <c r="BM993" s="367"/>
      <c r="BN993" s="367"/>
      <c r="BO993" s="367"/>
      <c r="BP993" s="367"/>
      <c r="BQ993" s="367"/>
      <c r="BR993" s="367"/>
      <c r="BS993" s="367"/>
      <c r="BT993" s="367"/>
      <c r="BU993" s="367"/>
      <c r="BV993" s="367"/>
      <c r="BW993" s="367"/>
      <c r="BX993" s="367"/>
      <c r="BY993" s="367"/>
      <c r="BZ993" s="367"/>
      <c r="CA993" s="367"/>
      <c r="CB993" s="367"/>
      <c r="CC993" s="367"/>
      <c r="CD993" s="367"/>
      <c r="CE993" s="367"/>
      <c r="CF993" s="367"/>
      <c r="CG993" s="367"/>
      <c r="CH993" s="367"/>
      <c r="CI993" s="367"/>
      <c r="CJ993" s="367"/>
      <c r="CK993" s="367"/>
      <c r="CL993" s="367"/>
      <c r="CM993" s="367"/>
      <c r="CN993" s="367"/>
      <c r="CO993" s="367"/>
      <c r="CP993" s="367"/>
      <c r="CQ993" s="367"/>
      <c r="CR993" s="367"/>
      <c r="CS993" s="367"/>
      <c r="CT993" s="367"/>
      <c r="CU993" s="367"/>
      <c r="CV993" s="367"/>
      <c r="CW993" s="367"/>
      <c r="CX993" s="367"/>
      <c r="CY993" s="367"/>
    </row>
    <row r="994" s="196" customFormat="1" customHeight="1" spans="1:103">
      <c r="A994" s="366"/>
      <c r="B994" s="235"/>
      <c r="C994" s="234">
        <v>1</v>
      </c>
      <c r="D994" s="233">
        <f t="shared" ref="D994:F994" si="2473">D993</f>
        <v>650</v>
      </c>
      <c r="E994" s="234" t="str">
        <f t="shared" si="2473"/>
        <v>YT-20870</v>
      </c>
      <c r="F994" s="232">
        <f t="shared" si="2473"/>
        <v>2020</v>
      </c>
      <c r="G994" s="234"/>
      <c r="H994" s="234" t="s">
        <v>46</v>
      </c>
      <c r="I994" s="234"/>
      <c r="J994" s="252"/>
      <c r="K994" s="234"/>
      <c r="L994" s="234">
        <f t="shared" si="2463"/>
        <v>6</v>
      </c>
      <c r="M994" s="234">
        <f t="shared" si="2450"/>
        <v>0</v>
      </c>
      <c r="N994" s="253">
        <f t="shared" si="2451"/>
        <v>0</v>
      </c>
      <c r="O994" s="234"/>
      <c r="P994" s="234"/>
      <c r="Q994" s="234"/>
      <c r="R994" s="234"/>
      <c r="S994" s="260">
        <f t="shared" si="2452"/>
        <v>0</v>
      </c>
      <c r="T994" s="260" t="e">
        <f t="shared" si="2453"/>
        <v>#DIV/0!</v>
      </c>
      <c r="U994" s="260">
        <f t="shared" si="2454"/>
        <v>0</v>
      </c>
      <c r="V994" s="260"/>
      <c r="W994" s="270"/>
      <c r="X994" s="266"/>
      <c r="Y994" s="260" t="e">
        <f t="shared" si="2455"/>
        <v>#DIV/0!</v>
      </c>
      <c r="Z994" s="234" t="e">
        <f t="shared" si="2456"/>
        <v>#DIV/0!</v>
      </c>
      <c r="AA994" s="260" t="e">
        <f t="shared" si="2457"/>
        <v>#DIV/0!</v>
      </c>
      <c r="AB994" s="278" t="e">
        <f t="shared" si="2458"/>
        <v>#DIV/0!</v>
      </c>
      <c r="AC994" s="260">
        <f t="shared" si="2459"/>
        <v>0</v>
      </c>
      <c r="AD994" s="254" t="e">
        <f t="shared" si="2460"/>
        <v>#DIV/0!</v>
      </c>
      <c r="AE994" s="279">
        <v>1</v>
      </c>
      <c r="AF994" s="280">
        <f t="shared" si="2461"/>
        <v>0</v>
      </c>
      <c r="AG994" s="292">
        <f t="shared" ref="AG994:AK994" si="2474">AG993</f>
        <v>44166</v>
      </c>
      <c r="AH994" s="294"/>
      <c r="AI994" s="294">
        <f t="shared" si="2474"/>
        <v>44177.3518958059</v>
      </c>
      <c r="AJ994" s="295"/>
      <c r="AK994" s="295">
        <f t="shared" si="2474"/>
        <v>44180.3518958059</v>
      </c>
      <c r="AL994" s="296"/>
      <c r="AM994" s="367"/>
      <c r="AN994" s="218"/>
      <c r="AO994" s="218"/>
      <c r="AP994" s="218"/>
      <c r="AQ994" s="218"/>
      <c r="AR994" s="218"/>
      <c r="AS994" s="218"/>
      <c r="AT994" s="218"/>
      <c r="AU994" s="218"/>
      <c r="AV994" s="218"/>
      <c r="AW994" s="218"/>
      <c r="AX994" s="218"/>
      <c r="AY994" s="218"/>
      <c r="AZ994" s="218"/>
      <c r="BA994" s="218"/>
      <c r="BB994" s="218"/>
      <c r="BC994" s="218"/>
      <c r="BD994" s="218"/>
      <c r="BE994" s="218"/>
      <c r="BF994" s="218"/>
      <c r="BG994" s="218"/>
      <c r="BH994" s="218"/>
      <c r="BI994" s="367"/>
      <c r="BJ994" s="367"/>
      <c r="BK994" s="367"/>
      <c r="BL994" s="367"/>
      <c r="BM994" s="367"/>
      <c r="BN994" s="367"/>
      <c r="BO994" s="367"/>
      <c r="BP994" s="367"/>
      <c r="BQ994" s="367"/>
      <c r="BR994" s="367"/>
      <c r="BS994" s="367"/>
      <c r="BT994" s="367"/>
      <c r="BU994" s="367"/>
      <c r="BV994" s="367"/>
      <c r="BW994" s="367"/>
      <c r="BX994" s="367"/>
      <c r="BY994" s="367"/>
      <c r="BZ994" s="367"/>
      <c r="CA994" s="367"/>
      <c r="CB994" s="367"/>
      <c r="CC994" s="367"/>
      <c r="CD994" s="367"/>
      <c r="CE994" s="367"/>
      <c r="CF994" s="367"/>
      <c r="CG994" s="367"/>
      <c r="CH994" s="367"/>
      <c r="CI994" s="367"/>
      <c r="CJ994" s="367"/>
      <c r="CK994" s="367"/>
      <c r="CL994" s="367"/>
      <c r="CM994" s="367"/>
      <c r="CN994" s="367"/>
      <c r="CO994" s="367"/>
      <c r="CP994" s="367"/>
      <c r="CQ994" s="367"/>
      <c r="CR994" s="367"/>
      <c r="CS994" s="367"/>
      <c r="CT994" s="367"/>
      <c r="CU994" s="367"/>
      <c r="CV994" s="367"/>
      <c r="CW994" s="367"/>
      <c r="CX994" s="367"/>
      <c r="CY994" s="367"/>
    </row>
    <row r="995" s="196" customFormat="1" customHeight="1" spans="1:103">
      <c r="A995" s="366"/>
      <c r="B995" s="237"/>
      <c r="C995" s="240"/>
      <c r="D995" s="239"/>
      <c r="E995" s="240"/>
      <c r="F995" s="238"/>
      <c r="G995" s="240"/>
      <c r="H995" s="240"/>
      <c r="I995" s="240"/>
      <c r="J995" s="256"/>
      <c r="K995" s="240"/>
      <c r="L995" s="240"/>
      <c r="M995" s="240"/>
      <c r="N995" s="257"/>
      <c r="O995" s="240"/>
      <c r="P995" s="240"/>
      <c r="Q995" s="240"/>
      <c r="R995" s="240"/>
      <c r="S995" s="267"/>
      <c r="T995" s="267"/>
      <c r="U995" s="267"/>
      <c r="V995" s="267"/>
      <c r="W995" s="272"/>
      <c r="X995" s="269"/>
      <c r="Y995" s="267"/>
      <c r="Z995" s="240"/>
      <c r="AA995" s="267"/>
      <c r="AB995" s="281"/>
      <c r="AC995" s="267"/>
      <c r="AD995" s="258"/>
      <c r="AE995" s="282"/>
      <c r="AF995" s="283"/>
      <c r="AG995" s="297"/>
      <c r="AH995" s="352"/>
      <c r="AI995" s="352"/>
      <c r="AJ995" s="345"/>
      <c r="AK995" s="345"/>
      <c r="AL995" s="298"/>
      <c r="AM995" s="367"/>
      <c r="AN995" s="218"/>
      <c r="AO995" s="218"/>
      <c r="AP995" s="218"/>
      <c r="AQ995" s="218"/>
      <c r="AR995" s="218"/>
      <c r="AS995" s="218"/>
      <c r="AT995" s="218"/>
      <c r="AU995" s="218"/>
      <c r="AV995" s="218"/>
      <c r="AW995" s="218"/>
      <c r="AX995" s="218"/>
      <c r="AY995" s="218"/>
      <c r="AZ995" s="218"/>
      <c r="BA995" s="218"/>
      <c r="BB995" s="218"/>
      <c r="BC995" s="218"/>
      <c r="BD995" s="218"/>
      <c r="BE995" s="218"/>
      <c r="BF995" s="218"/>
      <c r="BG995" s="218"/>
      <c r="BH995" s="218"/>
      <c r="BI995" s="367"/>
      <c r="BJ995" s="367"/>
      <c r="BK995" s="367"/>
      <c r="BL995" s="367"/>
      <c r="BM995" s="367"/>
      <c r="BN995" s="367"/>
      <c r="BO995" s="367"/>
      <c r="BP995" s="367"/>
      <c r="BQ995" s="367"/>
      <c r="BR995" s="367"/>
      <c r="BS995" s="367"/>
      <c r="BT995" s="367"/>
      <c r="BU995" s="367"/>
      <c r="BV995" s="367"/>
      <c r="BW995" s="367"/>
      <c r="BX995" s="367"/>
      <c r="BY995" s="367"/>
      <c r="BZ995" s="367"/>
      <c r="CA995" s="367"/>
      <c r="CB995" s="367"/>
      <c r="CC995" s="367"/>
      <c r="CD995" s="367"/>
      <c r="CE995" s="367"/>
      <c r="CF995" s="367"/>
      <c r="CG995" s="367"/>
      <c r="CH995" s="367"/>
      <c r="CI995" s="367"/>
      <c r="CJ995" s="367"/>
      <c r="CK995" s="367"/>
      <c r="CL995" s="367"/>
      <c r="CM995" s="367"/>
      <c r="CN995" s="367"/>
      <c r="CO995" s="367"/>
      <c r="CP995" s="367"/>
      <c r="CQ995" s="367"/>
      <c r="CR995" s="367"/>
      <c r="CS995" s="367"/>
      <c r="CT995" s="367"/>
      <c r="CU995" s="367"/>
      <c r="CV995" s="367"/>
      <c r="CW995" s="367"/>
      <c r="CX995" s="367"/>
      <c r="CY995" s="367"/>
    </row>
    <row r="996" s="190" customFormat="1" customHeight="1" spans="1:103">
      <c r="A996" s="361"/>
      <c r="B996" s="235">
        <v>1124</v>
      </c>
      <c r="C996" s="234">
        <v>1</v>
      </c>
      <c r="D996" s="233">
        <v>1020</v>
      </c>
      <c r="E996" s="234" t="s">
        <v>238</v>
      </c>
      <c r="F996" s="232">
        <v>2020</v>
      </c>
      <c r="G996" s="234"/>
      <c r="H996" s="234" t="s">
        <v>15</v>
      </c>
      <c r="I996" s="234">
        <v>100</v>
      </c>
      <c r="J996" s="252" t="s">
        <v>72</v>
      </c>
      <c r="K996" s="234">
        <v>430</v>
      </c>
      <c r="L996" s="234">
        <v>6</v>
      </c>
      <c r="M996" s="234">
        <f t="shared" ref="M996:M1002" si="2475">O996*K996*I996</f>
        <v>150500</v>
      </c>
      <c r="N996" s="253">
        <f t="shared" ref="N996:N1002" si="2476">M996/SUM($M$980:$M$986)</f>
        <v>0.219021229778738</v>
      </c>
      <c r="O996" s="234">
        <v>3.5</v>
      </c>
      <c r="P996" s="234"/>
      <c r="Q996" s="234"/>
      <c r="R996" s="234"/>
      <c r="S996" s="260">
        <f t="shared" ref="S996:S1002" si="2477">R996*Q996*P996/1000</f>
        <v>0</v>
      </c>
      <c r="T996" s="260">
        <f t="shared" ref="T996:T1002" si="2478">F996*N996*1000/L996/K996*9000/I996</f>
        <v>15433.3564239436</v>
      </c>
      <c r="U996" s="260">
        <f t="shared" ref="U996:U1002" si="2479">F996*N996</f>
        <v>442.42288415305</v>
      </c>
      <c r="V996" s="260"/>
      <c r="W996" s="270"/>
      <c r="X996" s="266">
        <v>16400</v>
      </c>
      <c r="Y996" s="260">
        <f t="shared" ref="Y996:Y1002" si="2480">T996-X996</f>
        <v>-966.643576056395</v>
      </c>
      <c r="Z996" s="234">
        <f t="shared" ref="Z996:Z1002" si="2481">Y996*I996/9000*L996*K996/1000</f>
        <v>-27.7104491802833</v>
      </c>
      <c r="AA996" s="260">
        <f t="shared" ref="AA996:AA1002" si="2482">65*1000/K996*9000/I996</f>
        <v>13604.6511627907</v>
      </c>
      <c r="AB996" s="278">
        <f t="shared" ref="AB996:AB1002" si="2483">Q996*R996*P996*N996/K996/L996*9000/I996</f>
        <v>0</v>
      </c>
      <c r="AC996" s="260">
        <f t="shared" ref="AC996:AC1002" si="2484">D996/2*O996*60*24/1000</f>
        <v>2570.4</v>
      </c>
      <c r="AD996" s="254">
        <f t="shared" ref="AD996:AD1002" si="2485">T996/AC996/0.83/AE996</f>
        <v>7.23405124885331</v>
      </c>
      <c r="AE996" s="279">
        <v>1</v>
      </c>
      <c r="AF996" s="280">
        <f t="shared" ref="AF996:AF1002" si="2486">IF(LEN(C996)&gt;0,AC996*I996/9000/1000*K996*L996,"")</f>
        <v>73.6848</v>
      </c>
      <c r="AG996" s="292">
        <v>44089</v>
      </c>
      <c r="AH996" s="294"/>
      <c r="AI996" s="294">
        <f>AD996+AG996</f>
        <v>44096.2340512489</v>
      </c>
      <c r="AJ996" s="295" t="str">
        <f ca="1">IF(NOW()-AG996-AD996&gt;=-2,"跟踪"," ")</f>
        <v>跟踪</v>
      </c>
      <c r="AK996" s="295">
        <f>AI996+3</f>
        <v>44099.2340512489</v>
      </c>
      <c r="AL996" s="296">
        <f>SUM(AF996:AF1002)</f>
        <v>531.906336</v>
      </c>
      <c r="AM996" s="300"/>
      <c r="AN996" s="218"/>
      <c r="AO996" s="218"/>
      <c r="AP996" s="218"/>
      <c r="AQ996" s="218"/>
      <c r="AR996" s="218"/>
      <c r="AS996" s="218"/>
      <c r="AT996" s="218"/>
      <c r="AU996" s="218"/>
      <c r="AV996" s="218"/>
      <c r="AW996" s="218"/>
      <c r="AX996" s="218"/>
      <c r="AY996" s="218"/>
      <c r="AZ996" s="218"/>
      <c r="BA996" s="218"/>
      <c r="BB996" s="218"/>
      <c r="BC996" s="218"/>
      <c r="BD996" s="218"/>
      <c r="BE996" s="218"/>
      <c r="BF996" s="218"/>
      <c r="BG996" s="218"/>
      <c r="BH996" s="218"/>
      <c r="BI996" s="300"/>
      <c r="BJ996" s="300"/>
      <c r="BK996" s="300"/>
      <c r="BL996" s="300"/>
      <c r="BM996" s="300"/>
      <c r="BN996" s="300"/>
      <c r="BO996" s="300"/>
      <c r="BP996" s="300"/>
      <c r="BQ996" s="300"/>
      <c r="BR996" s="300"/>
      <c r="BS996" s="300"/>
      <c r="BT996" s="300"/>
      <c r="BU996" s="300"/>
      <c r="BV996" s="300"/>
      <c r="BW996" s="300"/>
      <c r="BX996" s="300"/>
      <c r="BY996" s="300"/>
      <c r="BZ996" s="300"/>
      <c r="CA996" s="300"/>
      <c r="CB996" s="300"/>
      <c r="CC996" s="300"/>
      <c r="CD996" s="300"/>
      <c r="CE996" s="300"/>
      <c r="CF996" s="300"/>
      <c r="CG996" s="300"/>
      <c r="CH996" s="300"/>
      <c r="CI996" s="300"/>
      <c r="CJ996" s="300"/>
      <c r="CK996" s="300"/>
      <c r="CL996" s="300"/>
      <c r="CM996" s="300"/>
      <c r="CN996" s="300"/>
      <c r="CO996" s="300"/>
      <c r="CP996" s="300"/>
      <c r="CQ996" s="300"/>
      <c r="CR996" s="300"/>
      <c r="CS996" s="300"/>
      <c r="CT996" s="300"/>
      <c r="CU996" s="300"/>
      <c r="CV996" s="300"/>
      <c r="CW996" s="300"/>
      <c r="CX996" s="300"/>
      <c r="CY996" s="300"/>
    </row>
    <row r="997" s="190" customFormat="1" customHeight="1" spans="1:103">
      <c r="A997" s="361"/>
      <c r="B997" s="235"/>
      <c r="C997" s="234">
        <v>1</v>
      </c>
      <c r="D997" s="233">
        <f t="shared" ref="D997:F997" si="2487">D996</f>
        <v>1020</v>
      </c>
      <c r="E997" s="234" t="str">
        <f t="shared" si="2487"/>
        <v>YT-6533-24E</v>
      </c>
      <c r="F997" s="232">
        <f t="shared" si="2487"/>
        <v>2020</v>
      </c>
      <c r="G997" s="234"/>
      <c r="H997" s="234" t="s">
        <v>41</v>
      </c>
      <c r="I997" s="234">
        <v>100</v>
      </c>
      <c r="J997" s="252" t="s">
        <v>72</v>
      </c>
      <c r="K997" s="234">
        <v>430</v>
      </c>
      <c r="L997" s="234">
        <f t="shared" ref="L997:L1002" si="2488">L996</f>
        <v>6</v>
      </c>
      <c r="M997" s="234">
        <f t="shared" si="2475"/>
        <v>150500</v>
      </c>
      <c r="N997" s="253">
        <f t="shared" si="2476"/>
        <v>0.219021229778738</v>
      </c>
      <c r="O997" s="234">
        <v>3.5</v>
      </c>
      <c r="P997" s="234"/>
      <c r="Q997" s="234"/>
      <c r="R997" s="234"/>
      <c r="S997" s="260">
        <f t="shared" si="2477"/>
        <v>0</v>
      </c>
      <c r="T997" s="260">
        <f t="shared" si="2478"/>
        <v>15433.3564239436</v>
      </c>
      <c r="U997" s="260">
        <f t="shared" si="2479"/>
        <v>442.42288415305</v>
      </c>
      <c r="V997" s="260"/>
      <c r="W997" s="270"/>
      <c r="X997" s="266"/>
      <c r="Y997" s="260">
        <f t="shared" si="2480"/>
        <v>15433.3564239436</v>
      </c>
      <c r="Z997" s="234">
        <f t="shared" si="2481"/>
        <v>442.42288415305</v>
      </c>
      <c r="AA997" s="260">
        <f t="shared" si="2482"/>
        <v>13604.6511627907</v>
      </c>
      <c r="AB997" s="278">
        <f t="shared" si="2483"/>
        <v>0</v>
      </c>
      <c r="AC997" s="260">
        <f t="shared" si="2484"/>
        <v>2570.4</v>
      </c>
      <c r="AD997" s="254">
        <f t="shared" si="2485"/>
        <v>7.23405124885331</v>
      </c>
      <c r="AE997" s="279">
        <v>1</v>
      </c>
      <c r="AF997" s="280">
        <f t="shared" si="2486"/>
        <v>73.6848</v>
      </c>
      <c r="AG997" s="292">
        <f t="shared" ref="AG997:AK997" si="2489">AG996</f>
        <v>44089</v>
      </c>
      <c r="AH997" s="294"/>
      <c r="AI997" s="294">
        <f t="shared" si="2489"/>
        <v>44096.2340512489</v>
      </c>
      <c r="AJ997" s="295"/>
      <c r="AK997" s="295">
        <f t="shared" si="2489"/>
        <v>44099.2340512489</v>
      </c>
      <c r="AL997" s="296"/>
      <c r="AM997" s="300"/>
      <c r="AN997" s="218"/>
      <c r="AO997" s="218"/>
      <c r="AP997" s="218"/>
      <c r="AQ997" s="218"/>
      <c r="AR997" s="218"/>
      <c r="AS997" s="218"/>
      <c r="AT997" s="218"/>
      <c r="AU997" s="218"/>
      <c r="AV997" s="218"/>
      <c r="AW997" s="218"/>
      <c r="AX997" s="218"/>
      <c r="AY997" s="218"/>
      <c r="AZ997" s="218"/>
      <c r="BA997" s="218"/>
      <c r="BB997" s="218"/>
      <c r="BC997" s="218"/>
      <c r="BD997" s="218"/>
      <c r="BE997" s="218"/>
      <c r="BF997" s="218"/>
      <c r="BG997" s="218"/>
      <c r="BH997" s="218"/>
      <c r="BI997" s="300"/>
      <c r="BJ997" s="300"/>
      <c r="BK997" s="300"/>
      <c r="BL997" s="300"/>
      <c r="BM997" s="300"/>
      <c r="BN997" s="300"/>
      <c r="BO997" s="300"/>
      <c r="BP997" s="300"/>
      <c r="BQ997" s="300"/>
      <c r="BR997" s="300"/>
      <c r="BS997" s="300"/>
      <c r="BT997" s="300"/>
      <c r="BU997" s="300"/>
      <c r="BV997" s="300"/>
      <c r="BW997" s="300"/>
      <c r="BX997" s="300"/>
      <c r="BY997" s="300"/>
      <c r="BZ997" s="300"/>
      <c r="CA997" s="300"/>
      <c r="CB997" s="300"/>
      <c r="CC997" s="300"/>
      <c r="CD997" s="300"/>
      <c r="CE997" s="300"/>
      <c r="CF997" s="300"/>
      <c r="CG997" s="300"/>
      <c r="CH997" s="300"/>
      <c r="CI997" s="300"/>
      <c r="CJ997" s="300"/>
      <c r="CK997" s="300"/>
      <c r="CL997" s="300"/>
      <c r="CM997" s="300"/>
      <c r="CN997" s="300"/>
      <c r="CO997" s="300"/>
      <c r="CP997" s="300"/>
      <c r="CQ997" s="300"/>
      <c r="CR997" s="300"/>
      <c r="CS997" s="300"/>
      <c r="CT997" s="300"/>
      <c r="CU997" s="300"/>
      <c r="CV997" s="300"/>
      <c r="CW997" s="300"/>
      <c r="CX997" s="300"/>
      <c r="CY997" s="300"/>
    </row>
    <row r="998" s="190" customFormat="1" customHeight="1" spans="1:103">
      <c r="A998" s="361"/>
      <c r="B998" s="235"/>
      <c r="C998" s="234">
        <v>1</v>
      </c>
      <c r="D998" s="233">
        <f t="shared" ref="D998:F998" si="2490">D997</f>
        <v>1020</v>
      </c>
      <c r="E998" s="234" t="str">
        <f t="shared" si="2490"/>
        <v>YT-6533-24E</v>
      </c>
      <c r="F998" s="232">
        <f t="shared" si="2490"/>
        <v>2020</v>
      </c>
      <c r="G998" s="234"/>
      <c r="H998" s="234" t="s">
        <v>42</v>
      </c>
      <c r="I998" s="234">
        <v>100</v>
      </c>
      <c r="J998" s="252" t="s">
        <v>72</v>
      </c>
      <c r="K998" s="234">
        <v>430</v>
      </c>
      <c r="L998" s="234">
        <f t="shared" si="2488"/>
        <v>6</v>
      </c>
      <c r="M998" s="234">
        <f t="shared" si="2475"/>
        <v>417100</v>
      </c>
      <c r="N998" s="253">
        <f t="shared" si="2476"/>
        <v>0.607001693958216</v>
      </c>
      <c r="O998" s="234">
        <v>9.7</v>
      </c>
      <c r="P998" s="234"/>
      <c r="Q998" s="234"/>
      <c r="R998" s="234"/>
      <c r="S998" s="260">
        <f t="shared" si="2477"/>
        <v>0</v>
      </c>
      <c r="T998" s="260">
        <f t="shared" si="2478"/>
        <v>42772.444946358</v>
      </c>
      <c r="U998" s="260">
        <f t="shared" si="2479"/>
        <v>1226.1434217956</v>
      </c>
      <c r="V998" s="260"/>
      <c r="W998" s="270"/>
      <c r="X998" s="266"/>
      <c r="Y998" s="260">
        <f t="shared" si="2480"/>
        <v>42772.444946358</v>
      </c>
      <c r="Z998" s="234">
        <f t="shared" si="2481"/>
        <v>1226.1434217956</v>
      </c>
      <c r="AA998" s="260">
        <f t="shared" si="2482"/>
        <v>13604.6511627907</v>
      </c>
      <c r="AB998" s="278">
        <f t="shared" si="2483"/>
        <v>0</v>
      </c>
      <c r="AC998" s="260">
        <f t="shared" si="2484"/>
        <v>7123.68</v>
      </c>
      <c r="AD998" s="254">
        <f t="shared" si="2485"/>
        <v>7.23405124885331</v>
      </c>
      <c r="AE998" s="279">
        <v>1</v>
      </c>
      <c r="AF998" s="280">
        <f t="shared" si="2486"/>
        <v>204.21216</v>
      </c>
      <c r="AG998" s="292">
        <f t="shared" ref="AG998:AK998" si="2491">AG997</f>
        <v>44089</v>
      </c>
      <c r="AH998" s="294"/>
      <c r="AI998" s="294">
        <f t="shared" si="2491"/>
        <v>44096.2340512489</v>
      </c>
      <c r="AJ998" s="295"/>
      <c r="AK998" s="295">
        <f t="shared" si="2491"/>
        <v>44099.2340512489</v>
      </c>
      <c r="AL998" s="296"/>
      <c r="AM998" s="300"/>
      <c r="AN998" s="218"/>
      <c r="AO998" s="218"/>
      <c r="AP998" s="218"/>
      <c r="AQ998" s="218"/>
      <c r="AR998" s="218"/>
      <c r="AS998" s="218"/>
      <c r="AT998" s="218"/>
      <c r="AU998" s="218"/>
      <c r="AV998" s="218"/>
      <c r="AW998" s="218"/>
      <c r="AX998" s="218"/>
      <c r="AY998" s="218"/>
      <c r="AZ998" s="218"/>
      <c r="BA998" s="218"/>
      <c r="BB998" s="218"/>
      <c r="BC998" s="218"/>
      <c r="BD998" s="218"/>
      <c r="BE998" s="218"/>
      <c r="BF998" s="218"/>
      <c r="BG998" s="218"/>
      <c r="BH998" s="218"/>
      <c r="BI998" s="300"/>
      <c r="BJ998" s="300"/>
      <c r="BK998" s="300"/>
      <c r="BL998" s="300"/>
      <c r="BM998" s="300"/>
      <c r="BN998" s="300"/>
      <c r="BO998" s="300"/>
      <c r="BP998" s="300"/>
      <c r="BQ998" s="300"/>
      <c r="BR998" s="300"/>
      <c r="BS998" s="300"/>
      <c r="BT998" s="300"/>
      <c r="BU998" s="300"/>
      <c r="BV998" s="300"/>
      <c r="BW998" s="300"/>
      <c r="BX998" s="300"/>
      <c r="BY998" s="300"/>
      <c r="BZ998" s="300"/>
      <c r="CA998" s="300"/>
      <c r="CB998" s="300"/>
      <c r="CC998" s="300"/>
      <c r="CD998" s="300"/>
      <c r="CE998" s="300"/>
      <c r="CF998" s="300"/>
      <c r="CG998" s="300"/>
      <c r="CH998" s="300"/>
      <c r="CI998" s="300"/>
      <c r="CJ998" s="300"/>
      <c r="CK998" s="300"/>
      <c r="CL998" s="300"/>
      <c r="CM998" s="300"/>
      <c r="CN998" s="300"/>
      <c r="CO998" s="300"/>
      <c r="CP998" s="300"/>
      <c r="CQ998" s="300"/>
      <c r="CR998" s="300"/>
      <c r="CS998" s="300"/>
      <c r="CT998" s="300"/>
      <c r="CU998" s="300"/>
      <c r="CV998" s="300"/>
      <c r="CW998" s="300"/>
      <c r="CX998" s="300"/>
      <c r="CY998" s="300"/>
    </row>
    <row r="999" s="190" customFormat="1" customHeight="1" spans="1:103">
      <c r="A999" s="361"/>
      <c r="B999" s="235"/>
      <c r="C999" s="234">
        <v>1</v>
      </c>
      <c r="D999" s="233">
        <f t="shared" ref="D999:F999" si="2492">D998</f>
        <v>1020</v>
      </c>
      <c r="E999" s="234" t="str">
        <f t="shared" si="2492"/>
        <v>YT-6533-24E</v>
      </c>
      <c r="F999" s="232">
        <f t="shared" si="2492"/>
        <v>2020</v>
      </c>
      <c r="G999" s="234"/>
      <c r="H999" s="234" t="s">
        <v>43</v>
      </c>
      <c r="I999" s="234">
        <v>150</v>
      </c>
      <c r="J999" s="252" t="s">
        <v>74</v>
      </c>
      <c r="K999" s="234">
        <v>72</v>
      </c>
      <c r="L999" s="234">
        <f t="shared" si="2488"/>
        <v>6</v>
      </c>
      <c r="M999" s="234">
        <f t="shared" si="2475"/>
        <v>104760</v>
      </c>
      <c r="N999" s="253">
        <f t="shared" si="2476"/>
        <v>0.152456239412761</v>
      </c>
      <c r="O999" s="234">
        <v>9.7</v>
      </c>
      <c r="P999" s="234"/>
      <c r="Q999" s="234"/>
      <c r="R999" s="234"/>
      <c r="S999" s="260">
        <f t="shared" si="2477"/>
        <v>0</v>
      </c>
      <c r="T999" s="260">
        <f t="shared" si="2478"/>
        <v>42772.444946358</v>
      </c>
      <c r="U999" s="260">
        <f t="shared" si="2479"/>
        <v>307.961603613778</v>
      </c>
      <c r="V999" s="260"/>
      <c r="W999" s="270"/>
      <c r="X999" s="266"/>
      <c r="Y999" s="260">
        <f t="shared" si="2480"/>
        <v>42772.444946358</v>
      </c>
      <c r="Z999" s="234">
        <f t="shared" si="2481"/>
        <v>307.961603613778</v>
      </c>
      <c r="AA999" s="260">
        <f t="shared" si="2482"/>
        <v>54166.6666666667</v>
      </c>
      <c r="AB999" s="278">
        <f t="shared" si="2483"/>
        <v>0</v>
      </c>
      <c r="AC999" s="260">
        <f t="shared" si="2484"/>
        <v>7123.68</v>
      </c>
      <c r="AD999" s="254">
        <f t="shared" si="2485"/>
        <v>7.23405124885331</v>
      </c>
      <c r="AE999" s="279">
        <v>1</v>
      </c>
      <c r="AF999" s="280">
        <f t="shared" si="2486"/>
        <v>51.290496</v>
      </c>
      <c r="AG999" s="292">
        <f t="shared" ref="AG999:AK999" si="2493">AG998</f>
        <v>44089</v>
      </c>
      <c r="AH999" s="294"/>
      <c r="AI999" s="294">
        <f t="shared" si="2493"/>
        <v>44096.2340512489</v>
      </c>
      <c r="AJ999" s="295"/>
      <c r="AK999" s="295">
        <f t="shared" si="2493"/>
        <v>44099.2340512489</v>
      </c>
      <c r="AL999" s="296"/>
      <c r="AM999" s="300"/>
      <c r="AN999" s="218"/>
      <c r="AO999" s="218"/>
      <c r="AP999" s="218"/>
      <c r="AQ999" s="218"/>
      <c r="AR999" s="218"/>
      <c r="AS999" s="218"/>
      <c r="AT999" s="218"/>
      <c r="AU999" s="218"/>
      <c r="AV999" s="218"/>
      <c r="AW999" s="218"/>
      <c r="AX999" s="218"/>
      <c r="AY999" s="218"/>
      <c r="AZ999" s="218"/>
      <c r="BA999" s="218"/>
      <c r="BB999" s="218"/>
      <c r="BC999" s="218"/>
      <c r="BD999" s="218"/>
      <c r="BE999" s="218"/>
      <c r="BF999" s="218"/>
      <c r="BG999" s="218"/>
      <c r="BH999" s="218"/>
      <c r="BI999" s="300"/>
      <c r="BJ999" s="300"/>
      <c r="BK999" s="300"/>
      <c r="BL999" s="300"/>
      <c r="BM999" s="300"/>
      <c r="BN999" s="300"/>
      <c r="BO999" s="300"/>
      <c r="BP999" s="300"/>
      <c r="BQ999" s="300"/>
      <c r="BR999" s="300"/>
      <c r="BS999" s="300"/>
      <c r="BT999" s="300"/>
      <c r="BU999" s="300"/>
      <c r="BV999" s="300"/>
      <c r="BW999" s="300"/>
      <c r="BX999" s="300"/>
      <c r="BY999" s="300"/>
      <c r="BZ999" s="300"/>
      <c r="CA999" s="300"/>
      <c r="CB999" s="300"/>
      <c r="CC999" s="300"/>
      <c r="CD999" s="300"/>
      <c r="CE999" s="300"/>
      <c r="CF999" s="300"/>
      <c r="CG999" s="300"/>
      <c r="CH999" s="300"/>
      <c r="CI999" s="300"/>
      <c r="CJ999" s="300"/>
      <c r="CK999" s="300"/>
      <c r="CL999" s="300"/>
      <c r="CM999" s="300"/>
      <c r="CN999" s="300"/>
      <c r="CO999" s="300"/>
      <c r="CP999" s="300"/>
      <c r="CQ999" s="300"/>
      <c r="CR999" s="300"/>
      <c r="CS999" s="300"/>
      <c r="CT999" s="300"/>
      <c r="CU999" s="300"/>
      <c r="CV999" s="300"/>
      <c r="CW999" s="300"/>
      <c r="CX999" s="300"/>
      <c r="CY999" s="300"/>
    </row>
    <row r="1000" s="190" customFormat="1" customHeight="1" spans="1:103">
      <c r="A1000" s="361"/>
      <c r="B1000" s="235"/>
      <c r="C1000" s="234">
        <v>1</v>
      </c>
      <c r="D1000" s="233">
        <f t="shared" ref="D1000:F1000" si="2494">D999</f>
        <v>1020</v>
      </c>
      <c r="E1000" s="234" t="str">
        <f t="shared" si="2494"/>
        <v>YT-6533-24E</v>
      </c>
      <c r="F1000" s="232">
        <f t="shared" si="2494"/>
        <v>2020</v>
      </c>
      <c r="G1000" s="234"/>
      <c r="H1000" s="234" t="s">
        <v>44</v>
      </c>
      <c r="I1000" s="234">
        <v>150</v>
      </c>
      <c r="J1000" s="252" t="s">
        <v>74</v>
      </c>
      <c r="K1000" s="234">
        <v>287</v>
      </c>
      <c r="L1000" s="234">
        <f t="shared" si="2488"/>
        <v>6</v>
      </c>
      <c r="M1000" s="234">
        <f t="shared" si="2475"/>
        <v>150675</v>
      </c>
      <c r="N1000" s="253">
        <f t="shared" si="2476"/>
        <v>0.219275905627318</v>
      </c>
      <c r="O1000" s="234">
        <v>3.5</v>
      </c>
      <c r="P1000" s="234"/>
      <c r="Q1000" s="234"/>
      <c r="R1000" s="234"/>
      <c r="S1000" s="260">
        <f t="shared" si="2477"/>
        <v>0</v>
      </c>
      <c r="T1000" s="260">
        <f t="shared" si="2478"/>
        <v>15433.3564239436</v>
      </c>
      <c r="U1000" s="260">
        <f t="shared" si="2479"/>
        <v>442.937329367181</v>
      </c>
      <c r="V1000" s="260"/>
      <c r="W1000" s="270"/>
      <c r="X1000" s="266">
        <v>16400</v>
      </c>
      <c r="Y1000" s="260">
        <f t="shared" si="2480"/>
        <v>-966.643576056395</v>
      </c>
      <c r="Z1000" s="234">
        <f t="shared" si="2481"/>
        <v>-27.7426706328185</v>
      </c>
      <c r="AA1000" s="260">
        <f t="shared" si="2482"/>
        <v>13588.850174216</v>
      </c>
      <c r="AB1000" s="278">
        <f t="shared" si="2483"/>
        <v>0</v>
      </c>
      <c r="AC1000" s="260">
        <f t="shared" si="2484"/>
        <v>2570.4</v>
      </c>
      <c r="AD1000" s="254">
        <f t="shared" si="2485"/>
        <v>7.23405124885331</v>
      </c>
      <c r="AE1000" s="279">
        <v>1</v>
      </c>
      <c r="AF1000" s="280">
        <f t="shared" si="2486"/>
        <v>73.77048</v>
      </c>
      <c r="AG1000" s="292">
        <f t="shared" ref="AG1000:AK1000" si="2495">AG999</f>
        <v>44089</v>
      </c>
      <c r="AH1000" s="294"/>
      <c r="AI1000" s="294">
        <f t="shared" si="2495"/>
        <v>44096.2340512489</v>
      </c>
      <c r="AJ1000" s="295"/>
      <c r="AK1000" s="295">
        <f t="shared" si="2495"/>
        <v>44099.2340512489</v>
      </c>
      <c r="AL1000" s="296"/>
      <c r="AM1000" s="300"/>
      <c r="AN1000" s="218"/>
      <c r="AO1000" s="218"/>
      <c r="AP1000" s="218"/>
      <c r="AQ1000" s="218"/>
      <c r="AR1000" s="218"/>
      <c r="AS1000" s="218"/>
      <c r="AT1000" s="218"/>
      <c r="AU1000" s="218"/>
      <c r="AV1000" s="218"/>
      <c r="AW1000" s="218"/>
      <c r="AX1000" s="218"/>
      <c r="AY1000" s="218"/>
      <c r="AZ1000" s="218"/>
      <c r="BA1000" s="218"/>
      <c r="BB1000" s="218"/>
      <c r="BC1000" s="218"/>
      <c r="BD1000" s="218"/>
      <c r="BE1000" s="218"/>
      <c r="BF1000" s="218"/>
      <c r="BG1000" s="218"/>
      <c r="BH1000" s="218"/>
      <c r="BI1000" s="300"/>
      <c r="BJ1000" s="300"/>
      <c r="BK1000" s="300"/>
      <c r="BL1000" s="300"/>
      <c r="BM1000" s="300"/>
      <c r="BN1000" s="300"/>
      <c r="BO1000" s="300"/>
      <c r="BP1000" s="300"/>
      <c r="BQ1000" s="300"/>
      <c r="BR1000" s="300"/>
      <c r="BS1000" s="300"/>
      <c r="BT1000" s="300"/>
      <c r="BU1000" s="300"/>
      <c r="BV1000" s="300"/>
      <c r="BW1000" s="300"/>
      <c r="BX1000" s="300"/>
      <c r="BY1000" s="300"/>
      <c r="BZ1000" s="300"/>
      <c r="CA1000" s="300"/>
      <c r="CB1000" s="300"/>
      <c r="CC1000" s="300"/>
      <c r="CD1000" s="300"/>
      <c r="CE1000" s="300"/>
      <c r="CF1000" s="300"/>
      <c r="CG1000" s="300"/>
      <c r="CH1000" s="300"/>
      <c r="CI1000" s="300"/>
      <c r="CJ1000" s="300"/>
      <c r="CK1000" s="300"/>
      <c r="CL1000" s="300"/>
      <c r="CM1000" s="300"/>
      <c r="CN1000" s="300"/>
      <c r="CO1000" s="300"/>
      <c r="CP1000" s="300"/>
      <c r="CQ1000" s="300"/>
      <c r="CR1000" s="300"/>
      <c r="CS1000" s="300"/>
      <c r="CT1000" s="300"/>
      <c r="CU1000" s="300"/>
      <c r="CV1000" s="300"/>
      <c r="CW1000" s="300"/>
      <c r="CX1000" s="300"/>
      <c r="CY1000" s="300"/>
    </row>
    <row r="1001" s="190" customFormat="1" customHeight="1" spans="1:103">
      <c r="A1001" s="361"/>
      <c r="B1001" s="235"/>
      <c r="C1001" s="234">
        <v>1</v>
      </c>
      <c r="D1001" s="233">
        <f t="shared" ref="D1001:F1001" si="2496">D1000</f>
        <v>1020</v>
      </c>
      <c r="E1001" s="234" t="str">
        <f t="shared" si="2496"/>
        <v>YT-6533-24E</v>
      </c>
      <c r="F1001" s="232">
        <f t="shared" si="2496"/>
        <v>2020</v>
      </c>
      <c r="G1001" s="234"/>
      <c r="H1001" s="234" t="s">
        <v>45</v>
      </c>
      <c r="I1001" s="234">
        <v>150</v>
      </c>
      <c r="J1001" s="252" t="s">
        <v>74</v>
      </c>
      <c r="K1001" s="234">
        <v>215</v>
      </c>
      <c r="L1001" s="234">
        <f t="shared" si="2488"/>
        <v>6</v>
      </c>
      <c r="M1001" s="234">
        <f t="shared" si="2475"/>
        <v>112875</v>
      </c>
      <c r="N1001" s="253">
        <f t="shared" si="2476"/>
        <v>0.164265922334053</v>
      </c>
      <c r="O1001" s="234">
        <v>3.5</v>
      </c>
      <c r="P1001" s="234"/>
      <c r="Q1001" s="234"/>
      <c r="R1001" s="234"/>
      <c r="S1001" s="260">
        <f t="shared" si="2477"/>
        <v>0</v>
      </c>
      <c r="T1001" s="260">
        <f t="shared" si="2478"/>
        <v>15433.3564239436</v>
      </c>
      <c r="U1001" s="260">
        <f t="shared" si="2479"/>
        <v>331.817163114787</v>
      </c>
      <c r="V1001" s="260"/>
      <c r="W1001" s="270"/>
      <c r="X1001" s="266"/>
      <c r="Y1001" s="260">
        <f t="shared" si="2480"/>
        <v>15433.3564239436</v>
      </c>
      <c r="Z1001" s="234">
        <f t="shared" si="2481"/>
        <v>331.817163114787</v>
      </c>
      <c r="AA1001" s="260">
        <f t="shared" si="2482"/>
        <v>18139.5348837209</v>
      </c>
      <c r="AB1001" s="278">
        <f t="shared" si="2483"/>
        <v>0</v>
      </c>
      <c r="AC1001" s="260">
        <f t="shared" si="2484"/>
        <v>2570.4</v>
      </c>
      <c r="AD1001" s="254">
        <f t="shared" si="2485"/>
        <v>7.23405124885331</v>
      </c>
      <c r="AE1001" s="279">
        <v>1</v>
      </c>
      <c r="AF1001" s="280">
        <f t="shared" si="2486"/>
        <v>55.2636</v>
      </c>
      <c r="AG1001" s="292">
        <f t="shared" ref="AG1001:AK1001" si="2497">AG1000</f>
        <v>44089</v>
      </c>
      <c r="AH1001" s="294"/>
      <c r="AI1001" s="294">
        <f t="shared" si="2497"/>
        <v>44096.2340512489</v>
      </c>
      <c r="AJ1001" s="295"/>
      <c r="AK1001" s="295">
        <f t="shared" si="2497"/>
        <v>44099.2340512489</v>
      </c>
      <c r="AL1001" s="296"/>
      <c r="AM1001" s="300"/>
      <c r="AN1001" s="218"/>
      <c r="AO1001" s="218"/>
      <c r="AP1001" s="218"/>
      <c r="AQ1001" s="218"/>
      <c r="AR1001" s="218"/>
      <c r="AS1001" s="218"/>
      <c r="AT1001" s="218"/>
      <c r="AU1001" s="218"/>
      <c r="AV1001" s="218"/>
      <c r="AW1001" s="218"/>
      <c r="AX1001" s="218"/>
      <c r="AY1001" s="218"/>
      <c r="AZ1001" s="218"/>
      <c r="BA1001" s="218"/>
      <c r="BB1001" s="218"/>
      <c r="BC1001" s="218"/>
      <c r="BD1001" s="218"/>
      <c r="BE1001" s="218"/>
      <c r="BF1001" s="218"/>
      <c r="BG1001" s="218"/>
      <c r="BH1001" s="218"/>
      <c r="BI1001" s="300"/>
      <c r="BJ1001" s="300"/>
      <c r="BK1001" s="300"/>
      <c r="BL1001" s="300"/>
      <c r="BM1001" s="300"/>
      <c r="BN1001" s="300"/>
      <c r="BO1001" s="300"/>
      <c r="BP1001" s="300"/>
      <c r="BQ1001" s="300"/>
      <c r="BR1001" s="300"/>
      <c r="BS1001" s="300"/>
      <c r="BT1001" s="300"/>
      <c r="BU1001" s="300"/>
      <c r="BV1001" s="300"/>
      <c r="BW1001" s="300"/>
      <c r="BX1001" s="300"/>
      <c r="BY1001" s="300"/>
      <c r="BZ1001" s="300"/>
      <c r="CA1001" s="300"/>
      <c r="CB1001" s="300"/>
      <c r="CC1001" s="300"/>
      <c r="CD1001" s="300"/>
      <c r="CE1001" s="300"/>
      <c r="CF1001" s="300"/>
      <c r="CG1001" s="300"/>
      <c r="CH1001" s="300"/>
      <c r="CI1001" s="300"/>
      <c r="CJ1001" s="300"/>
      <c r="CK1001" s="300"/>
      <c r="CL1001" s="300"/>
      <c r="CM1001" s="300"/>
      <c r="CN1001" s="300"/>
      <c r="CO1001" s="300"/>
      <c r="CP1001" s="300"/>
      <c r="CQ1001" s="300"/>
      <c r="CR1001" s="300"/>
      <c r="CS1001" s="300"/>
      <c r="CT1001" s="300"/>
      <c r="CU1001" s="300"/>
      <c r="CV1001" s="300"/>
      <c r="CW1001" s="300"/>
      <c r="CX1001" s="300"/>
      <c r="CY1001" s="300"/>
    </row>
    <row r="1002" s="190" customFormat="1" customHeight="1" spans="1:103">
      <c r="A1002" s="361"/>
      <c r="B1002" s="235"/>
      <c r="C1002" s="234">
        <v>1</v>
      </c>
      <c r="D1002" s="233">
        <f t="shared" ref="D1002:F1002" si="2498">D1001</f>
        <v>1020</v>
      </c>
      <c r="E1002" s="234" t="str">
        <f t="shared" si="2498"/>
        <v>YT-6533-24E</v>
      </c>
      <c r="F1002" s="232">
        <f t="shared" si="2498"/>
        <v>2020</v>
      </c>
      <c r="G1002" s="234"/>
      <c r="H1002" s="234" t="s">
        <v>46</v>
      </c>
      <c r="I1002" s="234">
        <v>150</v>
      </c>
      <c r="J1002" s="252" t="s">
        <v>74</v>
      </c>
      <c r="K1002" s="234">
        <v>215</v>
      </c>
      <c r="L1002" s="234">
        <f t="shared" si="2488"/>
        <v>6</v>
      </c>
      <c r="M1002" s="234">
        <f t="shared" si="2475"/>
        <v>0</v>
      </c>
      <c r="N1002" s="253">
        <f t="shared" si="2476"/>
        <v>0</v>
      </c>
      <c r="O1002" s="234"/>
      <c r="P1002" s="234"/>
      <c r="Q1002" s="234"/>
      <c r="R1002" s="234"/>
      <c r="S1002" s="260">
        <f t="shared" si="2477"/>
        <v>0</v>
      </c>
      <c r="T1002" s="260">
        <f t="shared" si="2478"/>
        <v>0</v>
      </c>
      <c r="U1002" s="260">
        <f t="shared" si="2479"/>
        <v>0</v>
      </c>
      <c r="V1002" s="260"/>
      <c r="W1002" s="270"/>
      <c r="X1002" s="266"/>
      <c r="Y1002" s="260">
        <f t="shared" si="2480"/>
        <v>0</v>
      </c>
      <c r="Z1002" s="234">
        <f t="shared" si="2481"/>
        <v>0</v>
      </c>
      <c r="AA1002" s="260">
        <f t="shared" si="2482"/>
        <v>18139.5348837209</v>
      </c>
      <c r="AB1002" s="278">
        <f t="shared" si="2483"/>
        <v>0</v>
      </c>
      <c r="AC1002" s="260">
        <f t="shared" si="2484"/>
        <v>0</v>
      </c>
      <c r="AD1002" s="254" t="e">
        <f t="shared" si="2485"/>
        <v>#DIV/0!</v>
      </c>
      <c r="AE1002" s="279">
        <v>1</v>
      </c>
      <c r="AF1002" s="280">
        <f t="shared" si="2486"/>
        <v>0</v>
      </c>
      <c r="AG1002" s="292">
        <f t="shared" ref="AG1002:AK1002" si="2499">AG1001</f>
        <v>44089</v>
      </c>
      <c r="AH1002" s="294"/>
      <c r="AI1002" s="294">
        <f t="shared" si="2499"/>
        <v>44096.2340512489</v>
      </c>
      <c r="AJ1002" s="295"/>
      <c r="AK1002" s="295">
        <f t="shared" si="2499"/>
        <v>44099.2340512489</v>
      </c>
      <c r="AL1002" s="296"/>
      <c r="AM1002" s="300"/>
      <c r="AN1002" s="218"/>
      <c r="AO1002" s="218"/>
      <c r="AP1002" s="218"/>
      <c r="AQ1002" s="218"/>
      <c r="AR1002" s="218"/>
      <c r="AS1002" s="218"/>
      <c r="AT1002" s="218"/>
      <c r="AU1002" s="218"/>
      <c r="AV1002" s="218"/>
      <c r="AW1002" s="218"/>
      <c r="AX1002" s="218"/>
      <c r="AY1002" s="218"/>
      <c r="AZ1002" s="218"/>
      <c r="BA1002" s="218"/>
      <c r="BB1002" s="218"/>
      <c r="BC1002" s="218"/>
      <c r="BD1002" s="218"/>
      <c r="BE1002" s="218"/>
      <c r="BF1002" s="218"/>
      <c r="BG1002" s="218"/>
      <c r="BH1002" s="218"/>
      <c r="BI1002" s="300"/>
      <c r="BJ1002" s="300"/>
      <c r="BK1002" s="300"/>
      <c r="BL1002" s="300"/>
      <c r="BM1002" s="300"/>
      <c r="BN1002" s="300"/>
      <c r="BO1002" s="300"/>
      <c r="BP1002" s="300"/>
      <c r="BQ1002" s="300"/>
      <c r="BR1002" s="300"/>
      <c r="BS1002" s="300"/>
      <c r="BT1002" s="300"/>
      <c r="BU1002" s="300"/>
      <c r="BV1002" s="300"/>
      <c r="BW1002" s="300"/>
      <c r="BX1002" s="300"/>
      <c r="BY1002" s="300"/>
      <c r="BZ1002" s="300"/>
      <c r="CA1002" s="300"/>
      <c r="CB1002" s="300"/>
      <c r="CC1002" s="300"/>
      <c r="CD1002" s="300"/>
      <c r="CE1002" s="300"/>
      <c r="CF1002" s="300"/>
      <c r="CG1002" s="300"/>
      <c r="CH1002" s="300"/>
      <c r="CI1002" s="300"/>
      <c r="CJ1002" s="300"/>
      <c r="CK1002" s="300"/>
      <c r="CL1002" s="300"/>
      <c r="CM1002" s="300"/>
      <c r="CN1002" s="300"/>
      <c r="CO1002" s="300"/>
      <c r="CP1002" s="300"/>
      <c r="CQ1002" s="300"/>
      <c r="CR1002" s="300"/>
      <c r="CS1002" s="300"/>
      <c r="CT1002" s="300"/>
      <c r="CU1002" s="300"/>
      <c r="CV1002" s="300"/>
      <c r="CW1002" s="300"/>
      <c r="CX1002" s="300"/>
      <c r="CY1002" s="300"/>
    </row>
    <row r="1003" s="190" customFormat="1" customHeight="1" spans="1:103">
      <c r="A1003" s="361"/>
      <c r="B1003" s="237"/>
      <c r="C1003" s="240"/>
      <c r="D1003" s="239"/>
      <c r="E1003" s="240"/>
      <c r="F1003" s="238"/>
      <c r="G1003" s="240"/>
      <c r="H1003" s="240"/>
      <c r="I1003" s="240"/>
      <c r="J1003" s="256"/>
      <c r="K1003" s="240"/>
      <c r="L1003" s="240"/>
      <c r="M1003" s="240"/>
      <c r="N1003" s="257"/>
      <c r="O1003" s="240"/>
      <c r="P1003" s="240"/>
      <c r="Q1003" s="240"/>
      <c r="R1003" s="240"/>
      <c r="S1003" s="267"/>
      <c r="T1003" s="267"/>
      <c r="U1003" s="267"/>
      <c r="V1003" s="267"/>
      <c r="W1003" s="272"/>
      <c r="X1003" s="269"/>
      <c r="Y1003" s="267"/>
      <c r="Z1003" s="240"/>
      <c r="AA1003" s="267"/>
      <c r="AB1003" s="281"/>
      <c r="AC1003" s="267"/>
      <c r="AD1003" s="258"/>
      <c r="AE1003" s="282"/>
      <c r="AF1003" s="283"/>
      <c r="AG1003" s="297"/>
      <c r="AH1003" s="352"/>
      <c r="AI1003" s="352"/>
      <c r="AJ1003" s="345"/>
      <c r="AK1003" s="345"/>
      <c r="AL1003" s="298"/>
      <c r="AM1003" s="300"/>
      <c r="AN1003" s="218"/>
      <c r="AO1003" s="218"/>
      <c r="AP1003" s="218"/>
      <c r="AQ1003" s="218"/>
      <c r="AR1003" s="218"/>
      <c r="AS1003" s="218"/>
      <c r="AT1003" s="218"/>
      <c r="AU1003" s="218"/>
      <c r="AV1003" s="218"/>
      <c r="AW1003" s="218"/>
      <c r="AX1003" s="218"/>
      <c r="AY1003" s="218"/>
      <c r="AZ1003" s="218"/>
      <c r="BA1003" s="218"/>
      <c r="BB1003" s="218"/>
      <c r="BC1003" s="218"/>
      <c r="BD1003" s="218"/>
      <c r="BE1003" s="218"/>
      <c r="BF1003" s="218"/>
      <c r="BG1003" s="218"/>
      <c r="BH1003" s="218"/>
      <c r="BI1003" s="300"/>
      <c r="BJ1003" s="300"/>
      <c r="BK1003" s="300"/>
      <c r="BL1003" s="300"/>
      <c r="BM1003" s="300"/>
      <c r="BN1003" s="300"/>
      <c r="BO1003" s="300"/>
      <c r="BP1003" s="300"/>
      <c r="BQ1003" s="300"/>
      <c r="BR1003" s="300"/>
      <c r="BS1003" s="300"/>
      <c r="BT1003" s="300"/>
      <c r="BU1003" s="300"/>
      <c r="BV1003" s="300"/>
      <c r="BW1003" s="300"/>
      <c r="BX1003" s="300"/>
      <c r="BY1003" s="300"/>
      <c r="BZ1003" s="300"/>
      <c r="CA1003" s="300"/>
      <c r="CB1003" s="300"/>
      <c r="CC1003" s="300"/>
      <c r="CD1003" s="300"/>
      <c r="CE1003" s="300"/>
      <c r="CF1003" s="300"/>
      <c r="CG1003" s="300"/>
      <c r="CH1003" s="300"/>
      <c r="CI1003" s="300"/>
      <c r="CJ1003" s="300"/>
      <c r="CK1003" s="300"/>
      <c r="CL1003" s="300"/>
      <c r="CM1003" s="300"/>
      <c r="CN1003" s="300"/>
      <c r="CO1003" s="300"/>
      <c r="CP1003" s="300"/>
      <c r="CQ1003" s="300"/>
      <c r="CR1003" s="300"/>
      <c r="CS1003" s="300"/>
      <c r="CT1003" s="300"/>
      <c r="CU1003" s="300"/>
      <c r="CV1003" s="300"/>
      <c r="CW1003" s="300"/>
      <c r="CX1003" s="300"/>
      <c r="CY1003" s="300"/>
    </row>
    <row r="1004" s="196" customFormat="1" customHeight="1" spans="1:103">
      <c r="A1004" s="366"/>
      <c r="B1004" s="235">
        <v>1125</v>
      </c>
      <c r="C1004" s="234">
        <v>1</v>
      </c>
      <c r="D1004" s="233">
        <v>480</v>
      </c>
      <c r="E1004" s="234" t="s">
        <v>239</v>
      </c>
      <c r="F1004" s="232">
        <v>5020</v>
      </c>
      <c r="G1004" s="234"/>
      <c r="H1004" s="234" t="s">
        <v>15</v>
      </c>
      <c r="I1004" s="234">
        <v>100</v>
      </c>
      <c r="J1004" s="252" t="s">
        <v>116</v>
      </c>
      <c r="K1004" s="234">
        <v>476</v>
      </c>
      <c r="L1004" s="234">
        <v>6</v>
      </c>
      <c r="M1004" s="234">
        <f t="shared" ref="M1004:M1017" si="2500">O1004*K1004*I1004</f>
        <v>199920</v>
      </c>
      <c r="N1004" s="253">
        <f t="shared" ref="N1004:N1017" si="2501">M1004/SUM($M$980:$M$986)</f>
        <v>0.290941689417709</v>
      </c>
      <c r="O1004" s="234">
        <v>4.2</v>
      </c>
      <c r="P1004" s="234"/>
      <c r="Q1004" s="234"/>
      <c r="R1004" s="234"/>
      <c r="S1004" s="260">
        <f t="shared" ref="S1004:S1017" si="2502">R1004*Q1004*P1004/1000</f>
        <v>0</v>
      </c>
      <c r="T1004" s="260">
        <f t="shared" ref="T1004:T1017" si="2503">F1004*N1004*1000/L1004/K1004*9000/I1004</f>
        <v>46025.0193553645</v>
      </c>
      <c r="U1004" s="260">
        <f t="shared" ref="U1004:U1017" si="2504">F1004*N1004</f>
        <v>1460.5272808769</v>
      </c>
      <c r="V1004" s="260"/>
      <c r="W1004" s="270"/>
      <c r="X1004" s="266"/>
      <c r="Y1004" s="260">
        <f t="shared" ref="Y1004:Y1017" si="2505">T1004-X1004</f>
        <v>46025.0193553645</v>
      </c>
      <c r="Z1004" s="234">
        <f t="shared" ref="Z1004:Z1017" si="2506">Y1004*I1004/9000*L1004*K1004/1000</f>
        <v>1460.5272808769</v>
      </c>
      <c r="AA1004" s="260">
        <f t="shared" ref="AA1004:AA1017" si="2507">65*1000/K1004*9000/I1004</f>
        <v>12289.9159663866</v>
      </c>
      <c r="AB1004" s="278">
        <f t="shared" ref="AB1004:AB1017" si="2508">Q1004*R1004*P1004*N1004/K1004/L1004*9000/I1004</f>
        <v>0</v>
      </c>
      <c r="AC1004" s="260">
        <f t="shared" ref="AC1004:AC1017" si="2509">D1004/2*O1004*60*24/1000</f>
        <v>1451.52</v>
      </c>
      <c r="AD1004" s="254">
        <f t="shared" ref="AD1004:AD1010" si="2510">T1004/AC1004/0.83/AE1004</f>
        <v>38.2025948995756</v>
      </c>
      <c r="AE1004" s="279">
        <v>1</v>
      </c>
      <c r="AF1004" s="280">
        <f t="shared" ref="AF1004:AF1017" si="2511">IF(LEN(C1004)&gt;0,AC1004*I1004/9000/1000*K1004*L1004,"")</f>
        <v>46.061568</v>
      </c>
      <c r="AG1004" s="292">
        <v>44158</v>
      </c>
      <c r="AH1004" s="294"/>
      <c r="AI1004" s="294">
        <f>AD1004+AG1004</f>
        <v>44196.2025948996</v>
      </c>
      <c r="AJ1004" s="295" t="str">
        <f ca="1">IF(NOW()-AG1004-AD1004&gt;=-2,"跟踪"," ")</f>
        <v> </v>
      </c>
      <c r="AK1004" s="295">
        <f>AI1004+3</f>
        <v>44199.2025948996</v>
      </c>
      <c r="AL1004" s="296">
        <f>SUM(AF1004:AF1010)</f>
        <v>314.205696</v>
      </c>
      <c r="AM1004" s="367"/>
      <c r="AN1004" s="218"/>
      <c r="AO1004" s="218"/>
      <c r="AP1004" s="218"/>
      <c r="AQ1004" s="218"/>
      <c r="AR1004" s="218"/>
      <c r="AS1004" s="218"/>
      <c r="AT1004" s="218"/>
      <c r="AU1004" s="218"/>
      <c r="AV1004" s="218"/>
      <c r="AW1004" s="218"/>
      <c r="AX1004" s="218"/>
      <c r="AY1004" s="218"/>
      <c r="AZ1004" s="218"/>
      <c r="BA1004" s="218"/>
      <c r="BB1004" s="218"/>
      <c r="BC1004" s="218"/>
      <c r="BD1004" s="218"/>
      <c r="BE1004" s="218"/>
      <c r="BF1004" s="218"/>
      <c r="BG1004" s="218"/>
      <c r="BH1004" s="218"/>
      <c r="BI1004" s="367"/>
      <c r="BJ1004" s="367"/>
      <c r="BK1004" s="367"/>
      <c r="BL1004" s="367"/>
      <c r="BM1004" s="367"/>
      <c r="BN1004" s="367"/>
      <c r="BO1004" s="367"/>
      <c r="BP1004" s="367"/>
      <c r="BQ1004" s="367"/>
      <c r="BR1004" s="367"/>
      <c r="BS1004" s="367"/>
      <c r="BT1004" s="367"/>
      <c r="BU1004" s="367"/>
      <c r="BV1004" s="367"/>
      <c r="BW1004" s="367"/>
      <c r="BX1004" s="367"/>
      <c r="BY1004" s="367"/>
      <c r="BZ1004" s="367"/>
      <c r="CA1004" s="367"/>
      <c r="CB1004" s="367"/>
      <c r="CC1004" s="367"/>
      <c r="CD1004" s="367"/>
      <c r="CE1004" s="367"/>
      <c r="CF1004" s="367"/>
      <c r="CG1004" s="367"/>
      <c r="CH1004" s="367"/>
      <c r="CI1004" s="367"/>
      <c r="CJ1004" s="367"/>
      <c r="CK1004" s="367"/>
      <c r="CL1004" s="367"/>
      <c r="CM1004" s="367"/>
      <c r="CN1004" s="367"/>
      <c r="CO1004" s="367"/>
      <c r="CP1004" s="367"/>
      <c r="CQ1004" s="367"/>
      <c r="CR1004" s="367"/>
      <c r="CS1004" s="367"/>
      <c r="CT1004" s="367"/>
      <c r="CU1004" s="367"/>
      <c r="CV1004" s="367"/>
      <c r="CW1004" s="367"/>
      <c r="CX1004" s="367"/>
      <c r="CY1004" s="367"/>
    </row>
    <row r="1005" s="196" customFormat="1" customHeight="1" spans="1:103">
      <c r="A1005" s="366"/>
      <c r="B1005" s="235"/>
      <c r="C1005" s="234">
        <v>1</v>
      </c>
      <c r="D1005" s="233">
        <f t="shared" ref="D1005:F1005" si="2512">D1004</f>
        <v>480</v>
      </c>
      <c r="E1005" s="234" t="str">
        <f t="shared" si="2512"/>
        <v>YT-0957MS</v>
      </c>
      <c r="F1005" s="232">
        <f t="shared" si="2512"/>
        <v>5020</v>
      </c>
      <c r="G1005" s="234"/>
      <c r="H1005" s="234" t="s">
        <v>41</v>
      </c>
      <c r="I1005" s="234">
        <v>100</v>
      </c>
      <c r="J1005" s="252" t="s">
        <v>116</v>
      </c>
      <c r="K1005" s="234">
        <v>476</v>
      </c>
      <c r="L1005" s="234">
        <f t="shared" ref="L1005:L1010" si="2513">L1004</f>
        <v>6</v>
      </c>
      <c r="M1005" s="234">
        <f t="shared" si="2500"/>
        <v>199920</v>
      </c>
      <c r="N1005" s="253">
        <f t="shared" si="2501"/>
        <v>0.290941689417709</v>
      </c>
      <c r="O1005" s="234">
        <v>4.2</v>
      </c>
      <c r="P1005" s="234"/>
      <c r="Q1005" s="234"/>
      <c r="R1005" s="234"/>
      <c r="S1005" s="260">
        <f t="shared" si="2502"/>
        <v>0</v>
      </c>
      <c r="T1005" s="260">
        <f t="shared" si="2503"/>
        <v>46025.0193553645</v>
      </c>
      <c r="U1005" s="260">
        <f t="shared" si="2504"/>
        <v>1460.5272808769</v>
      </c>
      <c r="V1005" s="260"/>
      <c r="W1005" s="270"/>
      <c r="X1005" s="266"/>
      <c r="Y1005" s="260">
        <f t="shared" si="2505"/>
        <v>46025.0193553645</v>
      </c>
      <c r="Z1005" s="234">
        <f t="shared" si="2506"/>
        <v>1460.5272808769</v>
      </c>
      <c r="AA1005" s="260">
        <f t="shared" si="2507"/>
        <v>12289.9159663866</v>
      </c>
      <c r="AB1005" s="278">
        <f t="shared" si="2508"/>
        <v>0</v>
      </c>
      <c r="AC1005" s="260">
        <f t="shared" si="2509"/>
        <v>1451.52</v>
      </c>
      <c r="AD1005" s="254">
        <f t="shared" si="2510"/>
        <v>38.2025948995756</v>
      </c>
      <c r="AE1005" s="279">
        <v>1</v>
      </c>
      <c r="AF1005" s="280">
        <f t="shared" si="2511"/>
        <v>46.061568</v>
      </c>
      <c r="AG1005" s="292">
        <f t="shared" ref="AG1005:AK1005" si="2514">AG1004</f>
        <v>44158</v>
      </c>
      <c r="AH1005" s="294"/>
      <c r="AI1005" s="294">
        <f t="shared" si="2514"/>
        <v>44196.2025948996</v>
      </c>
      <c r="AJ1005" s="295"/>
      <c r="AK1005" s="295">
        <f t="shared" si="2514"/>
        <v>44199.2025948996</v>
      </c>
      <c r="AL1005" s="296"/>
      <c r="AM1005" s="367"/>
      <c r="AN1005" s="218"/>
      <c r="AO1005" s="218"/>
      <c r="AP1005" s="218"/>
      <c r="AQ1005" s="218"/>
      <c r="AR1005" s="218"/>
      <c r="AS1005" s="218"/>
      <c r="AT1005" s="218"/>
      <c r="AU1005" s="218"/>
      <c r="AV1005" s="218"/>
      <c r="AW1005" s="218"/>
      <c r="AX1005" s="218"/>
      <c r="AY1005" s="218"/>
      <c r="AZ1005" s="218"/>
      <c r="BA1005" s="218"/>
      <c r="BB1005" s="218"/>
      <c r="BC1005" s="218"/>
      <c r="BD1005" s="218"/>
      <c r="BE1005" s="218"/>
      <c r="BF1005" s="218"/>
      <c r="BG1005" s="218"/>
      <c r="BH1005" s="218"/>
      <c r="BI1005" s="367"/>
      <c r="BJ1005" s="367"/>
      <c r="BK1005" s="367"/>
      <c r="BL1005" s="367"/>
      <c r="BM1005" s="367"/>
      <c r="BN1005" s="367"/>
      <c r="BO1005" s="367"/>
      <c r="BP1005" s="367"/>
      <c r="BQ1005" s="367"/>
      <c r="BR1005" s="367"/>
      <c r="BS1005" s="367"/>
      <c r="BT1005" s="367"/>
      <c r="BU1005" s="367"/>
      <c r="BV1005" s="367"/>
      <c r="BW1005" s="367"/>
      <c r="BX1005" s="367"/>
      <c r="BY1005" s="367"/>
      <c r="BZ1005" s="367"/>
      <c r="CA1005" s="367"/>
      <c r="CB1005" s="367"/>
      <c r="CC1005" s="367"/>
      <c r="CD1005" s="367"/>
      <c r="CE1005" s="367"/>
      <c r="CF1005" s="367"/>
      <c r="CG1005" s="367"/>
      <c r="CH1005" s="367"/>
      <c r="CI1005" s="367"/>
      <c r="CJ1005" s="367"/>
      <c r="CK1005" s="367"/>
      <c r="CL1005" s="367"/>
      <c r="CM1005" s="367"/>
      <c r="CN1005" s="367"/>
      <c r="CO1005" s="367"/>
      <c r="CP1005" s="367"/>
      <c r="CQ1005" s="367"/>
      <c r="CR1005" s="367"/>
      <c r="CS1005" s="367"/>
      <c r="CT1005" s="367"/>
      <c r="CU1005" s="367"/>
      <c r="CV1005" s="367"/>
      <c r="CW1005" s="367"/>
      <c r="CX1005" s="367"/>
      <c r="CY1005" s="367"/>
    </row>
    <row r="1006" s="196" customFormat="1" customHeight="1" spans="1:103">
      <c r="A1006" s="366"/>
      <c r="B1006" s="235"/>
      <c r="C1006" s="234">
        <v>1</v>
      </c>
      <c r="D1006" s="233">
        <f t="shared" ref="D1006:F1006" si="2515">D1005</f>
        <v>480</v>
      </c>
      <c r="E1006" s="234" t="str">
        <f t="shared" si="2515"/>
        <v>YT-0957MS</v>
      </c>
      <c r="F1006" s="232">
        <f t="shared" si="2515"/>
        <v>5020</v>
      </c>
      <c r="G1006" s="234"/>
      <c r="H1006" s="234" t="s">
        <v>42</v>
      </c>
      <c r="I1006" s="234">
        <v>300</v>
      </c>
      <c r="J1006" s="252" t="s">
        <v>139</v>
      </c>
      <c r="K1006" s="234">
        <v>119</v>
      </c>
      <c r="L1006" s="234">
        <f t="shared" si="2513"/>
        <v>6</v>
      </c>
      <c r="M1006" s="234">
        <f t="shared" si="2500"/>
        <v>135660</v>
      </c>
      <c r="N1006" s="253">
        <f t="shared" si="2501"/>
        <v>0.19742471781916</v>
      </c>
      <c r="O1006" s="234">
        <v>3.8</v>
      </c>
      <c r="P1006" s="234"/>
      <c r="Q1006" s="234"/>
      <c r="R1006" s="234"/>
      <c r="S1006" s="260">
        <f t="shared" si="2502"/>
        <v>0</v>
      </c>
      <c r="T1006" s="260">
        <f t="shared" si="2503"/>
        <v>41641.6841786631</v>
      </c>
      <c r="U1006" s="260">
        <f t="shared" si="2504"/>
        <v>991.072083452182</v>
      </c>
      <c r="V1006" s="260"/>
      <c r="W1006" s="270"/>
      <c r="X1006" s="266"/>
      <c r="Y1006" s="260">
        <f t="shared" si="2505"/>
        <v>41641.6841786631</v>
      </c>
      <c r="Z1006" s="234">
        <f t="shared" si="2506"/>
        <v>991.072083452182</v>
      </c>
      <c r="AA1006" s="260">
        <f t="shared" si="2507"/>
        <v>16386.5546218487</v>
      </c>
      <c r="AB1006" s="278">
        <f t="shared" si="2508"/>
        <v>0</v>
      </c>
      <c r="AC1006" s="260">
        <f t="shared" si="2509"/>
        <v>1313.28</v>
      </c>
      <c r="AD1006" s="254">
        <f t="shared" si="2510"/>
        <v>38.2025948995756</v>
      </c>
      <c r="AE1006" s="279">
        <v>1</v>
      </c>
      <c r="AF1006" s="280">
        <f t="shared" si="2511"/>
        <v>31.256064</v>
      </c>
      <c r="AG1006" s="292">
        <f t="shared" ref="AG1006:AK1006" si="2516">AG1005</f>
        <v>44158</v>
      </c>
      <c r="AH1006" s="294"/>
      <c r="AI1006" s="294">
        <f t="shared" si="2516"/>
        <v>44196.2025948996</v>
      </c>
      <c r="AJ1006" s="295"/>
      <c r="AK1006" s="295">
        <f t="shared" si="2516"/>
        <v>44199.2025948996</v>
      </c>
      <c r="AL1006" s="296"/>
      <c r="AM1006" s="367"/>
      <c r="AN1006" s="218"/>
      <c r="AO1006" s="218"/>
      <c r="AP1006" s="218"/>
      <c r="AQ1006" s="218"/>
      <c r="AR1006" s="218"/>
      <c r="AS1006" s="218"/>
      <c r="AT1006" s="218"/>
      <c r="AU1006" s="218"/>
      <c r="AV1006" s="218"/>
      <c r="AW1006" s="218"/>
      <c r="AX1006" s="218"/>
      <c r="AY1006" s="218"/>
      <c r="AZ1006" s="218"/>
      <c r="BA1006" s="218"/>
      <c r="BB1006" s="218"/>
      <c r="BC1006" s="218"/>
      <c r="BD1006" s="218"/>
      <c r="BE1006" s="218"/>
      <c r="BF1006" s="218"/>
      <c r="BG1006" s="218"/>
      <c r="BH1006" s="218"/>
      <c r="BI1006" s="367"/>
      <c r="BJ1006" s="367"/>
      <c r="BK1006" s="367"/>
      <c r="BL1006" s="367"/>
      <c r="BM1006" s="367"/>
      <c r="BN1006" s="367"/>
      <c r="BO1006" s="367"/>
      <c r="BP1006" s="367"/>
      <c r="BQ1006" s="367"/>
      <c r="BR1006" s="367"/>
      <c r="BS1006" s="367"/>
      <c r="BT1006" s="367"/>
      <c r="BU1006" s="367"/>
      <c r="BV1006" s="367"/>
      <c r="BW1006" s="367"/>
      <c r="BX1006" s="367"/>
      <c r="BY1006" s="367"/>
      <c r="BZ1006" s="367"/>
      <c r="CA1006" s="367"/>
      <c r="CB1006" s="367"/>
      <c r="CC1006" s="367"/>
      <c r="CD1006" s="367"/>
      <c r="CE1006" s="367"/>
      <c r="CF1006" s="367"/>
      <c r="CG1006" s="367"/>
      <c r="CH1006" s="367"/>
      <c r="CI1006" s="367"/>
      <c r="CJ1006" s="367"/>
      <c r="CK1006" s="367"/>
      <c r="CL1006" s="367"/>
      <c r="CM1006" s="367"/>
      <c r="CN1006" s="367"/>
      <c r="CO1006" s="367"/>
      <c r="CP1006" s="367"/>
      <c r="CQ1006" s="367"/>
      <c r="CR1006" s="367"/>
      <c r="CS1006" s="367"/>
      <c r="CT1006" s="367"/>
      <c r="CU1006" s="367"/>
      <c r="CV1006" s="367"/>
      <c r="CW1006" s="367"/>
      <c r="CX1006" s="367"/>
      <c r="CY1006" s="367"/>
    </row>
    <row r="1007" s="196" customFormat="1" customHeight="1" spans="1:103">
      <c r="A1007" s="366"/>
      <c r="B1007" s="235"/>
      <c r="C1007" s="234">
        <v>1</v>
      </c>
      <c r="D1007" s="233">
        <f t="shared" ref="D1007:F1007" si="2517">D1006</f>
        <v>480</v>
      </c>
      <c r="E1007" s="234" t="str">
        <f t="shared" si="2517"/>
        <v>YT-0957MS</v>
      </c>
      <c r="F1007" s="232">
        <f t="shared" si="2517"/>
        <v>5020</v>
      </c>
      <c r="G1007" s="234"/>
      <c r="H1007" s="234" t="s">
        <v>43</v>
      </c>
      <c r="I1007" s="234">
        <v>300</v>
      </c>
      <c r="J1007" s="252" t="s">
        <v>139</v>
      </c>
      <c r="K1007" s="234">
        <v>119</v>
      </c>
      <c r="L1007" s="234">
        <f t="shared" si="2513"/>
        <v>6</v>
      </c>
      <c r="M1007" s="234">
        <f t="shared" si="2500"/>
        <v>135660</v>
      </c>
      <c r="N1007" s="253">
        <f t="shared" si="2501"/>
        <v>0.19742471781916</v>
      </c>
      <c r="O1007" s="234">
        <v>3.8</v>
      </c>
      <c r="P1007" s="234"/>
      <c r="Q1007" s="234"/>
      <c r="R1007" s="234"/>
      <c r="S1007" s="260">
        <f t="shared" si="2502"/>
        <v>0</v>
      </c>
      <c r="T1007" s="260">
        <f t="shared" si="2503"/>
        <v>41641.6841786631</v>
      </c>
      <c r="U1007" s="260">
        <f t="shared" si="2504"/>
        <v>991.072083452182</v>
      </c>
      <c r="V1007" s="260"/>
      <c r="W1007" s="270" t="s">
        <v>106</v>
      </c>
      <c r="X1007" s="266"/>
      <c r="Y1007" s="260">
        <f t="shared" si="2505"/>
        <v>41641.6841786631</v>
      </c>
      <c r="Z1007" s="234">
        <f t="shared" si="2506"/>
        <v>991.072083452182</v>
      </c>
      <c r="AA1007" s="260">
        <f t="shared" si="2507"/>
        <v>16386.5546218487</v>
      </c>
      <c r="AB1007" s="278">
        <f t="shared" si="2508"/>
        <v>0</v>
      </c>
      <c r="AC1007" s="260">
        <f t="shared" si="2509"/>
        <v>1313.28</v>
      </c>
      <c r="AD1007" s="254">
        <f t="shared" si="2510"/>
        <v>38.2025948995756</v>
      </c>
      <c r="AE1007" s="279">
        <v>1</v>
      </c>
      <c r="AF1007" s="280">
        <f t="shared" si="2511"/>
        <v>31.256064</v>
      </c>
      <c r="AG1007" s="292">
        <f t="shared" ref="AG1007:AK1007" si="2518">AG1006</f>
        <v>44158</v>
      </c>
      <c r="AH1007" s="294"/>
      <c r="AI1007" s="294">
        <f t="shared" si="2518"/>
        <v>44196.2025948996</v>
      </c>
      <c r="AJ1007" s="295"/>
      <c r="AK1007" s="295">
        <f t="shared" si="2518"/>
        <v>44199.2025948996</v>
      </c>
      <c r="AL1007" s="296"/>
      <c r="AM1007" s="367"/>
      <c r="AN1007" s="218"/>
      <c r="AO1007" s="218"/>
      <c r="AP1007" s="218"/>
      <c r="AQ1007" s="218"/>
      <c r="AR1007" s="218"/>
      <c r="AS1007" s="218"/>
      <c r="AT1007" s="218"/>
      <c r="AU1007" s="218"/>
      <c r="AV1007" s="218"/>
      <c r="AW1007" s="218"/>
      <c r="AX1007" s="218"/>
      <c r="AY1007" s="218"/>
      <c r="AZ1007" s="218"/>
      <c r="BA1007" s="218"/>
      <c r="BB1007" s="218"/>
      <c r="BC1007" s="218"/>
      <c r="BD1007" s="218"/>
      <c r="BE1007" s="218"/>
      <c r="BF1007" s="218"/>
      <c r="BG1007" s="218"/>
      <c r="BH1007" s="218"/>
      <c r="BI1007" s="367"/>
      <c r="BJ1007" s="367"/>
      <c r="BK1007" s="367"/>
      <c r="BL1007" s="367"/>
      <c r="BM1007" s="367"/>
      <c r="BN1007" s="367"/>
      <c r="BO1007" s="367"/>
      <c r="BP1007" s="367"/>
      <c r="BQ1007" s="367"/>
      <c r="BR1007" s="367"/>
      <c r="BS1007" s="367"/>
      <c r="BT1007" s="367"/>
      <c r="BU1007" s="367"/>
      <c r="BV1007" s="367"/>
      <c r="BW1007" s="367"/>
      <c r="BX1007" s="367"/>
      <c r="BY1007" s="367"/>
      <c r="BZ1007" s="367"/>
      <c r="CA1007" s="367"/>
      <c r="CB1007" s="367"/>
      <c r="CC1007" s="367"/>
      <c r="CD1007" s="367"/>
      <c r="CE1007" s="367"/>
      <c r="CF1007" s="367"/>
      <c r="CG1007" s="367"/>
      <c r="CH1007" s="367"/>
      <c r="CI1007" s="367"/>
      <c r="CJ1007" s="367"/>
      <c r="CK1007" s="367"/>
      <c r="CL1007" s="367"/>
      <c r="CM1007" s="367"/>
      <c r="CN1007" s="367"/>
      <c r="CO1007" s="367"/>
      <c r="CP1007" s="367"/>
      <c r="CQ1007" s="367"/>
      <c r="CR1007" s="367"/>
      <c r="CS1007" s="367"/>
      <c r="CT1007" s="367"/>
      <c r="CU1007" s="367"/>
      <c r="CV1007" s="367"/>
      <c r="CW1007" s="367"/>
      <c r="CX1007" s="367"/>
      <c r="CY1007" s="367"/>
    </row>
    <row r="1008" s="196" customFormat="1" customHeight="1" spans="1:103">
      <c r="A1008" s="366"/>
      <c r="B1008" s="235"/>
      <c r="C1008" s="234">
        <v>1</v>
      </c>
      <c r="D1008" s="233">
        <f t="shared" ref="D1008:F1008" si="2519">D1007</f>
        <v>480</v>
      </c>
      <c r="E1008" s="234" t="str">
        <f t="shared" si="2519"/>
        <v>YT-0957MS</v>
      </c>
      <c r="F1008" s="232">
        <f t="shared" si="2519"/>
        <v>5020</v>
      </c>
      <c r="G1008" s="234"/>
      <c r="H1008" s="234" t="s">
        <v>44</v>
      </c>
      <c r="I1008" s="234">
        <v>30</v>
      </c>
      <c r="J1008" s="252" t="s">
        <v>62</v>
      </c>
      <c r="K1008" s="234">
        <v>476</v>
      </c>
      <c r="L1008" s="234">
        <f t="shared" si="2513"/>
        <v>6</v>
      </c>
      <c r="M1008" s="234">
        <f t="shared" si="2500"/>
        <v>249900</v>
      </c>
      <c r="N1008" s="253">
        <f t="shared" si="2501"/>
        <v>0.363677111772136</v>
      </c>
      <c r="O1008" s="234">
        <v>17.5</v>
      </c>
      <c r="P1008" s="234"/>
      <c r="Q1008" s="234"/>
      <c r="R1008" s="234"/>
      <c r="S1008" s="260">
        <f t="shared" si="2502"/>
        <v>0</v>
      </c>
      <c r="T1008" s="260">
        <f t="shared" si="2503"/>
        <v>191770.913980685</v>
      </c>
      <c r="U1008" s="260">
        <f t="shared" si="2504"/>
        <v>1825.65910109612</v>
      </c>
      <c r="V1008" s="260"/>
      <c r="W1008" s="270"/>
      <c r="X1008" s="266"/>
      <c r="Y1008" s="260">
        <f t="shared" si="2505"/>
        <v>191770.913980685</v>
      </c>
      <c r="Z1008" s="234">
        <f t="shared" si="2506"/>
        <v>1825.65910109612</v>
      </c>
      <c r="AA1008" s="260">
        <f t="shared" si="2507"/>
        <v>40966.3865546218</v>
      </c>
      <c r="AB1008" s="278">
        <f t="shared" si="2508"/>
        <v>0</v>
      </c>
      <c r="AC1008" s="260">
        <f t="shared" si="2509"/>
        <v>6048</v>
      </c>
      <c r="AD1008" s="254">
        <f t="shared" si="2510"/>
        <v>38.2025948995756</v>
      </c>
      <c r="AE1008" s="279">
        <v>1</v>
      </c>
      <c r="AF1008" s="280">
        <f t="shared" si="2511"/>
        <v>57.57696</v>
      </c>
      <c r="AG1008" s="292">
        <f t="shared" ref="AG1008:AK1008" si="2520">AG1007</f>
        <v>44158</v>
      </c>
      <c r="AH1008" s="294"/>
      <c r="AI1008" s="294">
        <f t="shared" si="2520"/>
        <v>44196.2025948996</v>
      </c>
      <c r="AJ1008" s="295"/>
      <c r="AK1008" s="295">
        <f t="shared" si="2520"/>
        <v>44199.2025948996</v>
      </c>
      <c r="AL1008" s="296"/>
      <c r="AM1008" s="367"/>
      <c r="AN1008" s="218"/>
      <c r="AO1008" s="218"/>
      <c r="AP1008" s="218"/>
      <c r="AQ1008" s="218"/>
      <c r="AR1008" s="218"/>
      <c r="AS1008" s="218"/>
      <c r="AT1008" s="218"/>
      <c r="AU1008" s="218"/>
      <c r="AV1008" s="218"/>
      <c r="AW1008" s="218"/>
      <c r="AX1008" s="218"/>
      <c r="AY1008" s="218"/>
      <c r="AZ1008" s="218"/>
      <c r="BA1008" s="218"/>
      <c r="BB1008" s="218"/>
      <c r="BC1008" s="218"/>
      <c r="BD1008" s="218"/>
      <c r="BE1008" s="218"/>
      <c r="BF1008" s="218"/>
      <c r="BG1008" s="218"/>
      <c r="BH1008" s="218"/>
      <c r="BI1008" s="367"/>
      <c r="BJ1008" s="367"/>
      <c r="BK1008" s="367"/>
      <c r="BL1008" s="367"/>
      <c r="BM1008" s="367"/>
      <c r="BN1008" s="367"/>
      <c r="BO1008" s="367"/>
      <c r="BP1008" s="367"/>
      <c r="BQ1008" s="367"/>
      <c r="BR1008" s="367"/>
      <c r="BS1008" s="367"/>
      <c r="BT1008" s="367"/>
      <c r="BU1008" s="367"/>
      <c r="BV1008" s="367"/>
      <c r="BW1008" s="367"/>
      <c r="BX1008" s="367"/>
      <c r="BY1008" s="367"/>
      <c r="BZ1008" s="367"/>
      <c r="CA1008" s="367"/>
      <c r="CB1008" s="367"/>
      <c r="CC1008" s="367"/>
      <c r="CD1008" s="367"/>
      <c r="CE1008" s="367"/>
      <c r="CF1008" s="367"/>
      <c r="CG1008" s="367"/>
      <c r="CH1008" s="367"/>
      <c r="CI1008" s="367"/>
      <c r="CJ1008" s="367"/>
      <c r="CK1008" s="367"/>
      <c r="CL1008" s="367"/>
      <c r="CM1008" s="367"/>
      <c r="CN1008" s="367"/>
      <c r="CO1008" s="367"/>
      <c r="CP1008" s="367"/>
      <c r="CQ1008" s="367"/>
      <c r="CR1008" s="367"/>
      <c r="CS1008" s="367"/>
      <c r="CT1008" s="367"/>
      <c r="CU1008" s="367"/>
      <c r="CV1008" s="367"/>
      <c r="CW1008" s="367"/>
      <c r="CX1008" s="367"/>
      <c r="CY1008" s="367"/>
    </row>
    <row r="1009" s="196" customFormat="1" customHeight="1" spans="1:103">
      <c r="A1009" s="366"/>
      <c r="B1009" s="235"/>
      <c r="C1009" s="234">
        <v>1</v>
      </c>
      <c r="D1009" s="233">
        <f t="shared" ref="D1009:F1009" si="2521">D1008</f>
        <v>480</v>
      </c>
      <c r="E1009" s="234" t="str">
        <f t="shared" si="2521"/>
        <v>YT-0957MS</v>
      </c>
      <c r="F1009" s="232">
        <f t="shared" si="2521"/>
        <v>5020</v>
      </c>
      <c r="G1009" s="234"/>
      <c r="H1009" s="234" t="s">
        <v>45</v>
      </c>
      <c r="I1009" s="234">
        <v>100</v>
      </c>
      <c r="J1009" s="252" t="s">
        <v>116</v>
      </c>
      <c r="K1009" s="234">
        <v>476</v>
      </c>
      <c r="L1009" s="234">
        <f t="shared" si="2513"/>
        <v>6</v>
      </c>
      <c r="M1009" s="234">
        <f t="shared" si="2500"/>
        <v>180880</v>
      </c>
      <c r="N1009" s="253">
        <f t="shared" si="2501"/>
        <v>0.263232957092213</v>
      </c>
      <c r="O1009" s="234">
        <v>3.8</v>
      </c>
      <c r="P1009" s="234"/>
      <c r="Q1009" s="234"/>
      <c r="R1009" s="234"/>
      <c r="S1009" s="260">
        <f t="shared" si="2502"/>
        <v>0</v>
      </c>
      <c r="T1009" s="260">
        <f t="shared" si="2503"/>
        <v>41641.6841786631</v>
      </c>
      <c r="U1009" s="260">
        <f t="shared" si="2504"/>
        <v>1321.42944460291</v>
      </c>
      <c r="V1009" s="260"/>
      <c r="W1009" s="270"/>
      <c r="X1009" s="266"/>
      <c r="Y1009" s="260">
        <f t="shared" si="2505"/>
        <v>41641.6841786631</v>
      </c>
      <c r="Z1009" s="234">
        <f t="shared" si="2506"/>
        <v>1321.42944460291</v>
      </c>
      <c r="AA1009" s="260">
        <f t="shared" si="2507"/>
        <v>12289.9159663866</v>
      </c>
      <c r="AB1009" s="278">
        <f t="shared" si="2508"/>
        <v>0</v>
      </c>
      <c r="AC1009" s="260">
        <f t="shared" si="2509"/>
        <v>1313.28</v>
      </c>
      <c r="AD1009" s="254">
        <f t="shared" si="2510"/>
        <v>38.2025948995756</v>
      </c>
      <c r="AE1009" s="279">
        <v>1</v>
      </c>
      <c r="AF1009" s="280">
        <f t="shared" si="2511"/>
        <v>41.674752</v>
      </c>
      <c r="AG1009" s="292">
        <f t="shared" ref="AG1009:AK1009" si="2522">AG1008</f>
        <v>44158</v>
      </c>
      <c r="AH1009" s="294"/>
      <c r="AI1009" s="294">
        <f t="shared" si="2522"/>
        <v>44196.2025948996</v>
      </c>
      <c r="AJ1009" s="295"/>
      <c r="AK1009" s="295">
        <f t="shared" si="2522"/>
        <v>44199.2025948996</v>
      </c>
      <c r="AL1009" s="296"/>
      <c r="AM1009" s="367"/>
      <c r="AN1009" s="218"/>
      <c r="AO1009" s="218"/>
      <c r="AP1009" s="218"/>
      <c r="AQ1009" s="218"/>
      <c r="AR1009" s="218"/>
      <c r="AS1009" s="218"/>
      <c r="AT1009" s="218"/>
      <c r="AU1009" s="218"/>
      <c r="AV1009" s="218"/>
      <c r="AW1009" s="218"/>
      <c r="AX1009" s="218"/>
      <c r="AY1009" s="218"/>
      <c r="AZ1009" s="218"/>
      <c r="BA1009" s="218"/>
      <c r="BB1009" s="218"/>
      <c r="BC1009" s="218"/>
      <c r="BD1009" s="218"/>
      <c r="BE1009" s="218"/>
      <c r="BF1009" s="218"/>
      <c r="BG1009" s="218"/>
      <c r="BH1009" s="218"/>
      <c r="BI1009" s="367"/>
      <c r="BJ1009" s="367"/>
      <c r="BK1009" s="367"/>
      <c r="BL1009" s="367"/>
      <c r="BM1009" s="367"/>
      <c r="BN1009" s="367"/>
      <c r="BO1009" s="367"/>
      <c r="BP1009" s="367"/>
      <c r="BQ1009" s="367"/>
      <c r="BR1009" s="367"/>
      <c r="BS1009" s="367"/>
      <c r="BT1009" s="367"/>
      <c r="BU1009" s="367"/>
      <c r="BV1009" s="367"/>
      <c r="BW1009" s="367"/>
      <c r="BX1009" s="367"/>
      <c r="BY1009" s="367"/>
      <c r="BZ1009" s="367"/>
      <c r="CA1009" s="367"/>
      <c r="CB1009" s="367"/>
      <c r="CC1009" s="367"/>
      <c r="CD1009" s="367"/>
      <c r="CE1009" s="367"/>
      <c r="CF1009" s="367"/>
      <c r="CG1009" s="367"/>
      <c r="CH1009" s="367"/>
      <c r="CI1009" s="367"/>
      <c r="CJ1009" s="367"/>
      <c r="CK1009" s="367"/>
      <c r="CL1009" s="367"/>
      <c r="CM1009" s="367"/>
      <c r="CN1009" s="367"/>
      <c r="CO1009" s="367"/>
      <c r="CP1009" s="367"/>
      <c r="CQ1009" s="367"/>
      <c r="CR1009" s="367"/>
      <c r="CS1009" s="367"/>
      <c r="CT1009" s="367"/>
      <c r="CU1009" s="367"/>
      <c r="CV1009" s="367"/>
      <c r="CW1009" s="367"/>
      <c r="CX1009" s="367"/>
      <c r="CY1009" s="367"/>
    </row>
    <row r="1010" s="196" customFormat="1" customHeight="1" spans="1:103">
      <c r="A1010" s="366"/>
      <c r="B1010" s="235"/>
      <c r="C1010" s="234">
        <v>1</v>
      </c>
      <c r="D1010" s="233">
        <f t="shared" ref="D1010:F1010" si="2523">D1009</f>
        <v>480</v>
      </c>
      <c r="E1010" s="234" t="str">
        <f t="shared" si="2523"/>
        <v>YT-0957MS</v>
      </c>
      <c r="F1010" s="232">
        <f t="shared" si="2523"/>
        <v>5020</v>
      </c>
      <c r="G1010" s="234"/>
      <c r="H1010" s="234" t="s">
        <v>46</v>
      </c>
      <c r="I1010" s="234">
        <v>100</v>
      </c>
      <c r="J1010" s="252" t="s">
        <v>116</v>
      </c>
      <c r="K1010" s="234">
        <v>476</v>
      </c>
      <c r="L1010" s="234">
        <f t="shared" si="2513"/>
        <v>6</v>
      </c>
      <c r="M1010" s="234">
        <f t="shared" si="2500"/>
        <v>261800</v>
      </c>
      <c r="N1010" s="253">
        <f t="shared" si="2501"/>
        <v>0.380995069475571</v>
      </c>
      <c r="O1010" s="234">
        <v>5.5</v>
      </c>
      <c r="P1010" s="234"/>
      <c r="Q1010" s="234"/>
      <c r="R1010" s="234"/>
      <c r="S1010" s="260">
        <f t="shared" si="2502"/>
        <v>0</v>
      </c>
      <c r="T1010" s="260">
        <f t="shared" si="2503"/>
        <v>60270.858679644</v>
      </c>
      <c r="U1010" s="260">
        <f t="shared" si="2504"/>
        <v>1912.59524876737</v>
      </c>
      <c r="V1010" s="260"/>
      <c r="W1010" s="270"/>
      <c r="X1010" s="266"/>
      <c r="Y1010" s="260">
        <f t="shared" si="2505"/>
        <v>60270.858679644</v>
      </c>
      <c r="Z1010" s="234">
        <f t="shared" si="2506"/>
        <v>1912.59524876737</v>
      </c>
      <c r="AA1010" s="260">
        <f t="shared" si="2507"/>
        <v>12289.9159663866</v>
      </c>
      <c r="AB1010" s="278">
        <f t="shared" si="2508"/>
        <v>0</v>
      </c>
      <c r="AC1010" s="260">
        <f t="shared" si="2509"/>
        <v>1900.8</v>
      </c>
      <c r="AD1010" s="254">
        <f t="shared" si="2510"/>
        <v>38.2025948995756</v>
      </c>
      <c r="AE1010" s="279">
        <v>1</v>
      </c>
      <c r="AF1010" s="280">
        <f t="shared" si="2511"/>
        <v>60.31872</v>
      </c>
      <c r="AG1010" s="292">
        <f t="shared" ref="AG1010:AK1010" si="2524">AG1009</f>
        <v>44158</v>
      </c>
      <c r="AH1010" s="294"/>
      <c r="AI1010" s="294">
        <f t="shared" si="2524"/>
        <v>44196.2025948996</v>
      </c>
      <c r="AJ1010" s="295"/>
      <c r="AK1010" s="295">
        <f t="shared" si="2524"/>
        <v>44199.2025948996</v>
      </c>
      <c r="AL1010" s="296"/>
      <c r="AM1010" s="367"/>
      <c r="AN1010" s="218"/>
      <c r="AO1010" s="218"/>
      <c r="AP1010" s="218"/>
      <c r="AQ1010" s="218"/>
      <c r="AR1010" s="218"/>
      <c r="AS1010" s="218"/>
      <c r="AT1010" s="218"/>
      <c r="AU1010" s="218"/>
      <c r="AV1010" s="218"/>
      <c r="AW1010" s="218"/>
      <c r="AX1010" s="218"/>
      <c r="AY1010" s="218"/>
      <c r="AZ1010" s="218"/>
      <c r="BA1010" s="218"/>
      <c r="BB1010" s="218"/>
      <c r="BC1010" s="218"/>
      <c r="BD1010" s="218"/>
      <c r="BE1010" s="218"/>
      <c r="BF1010" s="218"/>
      <c r="BG1010" s="218"/>
      <c r="BH1010" s="218"/>
      <c r="BI1010" s="367"/>
      <c r="BJ1010" s="367"/>
      <c r="BK1010" s="367"/>
      <c r="BL1010" s="367"/>
      <c r="BM1010" s="367"/>
      <c r="BN1010" s="367"/>
      <c r="BO1010" s="367"/>
      <c r="BP1010" s="367"/>
      <c r="BQ1010" s="367"/>
      <c r="BR1010" s="367"/>
      <c r="BS1010" s="367"/>
      <c r="BT1010" s="367"/>
      <c r="BU1010" s="367"/>
      <c r="BV1010" s="367"/>
      <c r="BW1010" s="367"/>
      <c r="BX1010" s="367"/>
      <c r="BY1010" s="367"/>
      <c r="BZ1010" s="367"/>
      <c r="CA1010" s="367"/>
      <c r="CB1010" s="367"/>
      <c r="CC1010" s="367"/>
      <c r="CD1010" s="367"/>
      <c r="CE1010" s="367"/>
      <c r="CF1010" s="367"/>
      <c r="CG1010" s="367"/>
      <c r="CH1010" s="367"/>
      <c r="CI1010" s="367"/>
      <c r="CJ1010" s="367"/>
      <c r="CK1010" s="367"/>
      <c r="CL1010" s="367"/>
      <c r="CM1010" s="367"/>
      <c r="CN1010" s="367"/>
      <c r="CO1010" s="367"/>
      <c r="CP1010" s="367"/>
      <c r="CQ1010" s="367"/>
      <c r="CR1010" s="367"/>
      <c r="CS1010" s="367"/>
      <c r="CT1010" s="367"/>
      <c r="CU1010" s="367"/>
      <c r="CV1010" s="367"/>
      <c r="CW1010" s="367"/>
      <c r="CX1010" s="367"/>
      <c r="CY1010" s="367"/>
    </row>
    <row r="1011" s="196" customFormat="1" customHeight="1" spans="1:103">
      <c r="A1011" s="366"/>
      <c r="B1011" s="237"/>
      <c r="C1011" s="240"/>
      <c r="D1011" s="239"/>
      <c r="E1011" s="240"/>
      <c r="F1011" s="238"/>
      <c r="G1011" s="240"/>
      <c r="H1011" s="240"/>
      <c r="I1011" s="240"/>
      <c r="J1011" s="256"/>
      <c r="K1011" s="240"/>
      <c r="L1011" s="240"/>
      <c r="M1011" s="240"/>
      <c r="N1011" s="257"/>
      <c r="O1011" s="240"/>
      <c r="P1011" s="240"/>
      <c r="Q1011" s="240"/>
      <c r="R1011" s="240"/>
      <c r="S1011" s="267"/>
      <c r="T1011" s="267"/>
      <c r="U1011" s="267"/>
      <c r="V1011" s="267"/>
      <c r="W1011" s="272"/>
      <c r="X1011" s="269"/>
      <c r="Y1011" s="267"/>
      <c r="Z1011" s="240"/>
      <c r="AA1011" s="267"/>
      <c r="AB1011" s="281"/>
      <c r="AC1011" s="267"/>
      <c r="AD1011" s="258"/>
      <c r="AE1011" s="282"/>
      <c r="AF1011" s="283"/>
      <c r="AG1011" s="297"/>
      <c r="AH1011" s="352"/>
      <c r="AI1011" s="352"/>
      <c r="AJ1011" s="345"/>
      <c r="AK1011" s="345"/>
      <c r="AL1011" s="298"/>
      <c r="AM1011" s="367"/>
      <c r="AN1011" s="218"/>
      <c r="AO1011" s="218"/>
      <c r="AP1011" s="218"/>
      <c r="AQ1011" s="218"/>
      <c r="AR1011" s="218"/>
      <c r="AS1011" s="218"/>
      <c r="AT1011" s="218"/>
      <c r="AU1011" s="218"/>
      <c r="AV1011" s="218"/>
      <c r="AW1011" s="218"/>
      <c r="AX1011" s="218"/>
      <c r="AY1011" s="218"/>
      <c r="AZ1011" s="218"/>
      <c r="BA1011" s="218"/>
      <c r="BB1011" s="218"/>
      <c r="BC1011" s="218"/>
      <c r="BD1011" s="218"/>
      <c r="BE1011" s="218"/>
      <c r="BF1011" s="218"/>
      <c r="BG1011" s="218"/>
      <c r="BH1011" s="218"/>
      <c r="BI1011" s="367"/>
      <c r="BJ1011" s="367"/>
      <c r="BK1011" s="367"/>
      <c r="BL1011" s="367"/>
      <c r="BM1011" s="367"/>
      <c r="BN1011" s="367"/>
      <c r="BO1011" s="367"/>
      <c r="BP1011" s="367"/>
      <c r="BQ1011" s="367"/>
      <c r="BR1011" s="367"/>
      <c r="BS1011" s="367"/>
      <c r="BT1011" s="367"/>
      <c r="BU1011" s="367"/>
      <c r="BV1011" s="367"/>
      <c r="BW1011" s="367"/>
      <c r="BX1011" s="367"/>
      <c r="BY1011" s="367"/>
      <c r="BZ1011" s="367"/>
      <c r="CA1011" s="367"/>
      <c r="CB1011" s="367"/>
      <c r="CC1011" s="367"/>
      <c r="CD1011" s="367"/>
      <c r="CE1011" s="367"/>
      <c r="CF1011" s="367"/>
      <c r="CG1011" s="367"/>
      <c r="CH1011" s="367"/>
      <c r="CI1011" s="367"/>
      <c r="CJ1011" s="367"/>
      <c r="CK1011" s="367"/>
      <c r="CL1011" s="367"/>
      <c r="CM1011" s="367"/>
      <c r="CN1011" s="367"/>
      <c r="CO1011" s="367"/>
      <c r="CP1011" s="367"/>
      <c r="CQ1011" s="367"/>
      <c r="CR1011" s="367"/>
      <c r="CS1011" s="367"/>
      <c r="CT1011" s="367"/>
      <c r="CU1011" s="367"/>
      <c r="CV1011" s="367"/>
      <c r="CW1011" s="367"/>
      <c r="CX1011" s="367"/>
      <c r="CY1011" s="367"/>
    </row>
    <row r="1012" s="190" customFormat="1" customHeight="1" spans="1:103">
      <c r="A1012" s="361"/>
      <c r="B1012" s="235">
        <v>1126</v>
      </c>
      <c r="C1012" s="234">
        <v>1</v>
      </c>
      <c r="D1012" s="233">
        <v>700</v>
      </c>
      <c r="E1012" s="234" t="s">
        <v>240</v>
      </c>
      <c r="F1012" s="232">
        <v>1020</v>
      </c>
      <c r="G1012" s="234"/>
      <c r="H1012" s="234" t="s">
        <v>15</v>
      </c>
      <c r="I1012" s="234">
        <v>200</v>
      </c>
      <c r="J1012" s="252" t="s">
        <v>86</v>
      </c>
      <c r="K1012" s="234">
        <v>238</v>
      </c>
      <c r="L1012" s="234">
        <v>6</v>
      </c>
      <c r="M1012" s="234">
        <f t="shared" ref="M1012:M1018" si="2525">O1012*K1012*I1012</f>
        <v>42840</v>
      </c>
      <c r="N1012" s="253">
        <f t="shared" ref="N1012:N1018" si="2526">M1012/SUM($M$980:$M$986)</f>
        <v>0.0623446477323662</v>
      </c>
      <c r="O1012" s="234">
        <v>0.9</v>
      </c>
      <c r="P1012" s="234"/>
      <c r="Q1012" s="234"/>
      <c r="R1012" s="234"/>
      <c r="S1012" s="260">
        <f t="shared" ref="S1012:S1018" si="2527">R1012*Q1012*P1012/1000</f>
        <v>0</v>
      </c>
      <c r="T1012" s="260">
        <f t="shared" ref="T1012:T1018" si="2528">F1012*N1012*1000/L1012/K1012*9000/I1012</f>
        <v>2003.9351056832</v>
      </c>
      <c r="U1012" s="260">
        <f t="shared" ref="U1012:U1018" si="2529">F1012*N1012</f>
        <v>63.5915406870136</v>
      </c>
      <c r="V1012" s="260"/>
      <c r="W1012" s="270"/>
      <c r="X1012" s="266">
        <v>2200</v>
      </c>
      <c r="Y1012" s="260">
        <f t="shared" ref="Y1012:Y1018" si="2530">T1012-X1012</f>
        <v>-196.064894316799</v>
      </c>
      <c r="Z1012" s="234">
        <f t="shared" ref="Z1012:Z1018" si="2531">Y1012*I1012/9000*L1012*K1012/1000</f>
        <v>-6.22179264631977</v>
      </c>
      <c r="AA1012" s="260">
        <f t="shared" ref="AA1012:AA1018" si="2532">65*1000/K1012*9000/I1012</f>
        <v>12289.9159663866</v>
      </c>
      <c r="AB1012" s="278">
        <f t="shared" ref="AB1012:AB1018" si="2533">Q1012*R1012*P1012*N1012/K1012/L1012*9000/I1012</f>
        <v>0</v>
      </c>
      <c r="AC1012" s="260">
        <f t="shared" ref="AC1012:AC1018" si="2534">D1012/2*O1012*60*24/1000</f>
        <v>453.6</v>
      </c>
      <c r="AD1012" s="254">
        <f t="shared" ref="AD1012:AD1018" si="2535">T1012/AC1012/0.83/AE1012</f>
        <v>5.32270644929772</v>
      </c>
      <c r="AE1012" s="279">
        <v>1</v>
      </c>
      <c r="AF1012" s="280">
        <f t="shared" ref="AF1012:AF1018" si="2536">IF(LEN(C1012)&gt;0,AC1012*I1012/9000/1000*K1012*L1012,"")</f>
        <v>14.39424</v>
      </c>
      <c r="AG1012" s="292">
        <v>44162</v>
      </c>
      <c r="AH1012" s="294"/>
      <c r="AI1012" s="294">
        <f>AD1012+AG1012</f>
        <v>44167.3227064493</v>
      </c>
      <c r="AJ1012" s="295" t="str">
        <f ca="1">IF(NOW()-AG1012-AD1012&gt;=-2,"跟踪"," ")</f>
        <v>跟踪</v>
      </c>
      <c r="AK1012" s="295">
        <f>AI1012+3</f>
        <v>44170.3227064493</v>
      </c>
      <c r="AL1012" s="296">
        <f>SUM(AF1012:AF1018)</f>
        <v>223.830432</v>
      </c>
      <c r="AM1012" s="300"/>
      <c r="AN1012" s="218"/>
      <c r="AO1012" s="218"/>
      <c r="AP1012" s="218"/>
      <c r="AQ1012" s="218"/>
      <c r="AR1012" s="218"/>
      <c r="AS1012" s="218"/>
      <c r="AT1012" s="218"/>
      <c r="AU1012" s="218"/>
      <c r="AV1012" s="218"/>
      <c r="AW1012" s="218"/>
      <c r="AX1012" s="218"/>
      <c r="AY1012" s="218"/>
      <c r="AZ1012" s="218"/>
      <c r="BA1012" s="218"/>
      <c r="BB1012" s="218"/>
      <c r="BC1012" s="218"/>
      <c r="BD1012" s="218"/>
      <c r="BE1012" s="218"/>
      <c r="BF1012" s="218"/>
      <c r="BG1012" s="218"/>
      <c r="BH1012" s="218"/>
      <c r="BI1012" s="300"/>
      <c r="BJ1012" s="300"/>
      <c r="BK1012" s="300"/>
      <c r="BL1012" s="300"/>
      <c r="BM1012" s="300"/>
      <c r="BN1012" s="300"/>
      <c r="BO1012" s="300"/>
      <c r="BP1012" s="300"/>
      <c r="BQ1012" s="300"/>
      <c r="BR1012" s="300"/>
      <c r="BS1012" s="300"/>
      <c r="BT1012" s="300"/>
      <c r="BU1012" s="300"/>
      <c r="BV1012" s="300"/>
      <c r="BW1012" s="300"/>
      <c r="BX1012" s="300"/>
      <c r="BY1012" s="300"/>
      <c r="BZ1012" s="300"/>
      <c r="CA1012" s="300"/>
      <c r="CB1012" s="300"/>
      <c r="CC1012" s="300"/>
      <c r="CD1012" s="300"/>
      <c r="CE1012" s="300"/>
      <c r="CF1012" s="300"/>
      <c r="CG1012" s="300"/>
      <c r="CH1012" s="300"/>
      <c r="CI1012" s="300"/>
      <c r="CJ1012" s="300"/>
      <c r="CK1012" s="300"/>
      <c r="CL1012" s="300"/>
      <c r="CM1012" s="300"/>
      <c r="CN1012" s="300"/>
      <c r="CO1012" s="300"/>
      <c r="CP1012" s="300"/>
      <c r="CQ1012" s="300"/>
      <c r="CR1012" s="300"/>
      <c r="CS1012" s="300"/>
      <c r="CT1012" s="300"/>
      <c r="CU1012" s="300"/>
      <c r="CV1012" s="300"/>
      <c r="CW1012" s="300"/>
      <c r="CX1012" s="300"/>
      <c r="CY1012" s="300"/>
    </row>
    <row r="1013" s="190" customFormat="1" customHeight="1" spans="1:103">
      <c r="A1013" s="361"/>
      <c r="B1013" s="235"/>
      <c r="C1013" s="234">
        <v>1</v>
      </c>
      <c r="D1013" s="233">
        <f t="shared" ref="D1013:F1013" si="2537">D1012</f>
        <v>700</v>
      </c>
      <c r="E1013" s="234" t="str">
        <f t="shared" si="2537"/>
        <v>YT-L522</v>
      </c>
      <c r="F1013" s="232">
        <f t="shared" si="2537"/>
        <v>1020</v>
      </c>
      <c r="G1013" s="234"/>
      <c r="H1013" s="234" t="s">
        <v>41</v>
      </c>
      <c r="I1013" s="234">
        <v>200</v>
      </c>
      <c r="J1013" s="252" t="s">
        <v>86</v>
      </c>
      <c r="K1013" s="234"/>
      <c r="L1013" s="234">
        <f t="shared" ref="L1013:L1018" si="2538">L1012</f>
        <v>6</v>
      </c>
      <c r="M1013" s="234">
        <f t="shared" si="2525"/>
        <v>0</v>
      </c>
      <c r="N1013" s="253">
        <f t="shared" si="2526"/>
        <v>0</v>
      </c>
      <c r="O1013" s="234">
        <v>0.9</v>
      </c>
      <c r="P1013" s="234"/>
      <c r="Q1013" s="234"/>
      <c r="R1013" s="234"/>
      <c r="S1013" s="260">
        <f t="shared" si="2527"/>
        <v>0</v>
      </c>
      <c r="T1013" s="260" t="e">
        <f t="shared" si="2528"/>
        <v>#DIV/0!</v>
      </c>
      <c r="U1013" s="260">
        <f t="shared" si="2529"/>
        <v>0</v>
      </c>
      <c r="V1013" s="260"/>
      <c r="W1013" s="270"/>
      <c r="X1013" s="266"/>
      <c r="Y1013" s="260" t="e">
        <f t="shared" si="2530"/>
        <v>#DIV/0!</v>
      </c>
      <c r="Z1013" s="234" t="e">
        <f t="shared" si="2531"/>
        <v>#DIV/0!</v>
      </c>
      <c r="AA1013" s="260" t="e">
        <f t="shared" si="2532"/>
        <v>#DIV/0!</v>
      </c>
      <c r="AB1013" s="278" t="e">
        <f t="shared" si="2533"/>
        <v>#DIV/0!</v>
      </c>
      <c r="AC1013" s="260">
        <f t="shared" si="2534"/>
        <v>453.6</v>
      </c>
      <c r="AD1013" s="254" t="e">
        <f t="shared" si="2535"/>
        <v>#DIV/0!</v>
      </c>
      <c r="AE1013" s="279">
        <v>1</v>
      </c>
      <c r="AF1013" s="280">
        <f t="shared" si="2536"/>
        <v>0</v>
      </c>
      <c r="AG1013" s="292">
        <f t="shared" ref="AG1013:AK1013" si="2539">AG1012</f>
        <v>44162</v>
      </c>
      <c r="AH1013" s="294"/>
      <c r="AI1013" s="294">
        <f t="shared" si="2539"/>
        <v>44167.3227064493</v>
      </c>
      <c r="AJ1013" s="295"/>
      <c r="AK1013" s="295">
        <f t="shared" si="2539"/>
        <v>44170.3227064493</v>
      </c>
      <c r="AL1013" s="296"/>
      <c r="AM1013" s="300"/>
      <c r="AN1013" s="218"/>
      <c r="AO1013" s="218"/>
      <c r="AP1013" s="218"/>
      <c r="AQ1013" s="218"/>
      <c r="AR1013" s="218"/>
      <c r="AS1013" s="218"/>
      <c r="AT1013" s="218"/>
      <c r="AU1013" s="218"/>
      <c r="AV1013" s="218"/>
      <c r="AW1013" s="218"/>
      <c r="AX1013" s="218"/>
      <c r="AY1013" s="218"/>
      <c r="AZ1013" s="218"/>
      <c r="BA1013" s="218"/>
      <c r="BB1013" s="218"/>
      <c r="BC1013" s="218"/>
      <c r="BD1013" s="218"/>
      <c r="BE1013" s="218"/>
      <c r="BF1013" s="218"/>
      <c r="BG1013" s="218"/>
      <c r="BH1013" s="218"/>
      <c r="BI1013" s="300"/>
      <c r="BJ1013" s="300"/>
      <c r="BK1013" s="300"/>
      <c r="BL1013" s="300"/>
      <c r="BM1013" s="300"/>
      <c r="BN1013" s="300"/>
      <c r="BO1013" s="300"/>
      <c r="BP1013" s="300"/>
      <c r="BQ1013" s="300"/>
      <c r="BR1013" s="300"/>
      <c r="BS1013" s="300"/>
      <c r="BT1013" s="300"/>
      <c r="BU1013" s="300"/>
      <c r="BV1013" s="300"/>
      <c r="BW1013" s="300"/>
      <c r="BX1013" s="300"/>
      <c r="BY1013" s="300"/>
      <c r="BZ1013" s="300"/>
      <c r="CA1013" s="300"/>
      <c r="CB1013" s="300"/>
      <c r="CC1013" s="300"/>
      <c r="CD1013" s="300"/>
      <c r="CE1013" s="300"/>
      <c r="CF1013" s="300"/>
      <c r="CG1013" s="300"/>
      <c r="CH1013" s="300"/>
      <c r="CI1013" s="300"/>
      <c r="CJ1013" s="300"/>
      <c r="CK1013" s="300"/>
      <c r="CL1013" s="300"/>
      <c r="CM1013" s="300"/>
      <c r="CN1013" s="300"/>
      <c r="CO1013" s="300"/>
      <c r="CP1013" s="300"/>
      <c r="CQ1013" s="300"/>
      <c r="CR1013" s="300"/>
      <c r="CS1013" s="300"/>
      <c r="CT1013" s="300"/>
      <c r="CU1013" s="300"/>
      <c r="CV1013" s="300"/>
      <c r="CW1013" s="300"/>
      <c r="CX1013" s="300"/>
      <c r="CY1013" s="300"/>
    </row>
    <row r="1014" s="190" customFormat="1" customHeight="1" spans="1:103">
      <c r="A1014" s="361"/>
      <c r="B1014" s="235"/>
      <c r="C1014" s="234">
        <v>1</v>
      </c>
      <c r="D1014" s="233">
        <f t="shared" ref="D1014:F1014" si="2540">D1013</f>
        <v>700</v>
      </c>
      <c r="E1014" s="234" t="str">
        <f t="shared" si="2540"/>
        <v>YT-L522</v>
      </c>
      <c r="F1014" s="232">
        <f t="shared" si="2540"/>
        <v>1020</v>
      </c>
      <c r="G1014" s="234"/>
      <c r="H1014" s="234" t="s">
        <v>42</v>
      </c>
      <c r="I1014" s="234">
        <v>150</v>
      </c>
      <c r="J1014" s="252" t="s">
        <v>101</v>
      </c>
      <c r="K1014" s="234">
        <v>238</v>
      </c>
      <c r="L1014" s="234">
        <f t="shared" si="2538"/>
        <v>6</v>
      </c>
      <c r="M1014" s="234">
        <f t="shared" si="2525"/>
        <v>157080</v>
      </c>
      <c r="N1014" s="253">
        <f t="shared" si="2526"/>
        <v>0.228597041685343</v>
      </c>
      <c r="O1014" s="234">
        <v>4.4</v>
      </c>
      <c r="P1014" s="234"/>
      <c r="Q1014" s="234"/>
      <c r="R1014" s="234"/>
      <c r="S1014" s="260">
        <f t="shared" si="2527"/>
        <v>0</v>
      </c>
      <c r="T1014" s="260">
        <f t="shared" si="2528"/>
        <v>9797.01607222898</v>
      </c>
      <c r="U1014" s="260">
        <f t="shared" si="2529"/>
        <v>233.16898251905</v>
      </c>
      <c r="V1014" s="260"/>
      <c r="W1014" s="270"/>
      <c r="X1014" s="266">
        <v>10200</v>
      </c>
      <c r="Y1014" s="260">
        <f t="shared" si="2530"/>
        <v>-402.983927771018</v>
      </c>
      <c r="Z1014" s="234">
        <f t="shared" si="2531"/>
        <v>-9.59101748095023</v>
      </c>
      <c r="AA1014" s="260">
        <f t="shared" si="2532"/>
        <v>16386.5546218487</v>
      </c>
      <c r="AB1014" s="278">
        <f t="shared" si="2533"/>
        <v>0</v>
      </c>
      <c r="AC1014" s="260">
        <f t="shared" si="2534"/>
        <v>2217.6</v>
      </c>
      <c r="AD1014" s="254">
        <f t="shared" si="2535"/>
        <v>5.32270644929772</v>
      </c>
      <c r="AE1014" s="279">
        <v>1</v>
      </c>
      <c r="AF1014" s="280">
        <f t="shared" si="2536"/>
        <v>52.77888</v>
      </c>
      <c r="AG1014" s="292">
        <f t="shared" ref="AG1014:AK1014" si="2541">AG1013</f>
        <v>44162</v>
      </c>
      <c r="AH1014" s="294"/>
      <c r="AI1014" s="294">
        <f t="shared" si="2541"/>
        <v>44167.3227064493</v>
      </c>
      <c r="AJ1014" s="295"/>
      <c r="AK1014" s="295">
        <f t="shared" si="2541"/>
        <v>44170.3227064493</v>
      </c>
      <c r="AL1014" s="296"/>
      <c r="AM1014" s="300"/>
      <c r="AN1014" s="218"/>
      <c r="AO1014" s="218"/>
      <c r="AP1014" s="218"/>
      <c r="AQ1014" s="218"/>
      <c r="AR1014" s="218"/>
      <c r="AS1014" s="218"/>
      <c r="AT1014" s="218"/>
      <c r="AU1014" s="218"/>
      <c r="AV1014" s="218"/>
      <c r="AW1014" s="218"/>
      <c r="AX1014" s="218"/>
      <c r="AY1014" s="218"/>
      <c r="AZ1014" s="218"/>
      <c r="BA1014" s="218"/>
      <c r="BB1014" s="218"/>
      <c r="BC1014" s="218"/>
      <c r="BD1014" s="218"/>
      <c r="BE1014" s="218"/>
      <c r="BF1014" s="218"/>
      <c r="BG1014" s="218"/>
      <c r="BH1014" s="218"/>
      <c r="BI1014" s="300"/>
      <c r="BJ1014" s="300"/>
      <c r="BK1014" s="300"/>
      <c r="BL1014" s="300"/>
      <c r="BM1014" s="300"/>
      <c r="BN1014" s="300"/>
      <c r="BO1014" s="300"/>
      <c r="BP1014" s="300"/>
      <c r="BQ1014" s="300"/>
      <c r="BR1014" s="300"/>
      <c r="BS1014" s="300"/>
      <c r="BT1014" s="300"/>
      <c r="BU1014" s="300"/>
      <c r="BV1014" s="300"/>
      <c r="BW1014" s="300"/>
      <c r="BX1014" s="300"/>
      <c r="BY1014" s="300"/>
      <c r="BZ1014" s="300"/>
      <c r="CA1014" s="300"/>
      <c r="CB1014" s="300"/>
      <c r="CC1014" s="300"/>
      <c r="CD1014" s="300"/>
      <c r="CE1014" s="300"/>
      <c r="CF1014" s="300"/>
      <c r="CG1014" s="300"/>
      <c r="CH1014" s="300"/>
      <c r="CI1014" s="300"/>
      <c r="CJ1014" s="300"/>
      <c r="CK1014" s="300"/>
      <c r="CL1014" s="300"/>
      <c r="CM1014" s="300"/>
      <c r="CN1014" s="300"/>
      <c r="CO1014" s="300"/>
      <c r="CP1014" s="300"/>
      <c r="CQ1014" s="300"/>
      <c r="CR1014" s="300"/>
      <c r="CS1014" s="300"/>
      <c r="CT1014" s="300"/>
      <c r="CU1014" s="300"/>
      <c r="CV1014" s="300"/>
      <c r="CW1014" s="300"/>
      <c r="CX1014" s="300"/>
      <c r="CY1014" s="300"/>
    </row>
    <row r="1015" s="190" customFormat="1" customHeight="1" spans="1:103">
      <c r="A1015" s="361"/>
      <c r="B1015" s="235"/>
      <c r="C1015" s="234">
        <v>1</v>
      </c>
      <c r="D1015" s="233">
        <f t="shared" ref="D1015:F1015" si="2542">D1014</f>
        <v>700</v>
      </c>
      <c r="E1015" s="234" t="str">
        <f t="shared" si="2542"/>
        <v>YT-L522</v>
      </c>
      <c r="F1015" s="232">
        <f t="shared" si="2542"/>
        <v>1020</v>
      </c>
      <c r="G1015" s="234"/>
      <c r="H1015" s="234" t="s">
        <v>43</v>
      </c>
      <c r="I1015" s="234">
        <v>150</v>
      </c>
      <c r="J1015" s="252" t="s">
        <v>101</v>
      </c>
      <c r="K1015" s="234">
        <v>238</v>
      </c>
      <c r="L1015" s="234">
        <f t="shared" si="2538"/>
        <v>6</v>
      </c>
      <c r="M1015" s="234">
        <f t="shared" si="2525"/>
        <v>157080</v>
      </c>
      <c r="N1015" s="253">
        <f t="shared" si="2526"/>
        <v>0.228597041685343</v>
      </c>
      <c r="O1015" s="234">
        <v>4.4</v>
      </c>
      <c r="P1015" s="234"/>
      <c r="Q1015" s="234"/>
      <c r="R1015" s="234"/>
      <c r="S1015" s="260">
        <f t="shared" si="2527"/>
        <v>0</v>
      </c>
      <c r="T1015" s="260">
        <f t="shared" si="2528"/>
        <v>9797.01607222898</v>
      </c>
      <c r="U1015" s="260">
        <f t="shared" si="2529"/>
        <v>233.16898251905</v>
      </c>
      <c r="V1015" s="260"/>
      <c r="W1015" s="270" t="s">
        <v>106</v>
      </c>
      <c r="X1015" s="266">
        <v>10200</v>
      </c>
      <c r="Y1015" s="260">
        <f t="shared" si="2530"/>
        <v>-402.983927771018</v>
      </c>
      <c r="Z1015" s="234">
        <f t="shared" si="2531"/>
        <v>-9.59101748095023</v>
      </c>
      <c r="AA1015" s="260">
        <f t="shared" si="2532"/>
        <v>16386.5546218487</v>
      </c>
      <c r="AB1015" s="278">
        <f t="shared" si="2533"/>
        <v>0</v>
      </c>
      <c r="AC1015" s="260">
        <f t="shared" si="2534"/>
        <v>2217.6</v>
      </c>
      <c r="AD1015" s="254">
        <f t="shared" si="2535"/>
        <v>5.32270644929772</v>
      </c>
      <c r="AE1015" s="279">
        <v>1</v>
      </c>
      <c r="AF1015" s="280">
        <f t="shared" si="2536"/>
        <v>52.77888</v>
      </c>
      <c r="AG1015" s="292">
        <f t="shared" ref="AG1015:AK1015" si="2543">AG1014</f>
        <v>44162</v>
      </c>
      <c r="AH1015" s="294"/>
      <c r="AI1015" s="294">
        <f t="shared" si="2543"/>
        <v>44167.3227064493</v>
      </c>
      <c r="AJ1015" s="295"/>
      <c r="AK1015" s="295">
        <f t="shared" si="2543"/>
        <v>44170.3227064493</v>
      </c>
      <c r="AL1015" s="296"/>
      <c r="AM1015" s="300"/>
      <c r="AN1015" s="218"/>
      <c r="AO1015" s="218"/>
      <c r="AP1015" s="218"/>
      <c r="AQ1015" s="218"/>
      <c r="AR1015" s="218"/>
      <c r="AS1015" s="218"/>
      <c r="AT1015" s="218"/>
      <c r="AU1015" s="218"/>
      <c r="AV1015" s="218"/>
      <c r="AW1015" s="218"/>
      <c r="AX1015" s="218"/>
      <c r="AY1015" s="218"/>
      <c r="AZ1015" s="218"/>
      <c r="BA1015" s="218"/>
      <c r="BB1015" s="218"/>
      <c r="BC1015" s="218"/>
      <c r="BD1015" s="218"/>
      <c r="BE1015" s="218"/>
      <c r="BF1015" s="218"/>
      <c r="BG1015" s="218"/>
      <c r="BH1015" s="218"/>
      <c r="BI1015" s="300"/>
      <c r="BJ1015" s="300"/>
      <c r="BK1015" s="300"/>
      <c r="BL1015" s="300"/>
      <c r="BM1015" s="300"/>
      <c r="BN1015" s="300"/>
      <c r="BO1015" s="300"/>
      <c r="BP1015" s="300"/>
      <c r="BQ1015" s="300"/>
      <c r="BR1015" s="300"/>
      <c r="BS1015" s="300"/>
      <c r="BT1015" s="300"/>
      <c r="BU1015" s="300"/>
      <c r="BV1015" s="300"/>
      <c r="BW1015" s="300"/>
      <c r="BX1015" s="300"/>
      <c r="BY1015" s="300"/>
      <c r="BZ1015" s="300"/>
      <c r="CA1015" s="300"/>
      <c r="CB1015" s="300"/>
      <c r="CC1015" s="300"/>
      <c r="CD1015" s="300"/>
      <c r="CE1015" s="300"/>
      <c r="CF1015" s="300"/>
      <c r="CG1015" s="300"/>
      <c r="CH1015" s="300"/>
      <c r="CI1015" s="300"/>
      <c r="CJ1015" s="300"/>
      <c r="CK1015" s="300"/>
      <c r="CL1015" s="300"/>
      <c r="CM1015" s="300"/>
      <c r="CN1015" s="300"/>
      <c r="CO1015" s="300"/>
      <c r="CP1015" s="300"/>
      <c r="CQ1015" s="300"/>
      <c r="CR1015" s="300"/>
      <c r="CS1015" s="300"/>
      <c r="CT1015" s="300"/>
      <c r="CU1015" s="300"/>
      <c r="CV1015" s="300"/>
      <c r="CW1015" s="300"/>
      <c r="CX1015" s="300"/>
      <c r="CY1015" s="300"/>
    </row>
    <row r="1016" s="190" customFormat="1" customHeight="1" spans="1:103">
      <c r="A1016" s="361"/>
      <c r="B1016" s="235"/>
      <c r="C1016" s="234">
        <v>1</v>
      </c>
      <c r="D1016" s="233">
        <f t="shared" ref="D1016:F1016" si="2544">D1015</f>
        <v>700</v>
      </c>
      <c r="E1016" s="234" t="str">
        <f t="shared" si="2544"/>
        <v>YT-L522</v>
      </c>
      <c r="F1016" s="232">
        <f t="shared" si="2544"/>
        <v>1020</v>
      </c>
      <c r="G1016" s="234"/>
      <c r="H1016" s="234" t="s">
        <v>44</v>
      </c>
      <c r="I1016" s="234">
        <v>30</v>
      </c>
      <c r="J1016" s="252" t="s">
        <v>62</v>
      </c>
      <c r="K1016" s="234">
        <v>476</v>
      </c>
      <c r="L1016" s="234">
        <f t="shared" si="2538"/>
        <v>6</v>
      </c>
      <c r="M1016" s="234">
        <f t="shared" si="2525"/>
        <v>191352</v>
      </c>
      <c r="N1016" s="253">
        <f t="shared" si="2526"/>
        <v>0.278472759871236</v>
      </c>
      <c r="O1016" s="234">
        <v>13.4</v>
      </c>
      <c r="P1016" s="234"/>
      <c r="Q1016" s="234"/>
      <c r="R1016" s="234"/>
      <c r="S1016" s="260">
        <f t="shared" si="2527"/>
        <v>0</v>
      </c>
      <c r="T1016" s="260">
        <f t="shared" si="2528"/>
        <v>29836.367129061</v>
      </c>
      <c r="U1016" s="260">
        <f t="shared" si="2529"/>
        <v>284.042215068661</v>
      </c>
      <c r="V1016" s="260"/>
      <c r="W1016" s="270"/>
      <c r="X1016" s="266"/>
      <c r="Y1016" s="260">
        <f t="shared" si="2530"/>
        <v>29836.367129061</v>
      </c>
      <c r="Z1016" s="234">
        <f t="shared" si="2531"/>
        <v>284.042215068661</v>
      </c>
      <c r="AA1016" s="260">
        <f t="shared" si="2532"/>
        <v>40966.3865546218</v>
      </c>
      <c r="AB1016" s="278">
        <f t="shared" si="2533"/>
        <v>0</v>
      </c>
      <c r="AC1016" s="260">
        <f t="shared" si="2534"/>
        <v>6753.6</v>
      </c>
      <c r="AD1016" s="254">
        <f t="shared" si="2535"/>
        <v>5.32270644929772</v>
      </c>
      <c r="AE1016" s="279">
        <v>1</v>
      </c>
      <c r="AF1016" s="280">
        <f t="shared" si="2536"/>
        <v>64.294272</v>
      </c>
      <c r="AG1016" s="292">
        <f t="shared" ref="AG1016:AK1016" si="2545">AG1015</f>
        <v>44162</v>
      </c>
      <c r="AH1016" s="294"/>
      <c r="AI1016" s="294">
        <f t="shared" si="2545"/>
        <v>44167.3227064493</v>
      </c>
      <c r="AJ1016" s="295"/>
      <c r="AK1016" s="295">
        <f t="shared" si="2545"/>
        <v>44170.3227064493</v>
      </c>
      <c r="AL1016" s="296"/>
      <c r="AM1016" s="300"/>
      <c r="AN1016" s="218"/>
      <c r="AO1016" s="218"/>
      <c r="AP1016" s="218"/>
      <c r="AQ1016" s="218"/>
      <c r="AR1016" s="218"/>
      <c r="AS1016" s="218"/>
      <c r="AT1016" s="218"/>
      <c r="AU1016" s="218"/>
      <c r="AV1016" s="218"/>
      <c r="AW1016" s="218"/>
      <c r="AX1016" s="218"/>
      <c r="AY1016" s="218"/>
      <c r="AZ1016" s="218"/>
      <c r="BA1016" s="218"/>
      <c r="BB1016" s="218"/>
      <c r="BC1016" s="218"/>
      <c r="BD1016" s="218"/>
      <c r="BE1016" s="218"/>
      <c r="BF1016" s="218"/>
      <c r="BG1016" s="218"/>
      <c r="BH1016" s="218"/>
      <c r="BI1016" s="300"/>
      <c r="BJ1016" s="300"/>
      <c r="BK1016" s="300"/>
      <c r="BL1016" s="300"/>
      <c r="BM1016" s="300"/>
      <c r="BN1016" s="300"/>
      <c r="BO1016" s="300"/>
      <c r="BP1016" s="300"/>
      <c r="BQ1016" s="300"/>
      <c r="BR1016" s="300"/>
      <c r="BS1016" s="300"/>
      <c r="BT1016" s="300"/>
      <c r="BU1016" s="300"/>
      <c r="BV1016" s="300"/>
      <c r="BW1016" s="300"/>
      <c r="BX1016" s="300"/>
      <c r="BY1016" s="300"/>
      <c r="BZ1016" s="300"/>
      <c r="CA1016" s="300"/>
      <c r="CB1016" s="300"/>
      <c r="CC1016" s="300"/>
      <c r="CD1016" s="300"/>
      <c r="CE1016" s="300"/>
      <c r="CF1016" s="300"/>
      <c r="CG1016" s="300"/>
      <c r="CH1016" s="300"/>
      <c r="CI1016" s="300"/>
      <c r="CJ1016" s="300"/>
      <c r="CK1016" s="300"/>
      <c r="CL1016" s="300"/>
      <c r="CM1016" s="300"/>
      <c r="CN1016" s="300"/>
      <c r="CO1016" s="300"/>
      <c r="CP1016" s="300"/>
      <c r="CQ1016" s="300"/>
      <c r="CR1016" s="300"/>
      <c r="CS1016" s="300"/>
      <c r="CT1016" s="300"/>
      <c r="CU1016" s="300"/>
      <c r="CV1016" s="300"/>
      <c r="CW1016" s="300"/>
      <c r="CX1016" s="300"/>
      <c r="CY1016" s="300"/>
    </row>
    <row r="1017" s="190" customFormat="1" customHeight="1" spans="1:103">
      <c r="A1017" s="361"/>
      <c r="B1017" s="235"/>
      <c r="C1017" s="234">
        <v>1</v>
      </c>
      <c r="D1017" s="233">
        <f t="shared" ref="D1017:F1017" si="2546">D1016</f>
        <v>700</v>
      </c>
      <c r="E1017" s="234" t="str">
        <f t="shared" si="2546"/>
        <v>YT-L522</v>
      </c>
      <c r="F1017" s="232">
        <f t="shared" si="2546"/>
        <v>1020</v>
      </c>
      <c r="G1017" s="234"/>
      <c r="H1017" s="234" t="s">
        <v>45</v>
      </c>
      <c r="I1017" s="234">
        <v>75</v>
      </c>
      <c r="J1017" s="252" t="s">
        <v>63</v>
      </c>
      <c r="K1017" s="234">
        <v>476</v>
      </c>
      <c r="L1017" s="234">
        <f t="shared" si="2538"/>
        <v>6</v>
      </c>
      <c r="M1017" s="234">
        <f t="shared" si="2525"/>
        <v>117810</v>
      </c>
      <c r="N1017" s="253">
        <f t="shared" si="2526"/>
        <v>0.171447781264007</v>
      </c>
      <c r="O1017" s="234">
        <v>3.3</v>
      </c>
      <c r="P1017" s="234"/>
      <c r="Q1017" s="234"/>
      <c r="R1017" s="234"/>
      <c r="S1017" s="260">
        <f t="shared" si="2527"/>
        <v>0</v>
      </c>
      <c r="T1017" s="260">
        <f t="shared" si="2528"/>
        <v>7347.76205417174</v>
      </c>
      <c r="U1017" s="260">
        <f t="shared" si="2529"/>
        <v>174.876736889287</v>
      </c>
      <c r="V1017" s="260"/>
      <c r="W1017" s="270"/>
      <c r="X1017" s="266"/>
      <c r="Y1017" s="260">
        <f t="shared" si="2530"/>
        <v>7347.76205417174</v>
      </c>
      <c r="Z1017" s="234">
        <f t="shared" si="2531"/>
        <v>174.876736889287</v>
      </c>
      <c r="AA1017" s="260">
        <f t="shared" si="2532"/>
        <v>16386.5546218487</v>
      </c>
      <c r="AB1017" s="278">
        <f t="shared" si="2533"/>
        <v>0</v>
      </c>
      <c r="AC1017" s="260">
        <f t="shared" si="2534"/>
        <v>1663.2</v>
      </c>
      <c r="AD1017" s="254">
        <f t="shared" si="2535"/>
        <v>5.32270644929772</v>
      </c>
      <c r="AE1017" s="279">
        <v>1</v>
      </c>
      <c r="AF1017" s="280">
        <f t="shared" si="2536"/>
        <v>39.58416</v>
      </c>
      <c r="AG1017" s="292">
        <f t="shared" ref="AG1017:AK1017" si="2547">AG1016</f>
        <v>44162</v>
      </c>
      <c r="AH1017" s="294"/>
      <c r="AI1017" s="294">
        <f t="shared" si="2547"/>
        <v>44167.3227064493</v>
      </c>
      <c r="AJ1017" s="295"/>
      <c r="AK1017" s="295">
        <f t="shared" si="2547"/>
        <v>44170.3227064493</v>
      </c>
      <c r="AL1017" s="296"/>
      <c r="AM1017" s="300"/>
      <c r="AN1017" s="218"/>
      <c r="AO1017" s="218"/>
      <c r="AP1017" s="218"/>
      <c r="AQ1017" s="218"/>
      <c r="AR1017" s="218"/>
      <c r="AS1017" s="218"/>
      <c r="AT1017" s="218"/>
      <c r="AU1017" s="218"/>
      <c r="AV1017" s="218"/>
      <c r="AW1017" s="218"/>
      <c r="AX1017" s="218"/>
      <c r="AY1017" s="218"/>
      <c r="AZ1017" s="218"/>
      <c r="BA1017" s="218"/>
      <c r="BB1017" s="218"/>
      <c r="BC1017" s="218"/>
      <c r="BD1017" s="218"/>
      <c r="BE1017" s="218"/>
      <c r="BF1017" s="218"/>
      <c r="BG1017" s="218"/>
      <c r="BH1017" s="218"/>
      <c r="BI1017" s="300"/>
      <c r="BJ1017" s="300"/>
      <c r="BK1017" s="300"/>
      <c r="BL1017" s="300"/>
      <c r="BM1017" s="300"/>
      <c r="BN1017" s="300"/>
      <c r="BO1017" s="300"/>
      <c r="BP1017" s="300"/>
      <c r="BQ1017" s="300"/>
      <c r="BR1017" s="300"/>
      <c r="BS1017" s="300"/>
      <c r="BT1017" s="300"/>
      <c r="BU1017" s="300"/>
      <c r="BV1017" s="300"/>
      <c r="BW1017" s="300"/>
      <c r="BX1017" s="300"/>
      <c r="BY1017" s="300"/>
      <c r="BZ1017" s="300"/>
      <c r="CA1017" s="300"/>
      <c r="CB1017" s="300"/>
      <c r="CC1017" s="300"/>
      <c r="CD1017" s="300"/>
      <c r="CE1017" s="300"/>
      <c r="CF1017" s="300"/>
      <c r="CG1017" s="300"/>
      <c r="CH1017" s="300"/>
      <c r="CI1017" s="300"/>
      <c r="CJ1017" s="300"/>
      <c r="CK1017" s="300"/>
      <c r="CL1017" s="300"/>
      <c r="CM1017" s="300"/>
      <c r="CN1017" s="300"/>
      <c r="CO1017" s="300"/>
      <c r="CP1017" s="300"/>
      <c r="CQ1017" s="300"/>
      <c r="CR1017" s="300"/>
      <c r="CS1017" s="300"/>
      <c r="CT1017" s="300"/>
      <c r="CU1017" s="300"/>
      <c r="CV1017" s="300"/>
      <c r="CW1017" s="300"/>
      <c r="CX1017" s="300"/>
      <c r="CY1017" s="300"/>
    </row>
    <row r="1018" s="190" customFormat="1" customHeight="1" spans="1:103">
      <c r="A1018" s="361"/>
      <c r="B1018" s="235"/>
      <c r="C1018" s="234">
        <v>1</v>
      </c>
      <c r="D1018" s="233">
        <f t="shared" ref="D1018:F1018" si="2548">D1017</f>
        <v>700</v>
      </c>
      <c r="E1018" s="234" t="str">
        <f t="shared" si="2548"/>
        <v>YT-L522</v>
      </c>
      <c r="F1018" s="232">
        <f t="shared" si="2548"/>
        <v>1020</v>
      </c>
      <c r="G1018" s="234"/>
      <c r="H1018" s="234" t="s">
        <v>46</v>
      </c>
      <c r="I1018" s="234"/>
      <c r="J1018" s="252"/>
      <c r="K1018" s="234"/>
      <c r="L1018" s="234">
        <f t="shared" si="2538"/>
        <v>6</v>
      </c>
      <c r="M1018" s="234">
        <f t="shared" si="2525"/>
        <v>0</v>
      </c>
      <c r="N1018" s="253">
        <f t="shared" si="2526"/>
        <v>0</v>
      </c>
      <c r="O1018" s="234"/>
      <c r="P1018" s="234"/>
      <c r="Q1018" s="234"/>
      <c r="R1018" s="234"/>
      <c r="S1018" s="260">
        <f t="shared" si="2527"/>
        <v>0</v>
      </c>
      <c r="T1018" s="260" t="e">
        <f t="shared" si="2528"/>
        <v>#DIV/0!</v>
      </c>
      <c r="U1018" s="260">
        <f t="shared" si="2529"/>
        <v>0</v>
      </c>
      <c r="V1018" s="260"/>
      <c r="W1018" s="270"/>
      <c r="X1018" s="266"/>
      <c r="Y1018" s="260" t="e">
        <f t="shared" si="2530"/>
        <v>#DIV/0!</v>
      </c>
      <c r="Z1018" s="234" t="e">
        <f t="shared" si="2531"/>
        <v>#DIV/0!</v>
      </c>
      <c r="AA1018" s="260" t="e">
        <f t="shared" si="2532"/>
        <v>#DIV/0!</v>
      </c>
      <c r="AB1018" s="278" t="e">
        <f t="shared" si="2533"/>
        <v>#DIV/0!</v>
      </c>
      <c r="AC1018" s="260">
        <f t="shared" si="2534"/>
        <v>0</v>
      </c>
      <c r="AD1018" s="254" t="e">
        <f t="shared" si="2535"/>
        <v>#DIV/0!</v>
      </c>
      <c r="AE1018" s="279">
        <v>1</v>
      </c>
      <c r="AF1018" s="280">
        <f t="shared" si="2536"/>
        <v>0</v>
      </c>
      <c r="AG1018" s="292">
        <f t="shared" ref="AG1018:AK1018" si="2549">AG1017</f>
        <v>44162</v>
      </c>
      <c r="AH1018" s="294"/>
      <c r="AI1018" s="294">
        <f t="shared" si="2549"/>
        <v>44167.3227064493</v>
      </c>
      <c r="AJ1018" s="295"/>
      <c r="AK1018" s="295">
        <f t="shared" si="2549"/>
        <v>44170.3227064493</v>
      </c>
      <c r="AL1018" s="296"/>
      <c r="AM1018" s="300"/>
      <c r="AN1018" s="218"/>
      <c r="AO1018" s="218"/>
      <c r="AP1018" s="218"/>
      <c r="AQ1018" s="218"/>
      <c r="AR1018" s="218"/>
      <c r="AS1018" s="218"/>
      <c r="AT1018" s="218"/>
      <c r="AU1018" s="218"/>
      <c r="AV1018" s="218"/>
      <c r="AW1018" s="218"/>
      <c r="AX1018" s="218"/>
      <c r="AY1018" s="218"/>
      <c r="AZ1018" s="218"/>
      <c r="BA1018" s="218"/>
      <c r="BB1018" s="218"/>
      <c r="BC1018" s="218"/>
      <c r="BD1018" s="218"/>
      <c r="BE1018" s="218"/>
      <c r="BF1018" s="218"/>
      <c r="BG1018" s="218"/>
      <c r="BH1018" s="218"/>
      <c r="BI1018" s="300"/>
      <c r="BJ1018" s="300"/>
      <c r="BK1018" s="300"/>
      <c r="BL1018" s="300"/>
      <c r="BM1018" s="300"/>
      <c r="BN1018" s="300"/>
      <c r="BO1018" s="300"/>
      <c r="BP1018" s="300"/>
      <c r="BQ1018" s="300"/>
      <c r="BR1018" s="300"/>
      <c r="BS1018" s="300"/>
      <c r="BT1018" s="300"/>
      <c r="BU1018" s="300"/>
      <c r="BV1018" s="300"/>
      <c r="BW1018" s="300"/>
      <c r="BX1018" s="300"/>
      <c r="BY1018" s="300"/>
      <c r="BZ1018" s="300"/>
      <c r="CA1018" s="300"/>
      <c r="CB1018" s="300"/>
      <c r="CC1018" s="300"/>
      <c r="CD1018" s="300"/>
      <c r="CE1018" s="300"/>
      <c r="CF1018" s="300"/>
      <c r="CG1018" s="300"/>
      <c r="CH1018" s="300"/>
      <c r="CI1018" s="300"/>
      <c r="CJ1018" s="300"/>
      <c r="CK1018" s="300"/>
      <c r="CL1018" s="300"/>
      <c r="CM1018" s="300"/>
      <c r="CN1018" s="300"/>
      <c r="CO1018" s="300"/>
      <c r="CP1018" s="300"/>
      <c r="CQ1018" s="300"/>
      <c r="CR1018" s="300"/>
      <c r="CS1018" s="300"/>
      <c r="CT1018" s="300"/>
      <c r="CU1018" s="300"/>
      <c r="CV1018" s="300"/>
      <c r="CW1018" s="300"/>
      <c r="CX1018" s="300"/>
      <c r="CY1018" s="300"/>
    </row>
    <row r="1019" s="190" customFormat="1" customHeight="1" spans="1:103">
      <c r="A1019" s="361"/>
      <c r="B1019" s="237"/>
      <c r="C1019" s="240"/>
      <c r="D1019" s="239"/>
      <c r="E1019" s="240"/>
      <c r="F1019" s="238"/>
      <c r="G1019" s="240"/>
      <c r="H1019" s="240"/>
      <c r="I1019" s="240"/>
      <c r="J1019" s="256"/>
      <c r="K1019" s="240"/>
      <c r="L1019" s="240"/>
      <c r="M1019" s="240"/>
      <c r="N1019" s="257"/>
      <c r="O1019" s="240"/>
      <c r="P1019" s="240"/>
      <c r="Q1019" s="240"/>
      <c r="R1019" s="240"/>
      <c r="S1019" s="267"/>
      <c r="T1019" s="267"/>
      <c r="U1019" s="267"/>
      <c r="V1019" s="267"/>
      <c r="W1019" s="272"/>
      <c r="X1019" s="269"/>
      <c r="Y1019" s="267"/>
      <c r="Z1019" s="240"/>
      <c r="AA1019" s="267"/>
      <c r="AB1019" s="281"/>
      <c r="AC1019" s="267"/>
      <c r="AD1019" s="258"/>
      <c r="AE1019" s="282"/>
      <c r="AF1019" s="283"/>
      <c r="AG1019" s="297"/>
      <c r="AH1019" s="352"/>
      <c r="AI1019" s="352"/>
      <c r="AJ1019" s="345"/>
      <c r="AK1019" s="345"/>
      <c r="AL1019" s="298"/>
      <c r="AM1019" s="300"/>
      <c r="AN1019" s="218"/>
      <c r="AO1019" s="218"/>
      <c r="AP1019" s="218"/>
      <c r="AQ1019" s="218"/>
      <c r="AR1019" s="218"/>
      <c r="AS1019" s="218"/>
      <c r="AT1019" s="218"/>
      <c r="AU1019" s="218"/>
      <c r="AV1019" s="218"/>
      <c r="AW1019" s="218"/>
      <c r="AX1019" s="218"/>
      <c r="AY1019" s="218"/>
      <c r="AZ1019" s="218"/>
      <c r="BA1019" s="218"/>
      <c r="BB1019" s="218"/>
      <c r="BC1019" s="218"/>
      <c r="BD1019" s="218"/>
      <c r="BE1019" s="218"/>
      <c r="BF1019" s="218"/>
      <c r="BG1019" s="218"/>
      <c r="BH1019" s="218"/>
      <c r="BI1019" s="300"/>
      <c r="BJ1019" s="300"/>
      <c r="BK1019" s="300"/>
      <c r="BL1019" s="300"/>
      <c r="BM1019" s="300"/>
      <c r="BN1019" s="300"/>
      <c r="BO1019" s="300"/>
      <c r="BP1019" s="300"/>
      <c r="BQ1019" s="300"/>
      <c r="BR1019" s="300"/>
      <c r="BS1019" s="300"/>
      <c r="BT1019" s="300"/>
      <c r="BU1019" s="300"/>
      <c r="BV1019" s="300"/>
      <c r="BW1019" s="300"/>
      <c r="BX1019" s="300"/>
      <c r="BY1019" s="300"/>
      <c r="BZ1019" s="300"/>
      <c r="CA1019" s="300"/>
      <c r="CB1019" s="300"/>
      <c r="CC1019" s="300"/>
      <c r="CD1019" s="300"/>
      <c r="CE1019" s="300"/>
      <c r="CF1019" s="300"/>
      <c r="CG1019" s="300"/>
      <c r="CH1019" s="300"/>
      <c r="CI1019" s="300"/>
      <c r="CJ1019" s="300"/>
      <c r="CK1019" s="300"/>
      <c r="CL1019" s="300"/>
      <c r="CM1019" s="300"/>
      <c r="CN1019" s="300"/>
      <c r="CO1019" s="300"/>
      <c r="CP1019" s="300"/>
      <c r="CQ1019" s="300"/>
      <c r="CR1019" s="300"/>
      <c r="CS1019" s="300"/>
      <c r="CT1019" s="300"/>
      <c r="CU1019" s="300"/>
      <c r="CV1019" s="300"/>
      <c r="CW1019" s="300"/>
      <c r="CX1019" s="300"/>
      <c r="CY1019" s="300"/>
    </row>
    <row r="1020" s="193" customFormat="1" customHeight="1" spans="1:103">
      <c r="A1020" s="341" t="s">
        <v>153</v>
      </c>
      <c r="B1020" s="235">
        <v>1127</v>
      </c>
      <c r="C1020" s="234">
        <v>1</v>
      </c>
      <c r="D1020" s="233">
        <v>820</v>
      </c>
      <c r="E1020" s="365" t="s">
        <v>241</v>
      </c>
      <c r="F1020" s="232">
        <v>5020</v>
      </c>
      <c r="G1020" s="234"/>
      <c r="H1020" s="234" t="s">
        <v>15</v>
      </c>
      <c r="I1020" s="234">
        <v>150</v>
      </c>
      <c r="J1020" s="252" t="s">
        <v>67</v>
      </c>
      <c r="K1020" s="234">
        <v>460</v>
      </c>
      <c r="L1020" s="234">
        <v>6</v>
      </c>
      <c r="M1020" s="234">
        <f t="shared" ref="M1020:M1033" si="2550">O1020*K1020*I1020</f>
        <v>310500</v>
      </c>
      <c r="N1020" s="253">
        <f>M1020/SUM($M$1020:$M$1026)</f>
        <v>0.354609929078014</v>
      </c>
      <c r="O1020" s="234">
        <v>4.5</v>
      </c>
      <c r="P1020" s="234"/>
      <c r="Q1020" s="234"/>
      <c r="R1020" s="234"/>
      <c r="S1020" s="260">
        <f t="shared" ref="S1020:S1033" si="2551">R1020*Q1020*P1020/1000</f>
        <v>0</v>
      </c>
      <c r="T1020" s="260">
        <f t="shared" ref="T1020:T1033" si="2552">F1020*N1020*1000/L1020/K1020*9000/I1020</f>
        <v>38698.7357385137</v>
      </c>
      <c r="U1020" s="260">
        <f t="shared" ref="U1020:U1033" si="2553">F1020*N1020</f>
        <v>1780.14184397163</v>
      </c>
      <c r="V1020" s="260"/>
      <c r="W1020" s="270"/>
      <c r="X1020" s="266">
        <v>16000</v>
      </c>
      <c r="Y1020" s="260">
        <f t="shared" ref="Y1020:Y1033" si="2554">T1020-X1020</f>
        <v>22698.7357385137</v>
      </c>
      <c r="Z1020" s="234">
        <f t="shared" ref="Z1020:Z1033" si="2555">Y1020*I1020/9000*L1020*K1020/1000</f>
        <v>1044.14184397163</v>
      </c>
      <c r="AA1020" s="260">
        <f t="shared" ref="AA1020:AA1033" si="2556">65*1000/K1020*9000/I1020</f>
        <v>8478.26086956522</v>
      </c>
      <c r="AB1020" s="278">
        <f t="shared" ref="AB1020:AB1033" si="2557">Q1020*R1020*P1020*N1020/K1020/L1020*9000/I1020</f>
        <v>0</v>
      </c>
      <c r="AC1020" s="260">
        <f t="shared" ref="AC1020:AC1033" si="2558">D1020/2*O1020*60*24/1000</f>
        <v>2656.8</v>
      </c>
      <c r="AD1020" s="254">
        <f t="shared" ref="AD1020:AD1027" si="2559">T1020/AC1020/0.83/AE1020</f>
        <v>17.5493009701469</v>
      </c>
      <c r="AE1020" s="279">
        <v>1</v>
      </c>
      <c r="AF1020" s="280">
        <f t="shared" ref="AF1020:AF1033" si="2560">IF(LEN(C1020)&gt;0,AC1020*I1020/9000/1000*K1020*L1020,"")</f>
        <v>122.2128</v>
      </c>
      <c r="AG1020" s="292">
        <v>44133</v>
      </c>
      <c r="AH1020" s="294"/>
      <c r="AI1020" s="294">
        <f>AD1020+AG1020</f>
        <v>44150.5493009701</v>
      </c>
      <c r="AJ1020" s="295" t="str">
        <f ca="1">IF(NOW()-AG1020-AD1020&gt;=-2,"跟踪"," ")</f>
        <v>跟踪</v>
      </c>
      <c r="AK1020" s="295">
        <f>AI1020+3</f>
        <v>44153.5493009701</v>
      </c>
      <c r="AL1020" s="296">
        <f>SUM(AF1020:AF1026)</f>
        <v>344.640096</v>
      </c>
      <c r="AM1020" s="217"/>
      <c r="AN1020" s="218"/>
      <c r="AO1020" s="218"/>
      <c r="AP1020" s="218"/>
      <c r="AQ1020" s="218"/>
      <c r="AR1020" s="218"/>
      <c r="AS1020" s="218"/>
      <c r="AT1020" s="218"/>
      <c r="AU1020" s="218"/>
      <c r="AV1020" s="218"/>
      <c r="AW1020" s="218"/>
      <c r="AX1020" s="218"/>
      <c r="AY1020" s="218"/>
      <c r="AZ1020" s="218"/>
      <c r="BA1020" s="218"/>
      <c r="BB1020" s="218"/>
      <c r="BC1020" s="218"/>
      <c r="BD1020" s="218"/>
      <c r="BE1020" s="218"/>
      <c r="BF1020" s="218"/>
      <c r="BG1020" s="218"/>
      <c r="BH1020" s="218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217"/>
      <c r="BS1020" s="217"/>
      <c r="BT1020" s="217"/>
      <c r="BU1020" s="217"/>
      <c r="BV1020" s="217"/>
      <c r="BW1020" s="217"/>
      <c r="BX1020" s="217"/>
      <c r="BY1020" s="217"/>
      <c r="BZ1020" s="217"/>
      <c r="CA1020" s="217"/>
      <c r="CB1020" s="217"/>
      <c r="CC1020" s="217"/>
      <c r="CD1020" s="217"/>
      <c r="CE1020" s="217"/>
      <c r="CF1020" s="217"/>
      <c r="CG1020" s="217"/>
      <c r="CH1020" s="217"/>
      <c r="CI1020" s="217"/>
      <c r="CJ1020" s="217"/>
      <c r="CK1020" s="217"/>
      <c r="CL1020" s="217"/>
      <c r="CM1020" s="217"/>
      <c r="CN1020" s="217"/>
      <c r="CO1020" s="217"/>
      <c r="CP1020" s="217"/>
      <c r="CQ1020" s="217"/>
      <c r="CR1020" s="217"/>
      <c r="CS1020" s="217"/>
      <c r="CT1020" s="217"/>
      <c r="CU1020" s="217"/>
      <c r="CV1020" s="217"/>
      <c r="CW1020" s="217"/>
      <c r="CX1020" s="217"/>
      <c r="CY1020" s="217"/>
    </row>
    <row r="1021" s="193" customFormat="1" customHeight="1" spans="1:103">
      <c r="A1021" s="341">
        <v>414</v>
      </c>
      <c r="B1021" s="235"/>
      <c r="C1021" s="234">
        <v>1</v>
      </c>
      <c r="D1021" s="233">
        <f t="shared" ref="D1021:D1026" si="2561">D1020</f>
        <v>820</v>
      </c>
      <c r="E1021" s="234" t="str">
        <f t="shared" ref="E1021:E1026" si="2562">E1020</f>
        <v>耐折YS-17990-22E-F</v>
      </c>
      <c r="F1021" s="232">
        <f t="shared" ref="F1021:F1026" si="2563">F1020</f>
        <v>5020</v>
      </c>
      <c r="G1021" s="234"/>
      <c r="H1021" s="234" t="s">
        <v>41</v>
      </c>
      <c r="I1021" s="234">
        <v>150</v>
      </c>
      <c r="J1021" s="252" t="s">
        <v>67</v>
      </c>
      <c r="K1021" s="234"/>
      <c r="L1021" s="234">
        <f t="shared" ref="L1021:L1026" si="2564">L1020</f>
        <v>6</v>
      </c>
      <c r="M1021" s="234">
        <f t="shared" si="2550"/>
        <v>0</v>
      </c>
      <c r="N1021" s="253">
        <f t="shared" ref="N1021:N1026" si="2565">M1021/SUM($M$1020:$M$1026)</f>
        <v>0</v>
      </c>
      <c r="O1021" s="234">
        <v>4.5</v>
      </c>
      <c r="P1021" s="260"/>
      <c r="Q1021" s="260"/>
      <c r="R1021" s="260"/>
      <c r="S1021" s="260">
        <f t="shared" si="2551"/>
        <v>0</v>
      </c>
      <c r="T1021" s="260" t="e">
        <f t="shared" si="2552"/>
        <v>#DIV/0!</v>
      </c>
      <c r="U1021" s="260">
        <f t="shared" si="2553"/>
        <v>0</v>
      </c>
      <c r="V1021" s="260"/>
      <c r="W1021" s="270"/>
      <c r="X1021" s="266"/>
      <c r="Y1021" s="260" t="e">
        <f t="shared" si="2554"/>
        <v>#DIV/0!</v>
      </c>
      <c r="Z1021" s="234" t="e">
        <f t="shared" si="2555"/>
        <v>#DIV/0!</v>
      </c>
      <c r="AA1021" s="260" t="e">
        <f t="shared" si="2556"/>
        <v>#DIV/0!</v>
      </c>
      <c r="AB1021" s="278" t="e">
        <f t="shared" si="2557"/>
        <v>#DIV/0!</v>
      </c>
      <c r="AC1021" s="260">
        <f t="shared" si="2558"/>
        <v>2656.8</v>
      </c>
      <c r="AD1021" s="254" t="e">
        <f t="shared" si="2559"/>
        <v>#DIV/0!</v>
      </c>
      <c r="AE1021" s="279">
        <v>1</v>
      </c>
      <c r="AF1021" s="280">
        <f t="shared" si="2560"/>
        <v>0</v>
      </c>
      <c r="AG1021" s="292">
        <f t="shared" ref="AG1021:AG1026" si="2566">AG1020</f>
        <v>44133</v>
      </c>
      <c r="AH1021" s="294"/>
      <c r="AI1021" s="294">
        <f t="shared" ref="AI1021:AI1026" si="2567">AI1020</f>
        <v>44150.5493009701</v>
      </c>
      <c r="AJ1021" s="295"/>
      <c r="AK1021" s="295">
        <f t="shared" ref="AK1021:AK1026" si="2568">AK1020</f>
        <v>44153.5493009701</v>
      </c>
      <c r="AL1021" s="296"/>
      <c r="AM1021" s="217"/>
      <c r="AN1021" s="218"/>
      <c r="AO1021" s="218"/>
      <c r="AP1021" s="218"/>
      <c r="AQ1021" s="218"/>
      <c r="AR1021" s="218"/>
      <c r="AS1021" s="218"/>
      <c r="AT1021" s="218"/>
      <c r="AU1021" s="218"/>
      <c r="AV1021" s="218"/>
      <c r="AW1021" s="218"/>
      <c r="AX1021" s="218"/>
      <c r="AY1021" s="218"/>
      <c r="AZ1021" s="218"/>
      <c r="BA1021" s="218"/>
      <c r="BB1021" s="218"/>
      <c r="BC1021" s="218"/>
      <c r="BD1021" s="218"/>
      <c r="BE1021" s="218"/>
      <c r="BF1021" s="218"/>
      <c r="BG1021" s="218"/>
      <c r="BH1021" s="218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7"/>
      <c r="BT1021" s="217"/>
      <c r="BU1021" s="217"/>
      <c r="BV1021" s="217"/>
      <c r="BW1021" s="217"/>
      <c r="BX1021" s="217"/>
      <c r="BY1021" s="217"/>
      <c r="BZ1021" s="217"/>
      <c r="CA1021" s="217"/>
      <c r="CB1021" s="217"/>
      <c r="CC1021" s="217"/>
      <c r="CD1021" s="217"/>
      <c r="CE1021" s="217"/>
      <c r="CF1021" s="217"/>
      <c r="CG1021" s="217"/>
      <c r="CH1021" s="217"/>
      <c r="CI1021" s="217"/>
      <c r="CJ1021" s="217"/>
      <c r="CK1021" s="217"/>
      <c r="CL1021" s="217"/>
      <c r="CM1021" s="217"/>
      <c r="CN1021" s="217"/>
      <c r="CO1021" s="217"/>
      <c r="CP1021" s="217"/>
      <c r="CQ1021" s="217"/>
      <c r="CR1021" s="217"/>
      <c r="CS1021" s="217"/>
      <c r="CT1021" s="217"/>
      <c r="CU1021" s="217"/>
      <c r="CV1021" s="217"/>
      <c r="CW1021" s="217"/>
      <c r="CX1021" s="217"/>
      <c r="CY1021" s="217"/>
    </row>
    <row r="1022" s="193" customFormat="1" customHeight="1" spans="1:103">
      <c r="A1022" s="341">
        <v>414</v>
      </c>
      <c r="B1022" s="235"/>
      <c r="C1022" s="234">
        <v>1</v>
      </c>
      <c r="D1022" s="233">
        <f t="shared" si="2561"/>
        <v>820</v>
      </c>
      <c r="E1022" s="234" t="str">
        <f t="shared" si="2562"/>
        <v>耐折YS-17990-22E-F</v>
      </c>
      <c r="F1022" s="232">
        <f t="shared" si="2563"/>
        <v>5020</v>
      </c>
      <c r="G1022" s="234"/>
      <c r="H1022" s="234" t="s">
        <v>42</v>
      </c>
      <c r="I1022" s="234">
        <v>30</v>
      </c>
      <c r="J1022" s="252" t="s">
        <v>57</v>
      </c>
      <c r="K1022" s="234">
        <v>460</v>
      </c>
      <c r="L1022" s="234">
        <f t="shared" si="2564"/>
        <v>6</v>
      </c>
      <c r="M1022" s="234">
        <f t="shared" si="2550"/>
        <v>229080</v>
      </c>
      <c r="N1022" s="253">
        <f t="shared" si="2565"/>
        <v>0.261623325453113</v>
      </c>
      <c r="O1022" s="234">
        <v>16.6</v>
      </c>
      <c r="P1022" s="234"/>
      <c r="Q1022" s="234"/>
      <c r="R1022" s="234"/>
      <c r="S1022" s="260">
        <f t="shared" si="2551"/>
        <v>0</v>
      </c>
      <c r="T1022" s="260">
        <f t="shared" si="2552"/>
        <v>142755.336279851</v>
      </c>
      <c r="U1022" s="260">
        <f t="shared" si="2553"/>
        <v>1313.34909377463</v>
      </c>
      <c r="V1022" s="260"/>
      <c r="W1022" s="270"/>
      <c r="X1022" s="266"/>
      <c r="Y1022" s="260">
        <f t="shared" si="2554"/>
        <v>142755.336279851</v>
      </c>
      <c r="Z1022" s="234">
        <f t="shared" si="2555"/>
        <v>1313.34909377463</v>
      </c>
      <c r="AA1022" s="260">
        <f t="shared" si="2556"/>
        <v>42391.3043478261</v>
      </c>
      <c r="AB1022" s="278">
        <f t="shared" si="2557"/>
        <v>0</v>
      </c>
      <c r="AC1022" s="260">
        <f t="shared" si="2558"/>
        <v>9800.64</v>
      </c>
      <c r="AD1022" s="254">
        <f t="shared" si="2559"/>
        <v>17.549300970147</v>
      </c>
      <c r="AE1022" s="279">
        <v>1</v>
      </c>
      <c r="AF1022" s="280">
        <f t="shared" si="2560"/>
        <v>90.165888</v>
      </c>
      <c r="AG1022" s="292">
        <f t="shared" si="2566"/>
        <v>44133</v>
      </c>
      <c r="AH1022" s="294"/>
      <c r="AI1022" s="294">
        <f t="shared" si="2567"/>
        <v>44150.5493009701</v>
      </c>
      <c r="AJ1022" s="295"/>
      <c r="AK1022" s="295">
        <f t="shared" si="2568"/>
        <v>44153.5493009701</v>
      </c>
      <c r="AL1022" s="296"/>
      <c r="AM1022" s="217"/>
      <c r="AN1022" s="218"/>
      <c r="AO1022" s="218"/>
      <c r="AP1022" s="218"/>
      <c r="AQ1022" s="218"/>
      <c r="AR1022" s="218"/>
      <c r="AS1022" s="218"/>
      <c r="AT1022" s="218"/>
      <c r="AU1022" s="218"/>
      <c r="AV1022" s="218"/>
      <c r="AW1022" s="218"/>
      <c r="AX1022" s="218"/>
      <c r="AY1022" s="218"/>
      <c r="AZ1022" s="218"/>
      <c r="BA1022" s="218"/>
      <c r="BB1022" s="218"/>
      <c r="BC1022" s="218"/>
      <c r="BD1022" s="218"/>
      <c r="BE1022" s="218"/>
      <c r="BF1022" s="218"/>
      <c r="BG1022" s="218"/>
      <c r="BH1022" s="218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7"/>
      <c r="BT1022" s="217"/>
      <c r="BU1022" s="217"/>
      <c r="BV1022" s="217"/>
      <c r="BW1022" s="217"/>
      <c r="BX1022" s="217"/>
      <c r="BY1022" s="217"/>
      <c r="BZ1022" s="217"/>
      <c r="CA1022" s="217"/>
      <c r="CB1022" s="217"/>
      <c r="CC1022" s="217"/>
      <c r="CD1022" s="217"/>
      <c r="CE1022" s="217"/>
      <c r="CF1022" s="217"/>
      <c r="CG1022" s="217"/>
      <c r="CH1022" s="217"/>
      <c r="CI1022" s="217"/>
      <c r="CJ1022" s="217"/>
      <c r="CK1022" s="217"/>
      <c r="CL1022" s="217"/>
      <c r="CM1022" s="217"/>
      <c r="CN1022" s="217"/>
      <c r="CO1022" s="217"/>
      <c r="CP1022" s="217"/>
      <c r="CQ1022" s="217"/>
      <c r="CR1022" s="217"/>
      <c r="CS1022" s="217"/>
      <c r="CT1022" s="217"/>
      <c r="CU1022" s="217"/>
      <c r="CV1022" s="217"/>
      <c r="CW1022" s="217"/>
      <c r="CX1022" s="217"/>
      <c r="CY1022" s="217"/>
    </row>
    <row r="1023" s="193" customFormat="1" customHeight="1" spans="1:103">
      <c r="A1023" s="341">
        <v>414</v>
      </c>
      <c r="B1023" s="235"/>
      <c r="C1023" s="234">
        <v>1</v>
      </c>
      <c r="D1023" s="233">
        <f t="shared" si="2561"/>
        <v>820</v>
      </c>
      <c r="E1023" s="234" t="str">
        <f t="shared" si="2562"/>
        <v>耐折YS-17990-22E-F</v>
      </c>
      <c r="F1023" s="232">
        <f t="shared" si="2563"/>
        <v>5020</v>
      </c>
      <c r="G1023" s="234"/>
      <c r="H1023" s="234" t="s">
        <v>43</v>
      </c>
      <c r="I1023" s="234">
        <v>30</v>
      </c>
      <c r="J1023" s="252" t="s">
        <v>57</v>
      </c>
      <c r="K1023" s="234">
        <v>460</v>
      </c>
      <c r="L1023" s="234">
        <f t="shared" si="2564"/>
        <v>6</v>
      </c>
      <c r="M1023" s="234">
        <f t="shared" si="2550"/>
        <v>229080</v>
      </c>
      <c r="N1023" s="253">
        <f t="shared" si="2565"/>
        <v>0.261623325453113</v>
      </c>
      <c r="O1023" s="234">
        <v>16.6</v>
      </c>
      <c r="P1023" s="234"/>
      <c r="Q1023" s="234"/>
      <c r="R1023" s="234"/>
      <c r="S1023" s="260">
        <f t="shared" si="2551"/>
        <v>0</v>
      </c>
      <c r="T1023" s="260">
        <f t="shared" si="2552"/>
        <v>142755.336279851</v>
      </c>
      <c r="U1023" s="260">
        <f t="shared" si="2553"/>
        <v>1313.34909377463</v>
      </c>
      <c r="V1023" s="260"/>
      <c r="W1023" s="270"/>
      <c r="X1023" s="266"/>
      <c r="Y1023" s="260">
        <f t="shared" si="2554"/>
        <v>142755.336279851</v>
      </c>
      <c r="Z1023" s="234">
        <f t="shared" si="2555"/>
        <v>1313.34909377463</v>
      </c>
      <c r="AA1023" s="260">
        <f t="shared" si="2556"/>
        <v>42391.3043478261</v>
      </c>
      <c r="AB1023" s="278">
        <f t="shared" si="2557"/>
        <v>0</v>
      </c>
      <c r="AC1023" s="260">
        <f t="shared" si="2558"/>
        <v>9800.64</v>
      </c>
      <c r="AD1023" s="254">
        <f t="shared" si="2559"/>
        <v>17.549300970147</v>
      </c>
      <c r="AE1023" s="279">
        <v>1</v>
      </c>
      <c r="AF1023" s="280">
        <f t="shared" si="2560"/>
        <v>90.165888</v>
      </c>
      <c r="AG1023" s="292">
        <f t="shared" si="2566"/>
        <v>44133</v>
      </c>
      <c r="AH1023" s="294"/>
      <c r="AI1023" s="294">
        <f t="shared" si="2567"/>
        <v>44150.5493009701</v>
      </c>
      <c r="AJ1023" s="295"/>
      <c r="AK1023" s="295">
        <f t="shared" si="2568"/>
        <v>44153.5493009701</v>
      </c>
      <c r="AL1023" s="296"/>
      <c r="AM1023" s="217"/>
      <c r="AN1023" s="218"/>
      <c r="AO1023" s="218"/>
      <c r="AP1023" s="218"/>
      <c r="AQ1023" s="218"/>
      <c r="AR1023" s="218"/>
      <c r="AS1023" s="218"/>
      <c r="AT1023" s="218"/>
      <c r="AU1023" s="218"/>
      <c r="AV1023" s="218"/>
      <c r="AW1023" s="218"/>
      <c r="AX1023" s="218"/>
      <c r="AY1023" s="218"/>
      <c r="AZ1023" s="218"/>
      <c r="BA1023" s="218"/>
      <c r="BB1023" s="218"/>
      <c r="BC1023" s="218"/>
      <c r="BD1023" s="218"/>
      <c r="BE1023" s="218"/>
      <c r="BF1023" s="218"/>
      <c r="BG1023" s="218"/>
      <c r="BH1023" s="218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7"/>
      <c r="BT1023" s="217"/>
      <c r="BU1023" s="217"/>
      <c r="BV1023" s="217"/>
      <c r="BW1023" s="217"/>
      <c r="BX1023" s="217"/>
      <c r="BY1023" s="217"/>
      <c r="BZ1023" s="217"/>
      <c r="CA1023" s="217"/>
      <c r="CB1023" s="217"/>
      <c r="CC1023" s="217"/>
      <c r="CD1023" s="217"/>
      <c r="CE1023" s="217"/>
      <c r="CF1023" s="217"/>
      <c r="CG1023" s="217"/>
      <c r="CH1023" s="217"/>
      <c r="CI1023" s="217"/>
      <c r="CJ1023" s="217"/>
      <c r="CK1023" s="217"/>
      <c r="CL1023" s="217"/>
      <c r="CM1023" s="217"/>
      <c r="CN1023" s="217"/>
      <c r="CO1023" s="217"/>
      <c r="CP1023" s="217"/>
      <c r="CQ1023" s="217"/>
      <c r="CR1023" s="217"/>
      <c r="CS1023" s="217"/>
      <c r="CT1023" s="217"/>
      <c r="CU1023" s="217"/>
      <c r="CV1023" s="217"/>
      <c r="CW1023" s="217"/>
      <c r="CX1023" s="217"/>
      <c r="CY1023" s="217"/>
    </row>
    <row r="1024" s="193" customFormat="1" customHeight="1" spans="1:103">
      <c r="A1024" s="341">
        <v>414</v>
      </c>
      <c r="B1024" s="235"/>
      <c r="C1024" s="234">
        <v>1</v>
      </c>
      <c r="D1024" s="233">
        <f t="shared" si="2561"/>
        <v>820</v>
      </c>
      <c r="E1024" s="234" t="str">
        <f t="shared" si="2562"/>
        <v>耐折YS-17990-22E-F</v>
      </c>
      <c r="F1024" s="232">
        <f t="shared" si="2563"/>
        <v>5020</v>
      </c>
      <c r="G1024" s="234"/>
      <c r="H1024" s="234" t="s">
        <v>44</v>
      </c>
      <c r="I1024" s="234">
        <v>75</v>
      </c>
      <c r="J1024" s="252" t="s">
        <v>56</v>
      </c>
      <c r="K1024" s="234">
        <v>460</v>
      </c>
      <c r="L1024" s="234">
        <f t="shared" si="2564"/>
        <v>6</v>
      </c>
      <c r="M1024" s="234">
        <f t="shared" si="2550"/>
        <v>106950</v>
      </c>
      <c r="N1024" s="253">
        <f t="shared" si="2565"/>
        <v>0.12214342001576</v>
      </c>
      <c r="O1024" s="234">
        <v>3.1</v>
      </c>
      <c r="P1024" s="234"/>
      <c r="Q1024" s="234"/>
      <c r="R1024" s="234"/>
      <c r="S1024" s="260">
        <f t="shared" si="2551"/>
        <v>0</v>
      </c>
      <c r="T1024" s="260">
        <f t="shared" si="2552"/>
        <v>26659.1290643094</v>
      </c>
      <c r="U1024" s="260">
        <f t="shared" si="2553"/>
        <v>613.159968479115</v>
      </c>
      <c r="V1024" s="260"/>
      <c r="W1024" s="270"/>
      <c r="X1024" s="266"/>
      <c r="Y1024" s="260">
        <f t="shared" si="2554"/>
        <v>26659.1290643094</v>
      </c>
      <c r="Z1024" s="234">
        <f t="shared" si="2555"/>
        <v>613.159968479115</v>
      </c>
      <c r="AA1024" s="260">
        <f t="shared" si="2556"/>
        <v>16956.5217391304</v>
      </c>
      <c r="AB1024" s="278">
        <f t="shared" si="2557"/>
        <v>0</v>
      </c>
      <c r="AC1024" s="260">
        <f t="shared" si="2558"/>
        <v>1830.24</v>
      </c>
      <c r="AD1024" s="254">
        <f t="shared" si="2559"/>
        <v>17.5493009701469</v>
      </c>
      <c r="AE1024" s="279">
        <v>1</v>
      </c>
      <c r="AF1024" s="280">
        <f t="shared" si="2560"/>
        <v>42.09552</v>
      </c>
      <c r="AG1024" s="292">
        <f t="shared" si="2566"/>
        <v>44133</v>
      </c>
      <c r="AH1024" s="294"/>
      <c r="AI1024" s="294">
        <f t="shared" si="2567"/>
        <v>44150.5493009701</v>
      </c>
      <c r="AJ1024" s="295"/>
      <c r="AK1024" s="295">
        <f t="shared" si="2568"/>
        <v>44153.5493009701</v>
      </c>
      <c r="AL1024" s="296"/>
      <c r="AM1024" s="217"/>
      <c r="AN1024" s="218"/>
      <c r="AO1024" s="218"/>
      <c r="AP1024" s="218"/>
      <c r="AQ1024" s="218"/>
      <c r="AR1024" s="218"/>
      <c r="AS1024" s="218"/>
      <c r="AT1024" s="218"/>
      <c r="AU1024" s="218"/>
      <c r="AV1024" s="218"/>
      <c r="AW1024" s="218"/>
      <c r="AX1024" s="218"/>
      <c r="AY1024" s="218"/>
      <c r="AZ1024" s="218"/>
      <c r="BA1024" s="218"/>
      <c r="BB1024" s="218"/>
      <c r="BC1024" s="218"/>
      <c r="BD1024" s="218"/>
      <c r="BE1024" s="218"/>
      <c r="BF1024" s="218"/>
      <c r="BG1024" s="218"/>
      <c r="BH1024" s="218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7"/>
      <c r="BT1024" s="217"/>
      <c r="BU1024" s="217"/>
      <c r="BV1024" s="217"/>
      <c r="BW1024" s="217"/>
      <c r="BX1024" s="217"/>
      <c r="BY1024" s="217"/>
      <c r="BZ1024" s="217"/>
      <c r="CA1024" s="217"/>
      <c r="CB1024" s="217"/>
      <c r="CC1024" s="217"/>
      <c r="CD1024" s="217"/>
      <c r="CE1024" s="217"/>
      <c r="CF1024" s="217"/>
      <c r="CG1024" s="217"/>
      <c r="CH1024" s="217"/>
      <c r="CI1024" s="217"/>
      <c r="CJ1024" s="217"/>
      <c r="CK1024" s="217"/>
      <c r="CL1024" s="217"/>
      <c r="CM1024" s="217"/>
      <c r="CN1024" s="217"/>
      <c r="CO1024" s="217"/>
      <c r="CP1024" s="217"/>
      <c r="CQ1024" s="217"/>
      <c r="CR1024" s="217"/>
      <c r="CS1024" s="217"/>
      <c r="CT1024" s="217"/>
      <c r="CU1024" s="217"/>
      <c r="CV1024" s="217"/>
      <c r="CW1024" s="217"/>
      <c r="CX1024" s="217"/>
      <c r="CY1024" s="217"/>
    </row>
    <row r="1025" s="193" customFormat="1" customHeight="1" spans="1:103">
      <c r="A1025" s="341">
        <v>414</v>
      </c>
      <c r="B1025" s="235"/>
      <c r="C1025" s="234">
        <v>1</v>
      </c>
      <c r="D1025" s="233">
        <f t="shared" si="2561"/>
        <v>820</v>
      </c>
      <c r="E1025" s="234" t="str">
        <f t="shared" si="2562"/>
        <v>耐折YS-17990-22E-F</v>
      </c>
      <c r="F1025" s="232">
        <f t="shared" si="2563"/>
        <v>5020</v>
      </c>
      <c r="G1025" s="234"/>
      <c r="H1025" s="234" t="s">
        <v>45</v>
      </c>
      <c r="I1025" s="234"/>
      <c r="J1025" s="252"/>
      <c r="K1025" s="234"/>
      <c r="L1025" s="234">
        <f t="shared" si="2564"/>
        <v>6</v>
      </c>
      <c r="M1025" s="234">
        <f t="shared" si="2550"/>
        <v>0</v>
      </c>
      <c r="N1025" s="253">
        <f t="shared" si="2565"/>
        <v>0</v>
      </c>
      <c r="O1025" s="234"/>
      <c r="P1025" s="234"/>
      <c r="Q1025" s="234"/>
      <c r="R1025" s="234"/>
      <c r="S1025" s="260">
        <f t="shared" si="2551"/>
        <v>0</v>
      </c>
      <c r="T1025" s="260" t="e">
        <f t="shared" si="2552"/>
        <v>#DIV/0!</v>
      </c>
      <c r="U1025" s="260">
        <f t="shared" si="2553"/>
        <v>0</v>
      </c>
      <c r="V1025" s="260"/>
      <c r="W1025" s="270"/>
      <c r="X1025" s="266"/>
      <c r="Y1025" s="260" t="e">
        <f t="shared" si="2554"/>
        <v>#DIV/0!</v>
      </c>
      <c r="Z1025" s="234" t="e">
        <f t="shared" si="2555"/>
        <v>#DIV/0!</v>
      </c>
      <c r="AA1025" s="260" t="e">
        <f t="shared" si="2556"/>
        <v>#DIV/0!</v>
      </c>
      <c r="AB1025" s="278" t="e">
        <f t="shared" si="2557"/>
        <v>#DIV/0!</v>
      </c>
      <c r="AC1025" s="260">
        <f t="shared" si="2558"/>
        <v>0</v>
      </c>
      <c r="AD1025" s="254" t="e">
        <f t="shared" si="2559"/>
        <v>#DIV/0!</v>
      </c>
      <c r="AE1025" s="279">
        <v>1</v>
      </c>
      <c r="AF1025" s="280">
        <f t="shared" si="2560"/>
        <v>0</v>
      </c>
      <c r="AG1025" s="292">
        <f t="shared" si="2566"/>
        <v>44133</v>
      </c>
      <c r="AH1025" s="294"/>
      <c r="AI1025" s="294">
        <f t="shared" si="2567"/>
        <v>44150.5493009701</v>
      </c>
      <c r="AJ1025" s="295"/>
      <c r="AK1025" s="295">
        <f t="shared" si="2568"/>
        <v>44153.5493009701</v>
      </c>
      <c r="AL1025" s="296"/>
      <c r="AM1025" s="217"/>
      <c r="AN1025" s="218"/>
      <c r="AO1025" s="218"/>
      <c r="AP1025" s="218"/>
      <c r="AQ1025" s="218"/>
      <c r="AR1025" s="218"/>
      <c r="AS1025" s="218"/>
      <c r="AT1025" s="218"/>
      <c r="AU1025" s="218"/>
      <c r="AV1025" s="218"/>
      <c r="AW1025" s="218"/>
      <c r="AX1025" s="218"/>
      <c r="AY1025" s="218"/>
      <c r="AZ1025" s="218"/>
      <c r="BA1025" s="218"/>
      <c r="BB1025" s="218"/>
      <c r="BC1025" s="218"/>
      <c r="BD1025" s="218"/>
      <c r="BE1025" s="218"/>
      <c r="BF1025" s="218"/>
      <c r="BG1025" s="218"/>
      <c r="BH1025" s="218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7"/>
      <c r="BT1025" s="217"/>
      <c r="BU1025" s="217"/>
      <c r="BV1025" s="217"/>
      <c r="BW1025" s="217"/>
      <c r="BX1025" s="217"/>
      <c r="BY1025" s="217"/>
      <c r="BZ1025" s="217"/>
      <c r="CA1025" s="217"/>
      <c r="CB1025" s="217"/>
      <c r="CC1025" s="217"/>
      <c r="CD1025" s="217"/>
      <c r="CE1025" s="217"/>
      <c r="CF1025" s="217"/>
      <c r="CG1025" s="217"/>
      <c r="CH1025" s="217"/>
      <c r="CI1025" s="217"/>
      <c r="CJ1025" s="217"/>
      <c r="CK1025" s="217"/>
      <c r="CL1025" s="217"/>
      <c r="CM1025" s="217"/>
      <c r="CN1025" s="217"/>
      <c r="CO1025" s="217"/>
      <c r="CP1025" s="217"/>
      <c r="CQ1025" s="217"/>
      <c r="CR1025" s="217"/>
      <c r="CS1025" s="217"/>
      <c r="CT1025" s="217"/>
      <c r="CU1025" s="217"/>
      <c r="CV1025" s="217"/>
      <c r="CW1025" s="217"/>
      <c r="CX1025" s="217"/>
      <c r="CY1025" s="217"/>
    </row>
    <row r="1026" s="193" customFormat="1" customHeight="1" spans="1:103">
      <c r="A1026" s="341">
        <v>414</v>
      </c>
      <c r="B1026" s="235"/>
      <c r="C1026" s="234">
        <v>1</v>
      </c>
      <c r="D1026" s="233">
        <f t="shared" si="2561"/>
        <v>820</v>
      </c>
      <c r="E1026" s="234" t="str">
        <f t="shared" si="2562"/>
        <v>耐折YS-17990-22E-F</v>
      </c>
      <c r="F1026" s="232">
        <f t="shared" si="2563"/>
        <v>5020</v>
      </c>
      <c r="G1026" s="234"/>
      <c r="H1026" s="234" t="s">
        <v>46</v>
      </c>
      <c r="I1026" s="234"/>
      <c r="J1026" s="252"/>
      <c r="K1026" s="234"/>
      <c r="L1026" s="234">
        <f t="shared" si="2564"/>
        <v>6</v>
      </c>
      <c r="M1026" s="234">
        <f t="shared" si="2550"/>
        <v>0</v>
      </c>
      <c r="N1026" s="253">
        <f t="shared" si="2565"/>
        <v>0</v>
      </c>
      <c r="O1026" s="234"/>
      <c r="P1026" s="234"/>
      <c r="Q1026" s="234"/>
      <c r="R1026" s="234"/>
      <c r="S1026" s="260">
        <f t="shared" si="2551"/>
        <v>0</v>
      </c>
      <c r="T1026" s="260" t="e">
        <f t="shared" si="2552"/>
        <v>#DIV/0!</v>
      </c>
      <c r="U1026" s="260">
        <f t="shared" si="2553"/>
        <v>0</v>
      </c>
      <c r="V1026" s="260"/>
      <c r="W1026" s="270"/>
      <c r="X1026" s="266"/>
      <c r="Y1026" s="260" t="e">
        <f t="shared" si="2554"/>
        <v>#DIV/0!</v>
      </c>
      <c r="Z1026" s="234" t="e">
        <f t="shared" si="2555"/>
        <v>#DIV/0!</v>
      </c>
      <c r="AA1026" s="260" t="e">
        <f t="shared" si="2556"/>
        <v>#DIV/0!</v>
      </c>
      <c r="AB1026" s="278" t="e">
        <f t="shared" si="2557"/>
        <v>#DIV/0!</v>
      </c>
      <c r="AC1026" s="260">
        <f t="shared" si="2558"/>
        <v>0</v>
      </c>
      <c r="AD1026" s="254" t="e">
        <f t="shared" si="2559"/>
        <v>#DIV/0!</v>
      </c>
      <c r="AE1026" s="279">
        <v>1</v>
      </c>
      <c r="AF1026" s="280">
        <f t="shared" si="2560"/>
        <v>0</v>
      </c>
      <c r="AG1026" s="292">
        <f t="shared" si="2566"/>
        <v>44133</v>
      </c>
      <c r="AH1026" s="294"/>
      <c r="AI1026" s="294">
        <f t="shared" si="2567"/>
        <v>44150.5493009701</v>
      </c>
      <c r="AJ1026" s="295"/>
      <c r="AK1026" s="295">
        <f t="shared" si="2568"/>
        <v>44153.5493009701</v>
      </c>
      <c r="AL1026" s="296"/>
      <c r="AM1026" s="217"/>
      <c r="AN1026" s="218"/>
      <c r="AO1026" s="218"/>
      <c r="AP1026" s="218"/>
      <c r="AQ1026" s="218"/>
      <c r="AR1026" s="218"/>
      <c r="AS1026" s="218"/>
      <c r="AT1026" s="218"/>
      <c r="AU1026" s="218"/>
      <c r="AV1026" s="218"/>
      <c r="AW1026" s="218"/>
      <c r="AX1026" s="218"/>
      <c r="AY1026" s="218"/>
      <c r="AZ1026" s="218"/>
      <c r="BA1026" s="218"/>
      <c r="BB1026" s="218"/>
      <c r="BC1026" s="218"/>
      <c r="BD1026" s="218"/>
      <c r="BE1026" s="218"/>
      <c r="BF1026" s="218"/>
      <c r="BG1026" s="218"/>
      <c r="BH1026" s="218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7"/>
      <c r="BT1026" s="217"/>
      <c r="BU1026" s="217"/>
      <c r="BV1026" s="217"/>
      <c r="BW1026" s="217"/>
      <c r="BX1026" s="217"/>
      <c r="BY1026" s="217"/>
      <c r="BZ1026" s="217"/>
      <c r="CA1026" s="217"/>
      <c r="CB1026" s="217"/>
      <c r="CC1026" s="217"/>
      <c r="CD1026" s="217"/>
      <c r="CE1026" s="217"/>
      <c r="CF1026" s="217"/>
      <c r="CG1026" s="217"/>
      <c r="CH1026" s="217"/>
      <c r="CI1026" s="217"/>
      <c r="CJ1026" s="217"/>
      <c r="CK1026" s="217"/>
      <c r="CL1026" s="217"/>
      <c r="CM1026" s="217"/>
      <c r="CN1026" s="217"/>
      <c r="CO1026" s="217"/>
      <c r="CP1026" s="217"/>
      <c r="CQ1026" s="217"/>
      <c r="CR1026" s="217"/>
      <c r="CS1026" s="217"/>
      <c r="CT1026" s="217"/>
      <c r="CU1026" s="217"/>
      <c r="CV1026" s="217"/>
      <c r="CW1026" s="217"/>
      <c r="CX1026" s="217"/>
      <c r="CY1026" s="217"/>
    </row>
    <row r="1027" s="193" customFormat="1" customHeight="1" spans="1:103">
      <c r="A1027" s="341"/>
      <c r="B1027" s="237"/>
      <c r="C1027" s="240"/>
      <c r="D1027" s="239"/>
      <c r="E1027" s="240"/>
      <c r="F1027" s="238"/>
      <c r="G1027" s="240"/>
      <c r="H1027" s="240"/>
      <c r="I1027" s="240"/>
      <c r="J1027" s="256"/>
      <c r="K1027" s="240"/>
      <c r="L1027" s="240"/>
      <c r="M1027" s="240"/>
      <c r="N1027" s="257"/>
      <c r="O1027" s="240"/>
      <c r="P1027" s="240"/>
      <c r="Q1027" s="240"/>
      <c r="R1027" s="240"/>
      <c r="S1027" s="267"/>
      <c r="T1027" s="267"/>
      <c r="U1027" s="267"/>
      <c r="V1027" s="267"/>
      <c r="W1027" s="272"/>
      <c r="X1027" s="269"/>
      <c r="Y1027" s="267"/>
      <c r="Z1027" s="240"/>
      <c r="AA1027" s="267"/>
      <c r="AB1027" s="281"/>
      <c r="AC1027" s="267"/>
      <c r="AD1027" s="258"/>
      <c r="AE1027" s="282"/>
      <c r="AF1027" s="283"/>
      <c r="AG1027" s="297"/>
      <c r="AH1027" s="352"/>
      <c r="AI1027" s="352"/>
      <c r="AJ1027" s="345"/>
      <c r="AK1027" s="345"/>
      <c r="AL1027" s="298"/>
      <c r="AM1027" s="217"/>
      <c r="AN1027" s="218"/>
      <c r="AO1027" s="218"/>
      <c r="AP1027" s="218"/>
      <c r="AQ1027" s="218"/>
      <c r="AR1027" s="218"/>
      <c r="AS1027" s="218"/>
      <c r="AT1027" s="218"/>
      <c r="AU1027" s="218"/>
      <c r="AV1027" s="218"/>
      <c r="AW1027" s="218"/>
      <c r="AX1027" s="218"/>
      <c r="AY1027" s="218"/>
      <c r="AZ1027" s="218"/>
      <c r="BA1027" s="218"/>
      <c r="BB1027" s="218"/>
      <c r="BC1027" s="218"/>
      <c r="BD1027" s="218"/>
      <c r="BE1027" s="218"/>
      <c r="BF1027" s="218"/>
      <c r="BG1027" s="218"/>
      <c r="BH1027" s="218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7"/>
      <c r="BT1027" s="217"/>
      <c r="BU1027" s="217"/>
      <c r="BV1027" s="217"/>
      <c r="BW1027" s="217"/>
      <c r="BX1027" s="217"/>
      <c r="BY1027" s="217"/>
      <c r="BZ1027" s="217"/>
      <c r="CA1027" s="217"/>
      <c r="CB1027" s="217"/>
      <c r="CC1027" s="217"/>
      <c r="CD1027" s="217"/>
      <c r="CE1027" s="217"/>
      <c r="CF1027" s="217"/>
      <c r="CG1027" s="217"/>
      <c r="CH1027" s="217"/>
      <c r="CI1027" s="217"/>
      <c r="CJ1027" s="217"/>
      <c r="CK1027" s="217"/>
      <c r="CL1027" s="217"/>
      <c r="CM1027" s="217"/>
      <c r="CN1027" s="217"/>
      <c r="CO1027" s="217"/>
      <c r="CP1027" s="217"/>
      <c r="CQ1027" s="217"/>
      <c r="CR1027" s="217"/>
      <c r="CS1027" s="217"/>
      <c r="CT1027" s="217"/>
      <c r="CU1027" s="217"/>
      <c r="CV1027" s="217"/>
      <c r="CW1027" s="217"/>
      <c r="CX1027" s="217"/>
      <c r="CY1027" s="217"/>
    </row>
    <row r="1028" s="190" customFormat="1" customHeight="1" spans="1:103">
      <c r="A1028" s="243">
        <v>413</v>
      </c>
      <c r="B1028" s="235">
        <v>1128</v>
      </c>
      <c r="C1028" s="234">
        <v>1</v>
      </c>
      <c r="D1028" s="233">
        <v>750</v>
      </c>
      <c r="E1028" s="234" t="s">
        <v>242</v>
      </c>
      <c r="F1028" s="232">
        <v>3000</v>
      </c>
      <c r="G1028" s="234"/>
      <c r="H1028" s="234" t="s">
        <v>15</v>
      </c>
      <c r="I1028" s="234">
        <v>300</v>
      </c>
      <c r="J1028" s="252" t="s">
        <v>168</v>
      </c>
      <c r="K1028" s="234">
        <v>238</v>
      </c>
      <c r="L1028" s="234">
        <v>6</v>
      </c>
      <c r="M1028" s="234">
        <f t="shared" ref="M1028:M1034" si="2569">O1028*K1028*I1028</f>
        <v>128520</v>
      </c>
      <c r="N1028" s="253">
        <f>M1028/SUM($M$1028:$M$1034)</f>
        <v>0.0908632004038365</v>
      </c>
      <c r="O1028" s="234">
        <v>1.8</v>
      </c>
      <c r="P1028" s="234"/>
      <c r="Q1028" s="234"/>
      <c r="R1028" s="234"/>
      <c r="S1028" s="260">
        <f t="shared" ref="S1028:S1034" si="2570">R1028*Q1028*P1028/1000</f>
        <v>0</v>
      </c>
      <c r="T1028" s="260">
        <f t="shared" ref="T1028:T1034" si="2571">F1028*N1028*1000/L1028/K1028*9000/I1028</f>
        <v>5726.67229435944</v>
      </c>
      <c r="U1028" s="260">
        <f t="shared" ref="U1028:U1034" si="2572">F1028*N1028</f>
        <v>272.589601211509</v>
      </c>
      <c r="V1028" s="260"/>
      <c r="W1028" s="270"/>
      <c r="X1028" s="266"/>
      <c r="Y1028" s="260">
        <f t="shared" ref="Y1028:Y1034" si="2573">T1028-X1028</f>
        <v>5726.67229435944</v>
      </c>
      <c r="Z1028" s="234">
        <f t="shared" ref="Z1028:Z1034" si="2574">Y1028*I1028/9000*L1028*K1028/1000</f>
        <v>272.589601211509</v>
      </c>
      <c r="AA1028" s="260">
        <f t="shared" ref="AA1028:AA1034" si="2575">65*1000/K1028*9000/I1028</f>
        <v>8193.27731092437</v>
      </c>
      <c r="AB1028" s="278">
        <f t="shared" ref="AB1028:AB1034" si="2576">Q1028*R1028*P1028*N1028/K1028/L1028*9000/I1028</f>
        <v>0</v>
      </c>
      <c r="AC1028" s="260">
        <f t="shared" ref="AC1028:AC1034" si="2577">D1028/2*O1028*60*24/1000</f>
        <v>972</v>
      </c>
      <c r="AD1028" s="254">
        <f t="shared" ref="AD1028:AD1034" si="2578">T1028/AC1028/0.83/AE1028</f>
        <v>7.09835923243523</v>
      </c>
      <c r="AE1028" s="279">
        <v>1</v>
      </c>
      <c r="AF1028" s="280">
        <f t="shared" ref="AF1028:AF1034" si="2579">IF(LEN(C1028)&gt;0,AC1028*I1028/9000/1000*K1028*L1028,"")</f>
        <v>46.2672</v>
      </c>
      <c r="AG1028" s="292">
        <v>44162</v>
      </c>
      <c r="AH1028" s="294"/>
      <c r="AI1028" s="294">
        <f>AD1028+AG1028</f>
        <v>44169.0983592324</v>
      </c>
      <c r="AJ1028" s="295" t="str">
        <f ca="1">IF(NOW()-AG1028-AD1028&gt;=-2,"跟踪"," ")</f>
        <v> </v>
      </c>
      <c r="AK1028" s="295">
        <f>AI1028+3</f>
        <v>44172.0983592324</v>
      </c>
      <c r="AL1028" s="296">
        <f>SUM(AF1028:AF1034)</f>
        <v>509.19624</v>
      </c>
      <c r="AM1028" s="300"/>
      <c r="AN1028" s="218"/>
      <c r="AO1028" s="218"/>
      <c r="AP1028" s="218"/>
      <c r="AQ1028" s="218"/>
      <c r="AR1028" s="218"/>
      <c r="AS1028" s="218"/>
      <c r="AT1028" s="218"/>
      <c r="AU1028" s="218"/>
      <c r="AV1028" s="218"/>
      <c r="AW1028" s="218"/>
      <c r="AX1028" s="218"/>
      <c r="AY1028" s="218"/>
      <c r="AZ1028" s="218"/>
      <c r="BA1028" s="218"/>
      <c r="BB1028" s="218"/>
      <c r="BC1028" s="218"/>
      <c r="BD1028" s="218"/>
      <c r="BE1028" s="218"/>
      <c r="BF1028" s="218"/>
      <c r="BG1028" s="218"/>
      <c r="BH1028" s="218"/>
      <c r="BI1028" s="300"/>
      <c r="BJ1028" s="300"/>
      <c r="BK1028" s="300"/>
      <c r="BL1028" s="300"/>
      <c r="BM1028" s="300"/>
      <c r="BN1028" s="300"/>
      <c r="BO1028" s="300"/>
      <c r="BP1028" s="300"/>
      <c r="BQ1028" s="300"/>
      <c r="BR1028" s="300"/>
      <c r="BS1028" s="300"/>
      <c r="BT1028" s="300"/>
      <c r="BU1028" s="300"/>
      <c r="BV1028" s="300"/>
      <c r="BW1028" s="300"/>
      <c r="BX1028" s="300"/>
      <c r="BY1028" s="300"/>
      <c r="BZ1028" s="300"/>
      <c r="CA1028" s="300"/>
      <c r="CB1028" s="300"/>
      <c r="CC1028" s="300"/>
      <c r="CD1028" s="300"/>
      <c r="CE1028" s="300"/>
      <c r="CF1028" s="300"/>
      <c r="CG1028" s="300"/>
      <c r="CH1028" s="300"/>
      <c r="CI1028" s="300"/>
      <c r="CJ1028" s="300"/>
      <c r="CK1028" s="300"/>
      <c r="CL1028" s="300"/>
      <c r="CM1028" s="300"/>
      <c r="CN1028" s="300"/>
      <c r="CO1028" s="300"/>
      <c r="CP1028" s="300"/>
      <c r="CQ1028" s="300"/>
      <c r="CR1028" s="300"/>
      <c r="CS1028" s="300"/>
      <c r="CT1028" s="300"/>
      <c r="CU1028" s="300"/>
      <c r="CV1028" s="300"/>
      <c r="CW1028" s="300"/>
      <c r="CX1028" s="300"/>
      <c r="CY1028" s="300"/>
    </row>
    <row r="1029" s="190" customFormat="1" customHeight="1" spans="1:103">
      <c r="A1029" s="243">
        <v>413</v>
      </c>
      <c r="B1029" s="235"/>
      <c r="C1029" s="234">
        <v>1</v>
      </c>
      <c r="D1029" s="233">
        <f t="shared" ref="D1029:D1034" si="2580">D1028</f>
        <v>750</v>
      </c>
      <c r="E1029" s="234" t="str">
        <f t="shared" ref="E1029:E1034" si="2581">E1028</f>
        <v>YT-1668</v>
      </c>
      <c r="F1029" s="232">
        <f t="shared" ref="F1029:F1034" si="2582">F1028</f>
        <v>3000</v>
      </c>
      <c r="G1029" s="234"/>
      <c r="H1029" s="234" t="s">
        <v>41</v>
      </c>
      <c r="I1029" s="234">
        <v>300</v>
      </c>
      <c r="J1029" s="252" t="s">
        <v>168</v>
      </c>
      <c r="K1029" s="234"/>
      <c r="L1029" s="234">
        <f t="shared" ref="L1029:L1034" si="2583">L1028</f>
        <v>6</v>
      </c>
      <c r="M1029" s="234">
        <f t="shared" si="2569"/>
        <v>0</v>
      </c>
      <c r="N1029" s="253">
        <f t="shared" ref="N1029:N1034" si="2584">M1029/SUM($M$1028:$M$1034)</f>
        <v>0</v>
      </c>
      <c r="O1029" s="234">
        <v>1.8</v>
      </c>
      <c r="P1029" s="234"/>
      <c r="Q1029" s="234"/>
      <c r="R1029" s="234"/>
      <c r="S1029" s="260">
        <f t="shared" si="2570"/>
        <v>0</v>
      </c>
      <c r="T1029" s="260" t="e">
        <f t="shared" si="2571"/>
        <v>#DIV/0!</v>
      </c>
      <c r="U1029" s="260">
        <f t="shared" si="2572"/>
        <v>0</v>
      </c>
      <c r="V1029" s="260"/>
      <c r="W1029" s="270"/>
      <c r="X1029" s="266"/>
      <c r="Y1029" s="260" t="e">
        <f t="shared" si="2573"/>
        <v>#DIV/0!</v>
      </c>
      <c r="Z1029" s="234" t="e">
        <f t="shared" si="2574"/>
        <v>#DIV/0!</v>
      </c>
      <c r="AA1029" s="260" t="e">
        <f t="shared" si="2575"/>
        <v>#DIV/0!</v>
      </c>
      <c r="AB1029" s="278" t="e">
        <f t="shared" si="2576"/>
        <v>#DIV/0!</v>
      </c>
      <c r="AC1029" s="260">
        <f t="shared" si="2577"/>
        <v>972</v>
      </c>
      <c r="AD1029" s="254" t="e">
        <f t="shared" si="2578"/>
        <v>#DIV/0!</v>
      </c>
      <c r="AE1029" s="279">
        <v>1</v>
      </c>
      <c r="AF1029" s="280">
        <f t="shared" si="2579"/>
        <v>0</v>
      </c>
      <c r="AG1029" s="292">
        <f t="shared" ref="AG1029:AG1034" si="2585">AG1028</f>
        <v>44162</v>
      </c>
      <c r="AH1029" s="294"/>
      <c r="AI1029" s="294">
        <f t="shared" ref="AI1029:AI1034" si="2586">AI1028</f>
        <v>44169.0983592324</v>
      </c>
      <c r="AJ1029" s="295"/>
      <c r="AK1029" s="295">
        <f t="shared" ref="AK1029:AK1034" si="2587">AK1028</f>
        <v>44172.0983592324</v>
      </c>
      <c r="AL1029" s="296"/>
      <c r="AM1029" s="300"/>
      <c r="AN1029" s="218"/>
      <c r="AO1029" s="218"/>
      <c r="AP1029" s="218"/>
      <c r="AQ1029" s="218"/>
      <c r="AR1029" s="218"/>
      <c r="AS1029" s="218"/>
      <c r="AT1029" s="218"/>
      <c r="AU1029" s="218"/>
      <c r="AV1029" s="218"/>
      <c r="AW1029" s="218"/>
      <c r="AX1029" s="218"/>
      <c r="AY1029" s="218"/>
      <c r="AZ1029" s="218"/>
      <c r="BA1029" s="218"/>
      <c r="BB1029" s="218"/>
      <c r="BC1029" s="218"/>
      <c r="BD1029" s="218"/>
      <c r="BE1029" s="218"/>
      <c r="BF1029" s="218"/>
      <c r="BG1029" s="218"/>
      <c r="BH1029" s="218"/>
      <c r="BI1029" s="300"/>
      <c r="BJ1029" s="300"/>
      <c r="BK1029" s="300"/>
      <c r="BL1029" s="300"/>
      <c r="BM1029" s="300"/>
      <c r="BN1029" s="300"/>
      <c r="BO1029" s="300"/>
      <c r="BP1029" s="300"/>
      <c r="BQ1029" s="300"/>
      <c r="BR1029" s="300"/>
      <c r="BS1029" s="300"/>
      <c r="BT1029" s="300"/>
      <c r="BU1029" s="300"/>
      <c r="BV1029" s="300"/>
      <c r="BW1029" s="300"/>
      <c r="BX1029" s="300"/>
      <c r="BY1029" s="300"/>
      <c r="BZ1029" s="300"/>
      <c r="CA1029" s="300"/>
      <c r="CB1029" s="300"/>
      <c r="CC1029" s="300"/>
      <c r="CD1029" s="300"/>
      <c r="CE1029" s="300"/>
      <c r="CF1029" s="300"/>
      <c r="CG1029" s="300"/>
      <c r="CH1029" s="300"/>
      <c r="CI1029" s="300"/>
      <c r="CJ1029" s="300"/>
      <c r="CK1029" s="300"/>
      <c r="CL1029" s="300"/>
      <c r="CM1029" s="300"/>
      <c r="CN1029" s="300"/>
      <c r="CO1029" s="300"/>
      <c r="CP1029" s="300"/>
      <c r="CQ1029" s="300"/>
      <c r="CR1029" s="300"/>
      <c r="CS1029" s="300"/>
      <c r="CT1029" s="300"/>
      <c r="CU1029" s="300"/>
      <c r="CV1029" s="300"/>
      <c r="CW1029" s="300"/>
      <c r="CX1029" s="300"/>
      <c r="CY1029" s="300"/>
    </row>
    <row r="1030" s="190" customFormat="1" customHeight="1" spans="1:103">
      <c r="A1030" s="243">
        <v>413</v>
      </c>
      <c r="B1030" s="235"/>
      <c r="C1030" s="234">
        <v>1</v>
      </c>
      <c r="D1030" s="233">
        <f t="shared" si="2580"/>
        <v>750</v>
      </c>
      <c r="E1030" s="234" t="str">
        <f t="shared" si="2581"/>
        <v>YT-1668</v>
      </c>
      <c r="F1030" s="232">
        <f t="shared" si="2582"/>
        <v>3000</v>
      </c>
      <c r="G1030" s="234"/>
      <c r="H1030" s="234" t="s">
        <v>42</v>
      </c>
      <c r="I1030" s="234">
        <v>300</v>
      </c>
      <c r="J1030" s="252" t="s">
        <v>147</v>
      </c>
      <c r="K1030" s="234">
        <v>238</v>
      </c>
      <c r="L1030" s="234">
        <f t="shared" si="2583"/>
        <v>6</v>
      </c>
      <c r="M1030" s="234">
        <f t="shared" si="2569"/>
        <v>371280</v>
      </c>
      <c r="N1030" s="253">
        <f t="shared" si="2584"/>
        <v>0.262493690055528</v>
      </c>
      <c r="O1030" s="234">
        <v>5.2</v>
      </c>
      <c r="P1030" s="234"/>
      <c r="Q1030" s="234"/>
      <c r="R1030" s="234"/>
      <c r="S1030" s="260">
        <f t="shared" si="2570"/>
        <v>0</v>
      </c>
      <c r="T1030" s="260">
        <f t="shared" si="2571"/>
        <v>16543.7199614829</v>
      </c>
      <c r="U1030" s="260">
        <f t="shared" si="2572"/>
        <v>787.481070166584</v>
      </c>
      <c r="V1030" s="260"/>
      <c r="W1030" s="270"/>
      <c r="X1030" s="266"/>
      <c r="Y1030" s="260">
        <f t="shared" si="2573"/>
        <v>16543.7199614829</v>
      </c>
      <c r="Z1030" s="234">
        <f t="shared" si="2574"/>
        <v>787.481070166584</v>
      </c>
      <c r="AA1030" s="260">
        <f t="shared" si="2575"/>
        <v>8193.27731092437</v>
      </c>
      <c r="AB1030" s="278">
        <f t="shared" si="2576"/>
        <v>0</v>
      </c>
      <c r="AC1030" s="260">
        <f t="shared" si="2577"/>
        <v>2808</v>
      </c>
      <c r="AD1030" s="254">
        <f t="shared" si="2578"/>
        <v>7.09835923243523</v>
      </c>
      <c r="AE1030" s="279">
        <v>1</v>
      </c>
      <c r="AF1030" s="280">
        <f t="shared" si="2579"/>
        <v>133.6608</v>
      </c>
      <c r="AG1030" s="292">
        <f t="shared" si="2585"/>
        <v>44162</v>
      </c>
      <c r="AH1030" s="294"/>
      <c r="AI1030" s="294">
        <f t="shared" si="2586"/>
        <v>44169.0983592324</v>
      </c>
      <c r="AJ1030" s="295"/>
      <c r="AK1030" s="295">
        <f t="shared" si="2587"/>
        <v>44172.0983592324</v>
      </c>
      <c r="AL1030" s="296"/>
      <c r="AM1030" s="300"/>
      <c r="AN1030" s="218"/>
      <c r="AO1030" s="218"/>
      <c r="AP1030" s="218"/>
      <c r="AQ1030" s="218"/>
      <c r="AR1030" s="218"/>
      <c r="AS1030" s="218"/>
      <c r="AT1030" s="218"/>
      <c r="AU1030" s="218"/>
      <c r="AV1030" s="218"/>
      <c r="AW1030" s="218"/>
      <c r="AX1030" s="218"/>
      <c r="AY1030" s="218"/>
      <c r="AZ1030" s="218"/>
      <c r="BA1030" s="218"/>
      <c r="BB1030" s="218"/>
      <c r="BC1030" s="218"/>
      <c r="BD1030" s="218"/>
      <c r="BE1030" s="218"/>
      <c r="BF1030" s="218"/>
      <c r="BG1030" s="218"/>
      <c r="BH1030" s="218"/>
      <c r="BI1030" s="300"/>
      <c r="BJ1030" s="300"/>
      <c r="BK1030" s="300"/>
      <c r="BL1030" s="300"/>
      <c r="BM1030" s="300"/>
      <c r="BN1030" s="300"/>
      <c r="BO1030" s="300"/>
      <c r="BP1030" s="300"/>
      <c r="BQ1030" s="300"/>
      <c r="BR1030" s="300"/>
      <c r="BS1030" s="300"/>
      <c r="BT1030" s="300"/>
      <c r="BU1030" s="300"/>
      <c r="BV1030" s="300"/>
      <c r="BW1030" s="300"/>
      <c r="BX1030" s="300"/>
      <c r="BY1030" s="300"/>
      <c r="BZ1030" s="300"/>
      <c r="CA1030" s="300"/>
      <c r="CB1030" s="300"/>
      <c r="CC1030" s="300"/>
      <c r="CD1030" s="300"/>
      <c r="CE1030" s="300"/>
      <c r="CF1030" s="300"/>
      <c r="CG1030" s="300"/>
      <c r="CH1030" s="300"/>
      <c r="CI1030" s="300"/>
      <c r="CJ1030" s="300"/>
      <c r="CK1030" s="300"/>
      <c r="CL1030" s="300"/>
      <c r="CM1030" s="300"/>
      <c r="CN1030" s="300"/>
      <c r="CO1030" s="300"/>
      <c r="CP1030" s="300"/>
      <c r="CQ1030" s="300"/>
      <c r="CR1030" s="300"/>
      <c r="CS1030" s="300"/>
      <c r="CT1030" s="300"/>
      <c r="CU1030" s="300"/>
      <c r="CV1030" s="300"/>
      <c r="CW1030" s="300"/>
      <c r="CX1030" s="300"/>
      <c r="CY1030" s="300"/>
    </row>
    <row r="1031" s="190" customFormat="1" customHeight="1" spans="1:103">
      <c r="A1031" s="243">
        <v>413</v>
      </c>
      <c r="B1031" s="235"/>
      <c r="C1031" s="234">
        <v>1</v>
      </c>
      <c r="D1031" s="233">
        <f t="shared" si="2580"/>
        <v>750</v>
      </c>
      <c r="E1031" s="234" t="str">
        <f t="shared" si="2581"/>
        <v>YT-1668</v>
      </c>
      <c r="F1031" s="232">
        <f t="shared" si="2582"/>
        <v>3000</v>
      </c>
      <c r="G1031" s="234"/>
      <c r="H1031" s="234" t="s">
        <v>43</v>
      </c>
      <c r="I1031" s="234">
        <v>300</v>
      </c>
      <c r="J1031" s="252" t="s">
        <v>147</v>
      </c>
      <c r="K1031" s="234">
        <v>238</v>
      </c>
      <c r="L1031" s="234">
        <f t="shared" si="2583"/>
        <v>6</v>
      </c>
      <c r="M1031" s="234">
        <f t="shared" si="2569"/>
        <v>371280</v>
      </c>
      <c r="N1031" s="253">
        <f t="shared" si="2584"/>
        <v>0.262493690055528</v>
      </c>
      <c r="O1031" s="234">
        <v>5.2</v>
      </c>
      <c r="P1031" s="234"/>
      <c r="Q1031" s="234"/>
      <c r="R1031" s="234"/>
      <c r="S1031" s="260">
        <f t="shared" si="2570"/>
        <v>0</v>
      </c>
      <c r="T1031" s="260">
        <f t="shared" si="2571"/>
        <v>16543.7199614829</v>
      </c>
      <c r="U1031" s="260">
        <f t="shared" si="2572"/>
        <v>787.481070166584</v>
      </c>
      <c r="V1031" s="260"/>
      <c r="W1031" s="270"/>
      <c r="X1031" s="266"/>
      <c r="Y1031" s="260">
        <f t="shared" si="2573"/>
        <v>16543.7199614829</v>
      </c>
      <c r="Z1031" s="234">
        <f t="shared" si="2574"/>
        <v>787.481070166584</v>
      </c>
      <c r="AA1031" s="260">
        <f t="shared" si="2575"/>
        <v>8193.27731092437</v>
      </c>
      <c r="AB1031" s="278">
        <f t="shared" si="2576"/>
        <v>0</v>
      </c>
      <c r="AC1031" s="260">
        <f t="shared" si="2577"/>
        <v>2808</v>
      </c>
      <c r="AD1031" s="254">
        <f t="shared" si="2578"/>
        <v>7.09835923243523</v>
      </c>
      <c r="AE1031" s="279">
        <v>1</v>
      </c>
      <c r="AF1031" s="280">
        <f t="shared" si="2579"/>
        <v>133.6608</v>
      </c>
      <c r="AG1031" s="292">
        <f t="shared" si="2585"/>
        <v>44162</v>
      </c>
      <c r="AH1031" s="294"/>
      <c r="AI1031" s="294">
        <f t="shared" si="2586"/>
        <v>44169.0983592324</v>
      </c>
      <c r="AJ1031" s="295"/>
      <c r="AK1031" s="295">
        <f t="shared" si="2587"/>
        <v>44172.0983592324</v>
      </c>
      <c r="AL1031" s="296"/>
      <c r="AM1031" s="300"/>
      <c r="AN1031" s="218"/>
      <c r="AO1031" s="218"/>
      <c r="AP1031" s="218"/>
      <c r="AQ1031" s="218"/>
      <c r="AR1031" s="218"/>
      <c r="AS1031" s="218"/>
      <c r="AT1031" s="218"/>
      <c r="AU1031" s="218"/>
      <c r="AV1031" s="218"/>
      <c r="AW1031" s="218"/>
      <c r="AX1031" s="218"/>
      <c r="AY1031" s="218"/>
      <c r="AZ1031" s="218"/>
      <c r="BA1031" s="218"/>
      <c r="BB1031" s="218"/>
      <c r="BC1031" s="218"/>
      <c r="BD1031" s="218"/>
      <c r="BE1031" s="218"/>
      <c r="BF1031" s="218"/>
      <c r="BG1031" s="218"/>
      <c r="BH1031" s="218"/>
      <c r="BI1031" s="300"/>
      <c r="BJ1031" s="300"/>
      <c r="BK1031" s="300"/>
      <c r="BL1031" s="300"/>
      <c r="BM1031" s="300"/>
      <c r="BN1031" s="300"/>
      <c r="BO1031" s="300"/>
      <c r="BP1031" s="300"/>
      <c r="BQ1031" s="300"/>
      <c r="BR1031" s="300"/>
      <c r="BS1031" s="300"/>
      <c r="BT1031" s="300"/>
      <c r="BU1031" s="300"/>
      <c r="BV1031" s="300"/>
      <c r="BW1031" s="300"/>
      <c r="BX1031" s="300"/>
      <c r="BY1031" s="300"/>
      <c r="BZ1031" s="300"/>
      <c r="CA1031" s="300"/>
      <c r="CB1031" s="300"/>
      <c r="CC1031" s="300"/>
      <c r="CD1031" s="300"/>
      <c r="CE1031" s="300"/>
      <c r="CF1031" s="300"/>
      <c r="CG1031" s="300"/>
      <c r="CH1031" s="300"/>
      <c r="CI1031" s="300"/>
      <c r="CJ1031" s="300"/>
      <c r="CK1031" s="300"/>
      <c r="CL1031" s="300"/>
      <c r="CM1031" s="300"/>
      <c r="CN1031" s="300"/>
      <c r="CO1031" s="300"/>
      <c r="CP1031" s="300"/>
      <c r="CQ1031" s="300"/>
      <c r="CR1031" s="300"/>
      <c r="CS1031" s="300"/>
      <c r="CT1031" s="300"/>
      <c r="CU1031" s="300"/>
      <c r="CV1031" s="300"/>
      <c r="CW1031" s="300"/>
      <c r="CX1031" s="300"/>
      <c r="CY1031" s="300"/>
    </row>
    <row r="1032" s="190" customFormat="1" customHeight="1" spans="1:103">
      <c r="A1032" s="243">
        <v>413</v>
      </c>
      <c r="B1032" s="235"/>
      <c r="C1032" s="234">
        <v>1</v>
      </c>
      <c r="D1032" s="233">
        <f t="shared" si="2580"/>
        <v>750</v>
      </c>
      <c r="E1032" s="234" t="str">
        <f t="shared" si="2581"/>
        <v>YT-1668</v>
      </c>
      <c r="F1032" s="232">
        <f t="shared" si="2582"/>
        <v>3000</v>
      </c>
      <c r="G1032" s="234"/>
      <c r="H1032" s="234" t="s">
        <v>44</v>
      </c>
      <c r="I1032" s="234">
        <v>30</v>
      </c>
      <c r="J1032" s="252" t="s">
        <v>57</v>
      </c>
      <c r="K1032" s="234">
        <v>476</v>
      </c>
      <c r="L1032" s="234">
        <f t="shared" si="2583"/>
        <v>6</v>
      </c>
      <c r="M1032" s="234">
        <f t="shared" si="2569"/>
        <v>239904</v>
      </c>
      <c r="N1032" s="253">
        <f t="shared" si="2584"/>
        <v>0.169611307420495</v>
      </c>
      <c r="O1032" s="234">
        <v>16.8</v>
      </c>
      <c r="P1032" s="234"/>
      <c r="Q1032" s="234"/>
      <c r="R1032" s="234"/>
      <c r="S1032" s="260">
        <f t="shared" si="2570"/>
        <v>0</v>
      </c>
      <c r="T1032" s="260">
        <f t="shared" si="2571"/>
        <v>53448.9414140215</v>
      </c>
      <c r="U1032" s="260">
        <f t="shared" si="2572"/>
        <v>508.833922261485</v>
      </c>
      <c r="V1032" s="260"/>
      <c r="W1032" s="270"/>
      <c r="X1032" s="266"/>
      <c r="Y1032" s="260">
        <f t="shared" si="2573"/>
        <v>53448.9414140215</v>
      </c>
      <c r="Z1032" s="234">
        <f t="shared" si="2574"/>
        <v>508.833922261485</v>
      </c>
      <c r="AA1032" s="260">
        <f t="shared" si="2575"/>
        <v>40966.3865546218</v>
      </c>
      <c r="AB1032" s="278">
        <f t="shared" si="2576"/>
        <v>0</v>
      </c>
      <c r="AC1032" s="260">
        <f t="shared" si="2577"/>
        <v>9072</v>
      </c>
      <c r="AD1032" s="254">
        <f t="shared" si="2578"/>
        <v>7.09835923243524</v>
      </c>
      <c r="AE1032" s="279">
        <v>1</v>
      </c>
      <c r="AF1032" s="280">
        <f t="shared" si="2579"/>
        <v>86.36544</v>
      </c>
      <c r="AG1032" s="292">
        <f t="shared" si="2585"/>
        <v>44162</v>
      </c>
      <c r="AH1032" s="294"/>
      <c r="AI1032" s="294">
        <f t="shared" si="2586"/>
        <v>44169.0983592324</v>
      </c>
      <c r="AJ1032" s="295"/>
      <c r="AK1032" s="295">
        <f t="shared" si="2587"/>
        <v>44172.0983592324</v>
      </c>
      <c r="AL1032" s="296"/>
      <c r="AM1032" s="300"/>
      <c r="AN1032" s="218"/>
      <c r="AO1032" s="218"/>
      <c r="AP1032" s="218"/>
      <c r="AQ1032" s="218"/>
      <c r="AR1032" s="218"/>
      <c r="AS1032" s="218"/>
      <c r="AT1032" s="218"/>
      <c r="AU1032" s="218"/>
      <c r="AV1032" s="218"/>
      <c r="AW1032" s="218"/>
      <c r="AX1032" s="218"/>
      <c r="AY1032" s="218"/>
      <c r="AZ1032" s="218"/>
      <c r="BA1032" s="218"/>
      <c r="BB1032" s="218"/>
      <c r="BC1032" s="218"/>
      <c r="BD1032" s="218"/>
      <c r="BE1032" s="218"/>
      <c r="BF1032" s="218"/>
      <c r="BG1032" s="218"/>
      <c r="BH1032" s="218"/>
      <c r="BI1032" s="300"/>
      <c r="BJ1032" s="300"/>
      <c r="BK1032" s="300"/>
      <c r="BL1032" s="300"/>
      <c r="BM1032" s="300"/>
      <c r="BN1032" s="300"/>
      <c r="BO1032" s="300"/>
      <c r="BP1032" s="300"/>
      <c r="BQ1032" s="300"/>
      <c r="BR1032" s="300"/>
      <c r="BS1032" s="300"/>
      <c r="BT1032" s="300"/>
      <c r="BU1032" s="300"/>
      <c r="BV1032" s="300"/>
      <c r="BW1032" s="300"/>
      <c r="BX1032" s="300"/>
      <c r="BY1032" s="300"/>
      <c r="BZ1032" s="300"/>
      <c r="CA1032" s="300"/>
      <c r="CB1032" s="300"/>
      <c r="CC1032" s="300"/>
      <c r="CD1032" s="300"/>
      <c r="CE1032" s="300"/>
      <c r="CF1032" s="300"/>
      <c r="CG1032" s="300"/>
      <c r="CH1032" s="300"/>
      <c r="CI1032" s="300"/>
      <c r="CJ1032" s="300"/>
      <c r="CK1032" s="300"/>
      <c r="CL1032" s="300"/>
      <c r="CM1032" s="300"/>
      <c r="CN1032" s="300"/>
      <c r="CO1032" s="300"/>
      <c r="CP1032" s="300"/>
      <c r="CQ1032" s="300"/>
      <c r="CR1032" s="300"/>
      <c r="CS1032" s="300"/>
      <c r="CT1032" s="300"/>
      <c r="CU1032" s="300"/>
      <c r="CV1032" s="300"/>
      <c r="CW1032" s="300"/>
      <c r="CX1032" s="300"/>
      <c r="CY1032" s="300"/>
    </row>
    <row r="1033" s="190" customFormat="1" customHeight="1" spans="1:103">
      <c r="A1033" s="243">
        <v>413</v>
      </c>
      <c r="B1033" s="235"/>
      <c r="C1033" s="234">
        <v>1</v>
      </c>
      <c r="D1033" s="233">
        <f t="shared" si="2580"/>
        <v>750</v>
      </c>
      <c r="E1033" s="234" t="str">
        <f t="shared" si="2581"/>
        <v>YT-1668</v>
      </c>
      <c r="F1033" s="232">
        <f t="shared" si="2582"/>
        <v>3000</v>
      </c>
      <c r="G1033" s="234"/>
      <c r="H1033" s="234" t="s">
        <v>45</v>
      </c>
      <c r="I1033" s="234">
        <v>75</v>
      </c>
      <c r="J1033" s="252" t="s">
        <v>69</v>
      </c>
      <c r="K1033" s="234">
        <v>476</v>
      </c>
      <c r="L1033" s="234">
        <f t="shared" si="2583"/>
        <v>6</v>
      </c>
      <c r="M1033" s="234">
        <f t="shared" si="2569"/>
        <v>124950</v>
      </c>
      <c r="N1033" s="253">
        <f t="shared" si="2584"/>
        <v>0.088339222614841</v>
      </c>
      <c r="O1033" s="234">
        <v>3.5</v>
      </c>
      <c r="P1033" s="234"/>
      <c r="Q1033" s="234"/>
      <c r="R1033" s="234"/>
      <c r="S1033" s="260">
        <f t="shared" si="2570"/>
        <v>0</v>
      </c>
      <c r="T1033" s="260">
        <f t="shared" si="2571"/>
        <v>11135.1961279211</v>
      </c>
      <c r="U1033" s="260">
        <f t="shared" si="2572"/>
        <v>265.017667844523</v>
      </c>
      <c r="V1033" s="260"/>
      <c r="W1033" s="270"/>
      <c r="X1033" s="266"/>
      <c r="Y1033" s="260">
        <f t="shared" si="2573"/>
        <v>11135.1961279211</v>
      </c>
      <c r="Z1033" s="234">
        <f t="shared" si="2574"/>
        <v>265.017667844523</v>
      </c>
      <c r="AA1033" s="260">
        <f t="shared" si="2575"/>
        <v>16386.5546218487</v>
      </c>
      <c r="AB1033" s="278">
        <f t="shared" si="2576"/>
        <v>0</v>
      </c>
      <c r="AC1033" s="260">
        <f t="shared" si="2577"/>
        <v>1890</v>
      </c>
      <c r="AD1033" s="254">
        <f t="shared" si="2578"/>
        <v>7.09835923243522</v>
      </c>
      <c r="AE1033" s="279">
        <v>1</v>
      </c>
      <c r="AF1033" s="280">
        <f t="shared" si="2579"/>
        <v>44.982</v>
      </c>
      <c r="AG1033" s="292">
        <f t="shared" si="2585"/>
        <v>44162</v>
      </c>
      <c r="AH1033" s="294"/>
      <c r="AI1033" s="294">
        <f t="shared" si="2586"/>
        <v>44169.0983592324</v>
      </c>
      <c r="AJ1033" s="295"/>
      <c r="AK1033" s="295">
        <f t="shared" si="2587"/>
        <v>44172.0983592324</v>
      </c>
      <c r="AL1033" s="296"/>
      <c r="AM1033" s="300"/>
      <c r="AN1033" s="218"/>
      <c r="AO1033" s="218"/>
      <c r="AP1033" s="218"/>
      <c r="AQ1033" s="218"/>
      <c r="AR1033" s="218"/>
      <c r="AS1033" s="218"/>
      <c r="AT1033" s="218"/>
      <c r="AU1033" s="218"/>
      <c r="AV1033" s="218"/>
      <c r="AW1033" s="218"/>
      <c r="AX1033" s="218"/>
      <c r="AY1033" s="218"/>
      <c r="AZ1033" s="218"/>
      <c r="BA1033" s="218"/>
      <c r="BB1033" s="218"/>
      <c r="BC1033" s="218"/>
      <c r="BD1033" s="218"/>
      <c r="BE1033" s="218"/>
      <c r="BF1033" s="218"/>
      <c r="BG1033" s="218"/>
      <c r="BH1033" s="218"/>
      <c r="BI1033" s="300"/>
      <c r="BJ1033" s="300"/>
      <c r="BK1033" s="300"/>
      <c r="BL1033" s="300"/>
      <c r="BM1033" s="300"/>
      <c r="BN1033" s="300"/>
      <c r="BO1033" s="300"/>
      <c r="BP1033" s="300"/>
      <c r="BQ1033" s="300"/>
      <c r="BR1033" s="300"/>
      <c r="BS1033" s="300"/>
      <c r="BT1033" s="300"/>
      <c r="BU1033" s="300"/>
      <c r="BV1033" s="300"/>
      <c r="BW1033" s="300"/>
      <c r="BX1033" s="300"/>
      <c r="BY1033" s="300"/>
      <c r="BZ1033" s="300"/>
      <c r="CA1033" s="300"/>
      <c r="CB1033" s="300"/>
      <c r="CC1033" s="300"/>
      <c r="CD1033" s="300"/>
      <c r="CE1033" s="300"/>
      <c r="CF1033" s="300"/>
      <c r="CG1033" s="300"/>
      <c r="CH1033" s="300"/>
      <c r="CI1033" s="300"/>
      <c r="CJ1033" s="300"/>
      <c r="CK1033" s="300"/>
      <c r="CL1033" s="300"/>
      <c r="CM1033" s="300"/>
      <c r="CN1033" s="300"/>
      <c r="CO1033" s="300"/>
      <c r="CP1033" s="300"/>
      <c r="CQ1033" s="300"/>
      <c r="CR1033" s="300"/>
      <c r="CS1033" s="300"/>
      <c r="CT1033" s="300"/>
      <c r="CU1033" s="300"/>
      <c r="CV1033" s="300"/>
      <c r="CW1033" s="300"/>
      <c r="CX1033" s="300"/>
      <c r="CY1033" s="300"/>
    </row>
    <row r="1034" s="190" customFormat="1" customHeight="1" spans="1:103">
      <c r="A1034" s="243">
        <v>413</v>
      </c>
      <c r="B1034" s="235"/>
      <c r="C1034" s="234">
        <v>1</v>
      </c>
      <c r="D1034" s="233">
        <f t="shared" si="2580"/>
        <v>750</v>
      </c>
      <c r="E1034" s="234" t="str">
        <f t="shared" si="2581"/>
        <v>YT-1668</v>
      </c>
      <c r="F1034" s="232">
        <f t="shared" si="2582"/>
        <v>3000</v>
      </c>
      <c r="G1034" s="234"/>
      <c r="H1034" s="234" t="s">
        <v>46</v>
      </c>
      <c r="I1034" s="234">
        <v>75</v>
      </c>
      <c r="J1034" s="252" t="s">
        <v>69</v>
      </c>
      <c r="K1034" s="234">
        <v>476</v>
      </c>
      <c r="L1034" s="234">
        <f t="shared" si="2583"/>
        <v>6</v>
      </c>
      <c r="M1034" s="234">
        <f t="shared" si="2569"/>
        <v>178500</v>
      </c>
      <c r="N1034" s="253">
        <f t="shared" si="2584"/>
        <v>0.126198889449773</v>
      </c>
      <c r="O1034" s="234">
        <v>5</v>
      </c>
      <c r="P1034" s="234"/>
      <c r="Q1034" s="234"/>
      <c r="R1034" s="234"/>
      <c r="S1034" s="260">
        <f t="shared" si="2570"/>
        <v>0</v>
      </c>
      <c r="T1034" s="260">
        <f t="shared" si="2571"/>
        <v>15907.4230398874</v>
      </c>
      <c r="U1034" s="260">
        <f t="shared" si="2572"/>
        <v>378.596668349319</v>
      </c>
      <c r="V1034" s="260"/>
      <c r="W1034" s="270"/>
      <c r="X1034" s="266"/>
      <c r="Y1034" s="260">
        <f t="shared" si="2573"/>
        <v>15907.4230398874</v>
      </c>
      <c r="Z1034" s="234">
        <f t="shared" si="2574"/>
        <v>378.596668349319</v>
      </c>
      <c r="AA1034" s="260">
        <f t="shared" si="2575"/>
        <v>16386.5546218487</v>
      </c>
      <c r="AB1034" s="278">
        <f t="shared" si="2576"/>
        <v>0</v>
      </c>
      <c r="AC1034" s="260">
        <f t="shared" si="2577"/>
        <v>2700</v>
      </c>
      <c r="AD1034" s="254">
        <f t="shared" si="2578"/>
        <v>7.09835923243523</v>
      </c>
      <c r="AE1034" s="279">
        <v>1</v>
      </c>
      <c r="AF1034" s="280">
        <f t="shared" si="2579"/>
        <v>64.26</v>
      </c>
      <c r="AG1034" s="292">
        <f t="shared" si="2585"/>
        <v>44162</v>
      </c>
      <c r="AH1034" s="294"/>
      <c r="AI1034" s="294">
        <f t="shared" si="2586"/>
        <v>44169.0983592324</v>
      </c>
      <c r="AJ1034" s="295"/>
      <c r="AK1034" s="295">
        <f t="shared" si="2587"/>
        <v>44172.0983592324</v>
      </c>
      <c r="AL1034" s="296"/>
      <c r="AM1034" s="300"/>
      <c r="AN1034" s="218"/>
      <c r="AO1034" s="218"/>
      <c r="AP1034" s="218"/>
      <c r="AQ1034" s="218"/>
      <c r="AR1034" s="218"/>
      <c r="AS1034" s="218"/>
      <c r="AT1034" s="218"/>
      <c r="AU1034" s="218"/>
      <c r="AV1034" s="218"/>
      <c r="AW1034" s="218"/>
      <c r="AX1034" s="218"/>
      <c r="AY1034" s="218"/>
      <c r="AZ1034" s="218"/>
      <c r="BA1034" s="218"/>
      <c r="BB1034" s="218"/>
      <c r="BC1034" s="218"/>
      <c r="BD1034" s="218"/>
      <c r="BE1034" s="218"/>
      <c r="BF1034" s="218"/>
      <c r="BG1034" s="218"/>
      <c r="BH1034" s="218"/>
      <c r="BI1034" s="300"/>
      <c r="BJ1034" s="300"/>
      <c r="BK1034" s="300"/>
      <c r="BL1034" s="300"/>
      <c r="BM1034" s="300"/>
      <c r="BN1034" s="300"/>
      <c r="BO1034" s="300"/>
      <c r="BP1034" s="300"/>
      <c r="BQ1034" s="300"/>
      <c r="BR1034" s="300"/>
      <c r="BS1034" s="300"/>
      <c r="BT1034" s="300"/>
      <c r="BU1034" s="300"/>
      <c r="BV1034" s="300"/>
      <c r="BW1034" s="300"/>
      <c r="BX1034" s="300"/>
      <c r="BY1034" s="300"/>
      <c r="BZ1034" s="300"/>
      <c r="CA1034" s="300"/>
      <c r="CB1034" s="300"/>
      <c r="CC1034" s="300"/>
      <c r="CD1034" s="300"/>
      <c r="CE1034" s="300"/>
      <c r="CF1034" s="300"/>
      <c r="CG1034" s="300"/>
      <c r="CH1034" s="300"/>
      <c r="CI1034" s="300"/>
      <c r="CJ1034" s="300"/>
      <c r="CK1034" s="300"/>
      <c r="CL1034" s="300"/>
      <c r="CM1034" s="300"/>
      <c r="CN1034" s="300"/>
      <c r="CO1034" s="300"/>
      <c r="CP1034" s="300"/>
      <c r="CQ1034" s="300"/>
      <c r="CR1034" s="300"/>
      <c r="CS1034" s="300"/>
      <c r="CT1034" s="300"/>
      <c r="CU1034" s="300"/>
      <c r="CV1034" s="300"/>
      <c r="CW1034" s="300"/>
      <c r="CX1034" s="300"/>
      <c r="CY1034" s="300"/>
    </row>
    <row r="1035" s="190" customFormat="1" customHeight="1" spans="1:103">
      <c r="A1035" s="243"/>
      <c r="B1035" s="237"/>
      <c r="C1035" s="240"/>
      <c r="D1035" s="239"/>
      <c r="E1035" s="240"/>
      <c r="F1035" s="238"/>
      <c r="G1035" s="240"/>
      <c r="H1035" s="240"/>
      <c r="I1035" s="240"/>
      <c r="J1035" s="256"/>
      <c r="K1035" s="240"/>
      <c r="L1035" s="240"/>
      <c r="M1035" s="240"/>
      <c r="N1035" s="257"/>
      <c r="O1035" s="240"/>
      <c r="P1035" s="240"/>
      <c r="Q1035" s="240"/>
      <c r="R1035" s="240"/>
      <c r="S1035" s="267"/>
      <c r="T1035" s="267"/>
      <c r="U1035" s="267"/>
      <c r="V1035" s="267"/>
      <c r="W1035" s="272"/>
      <c r="X1035" s="269"/>
      <c r="Y1035" s="267"/>
      <c r="Z1035" s="240"/>
      <c r="AA1035" s="267"/>
      <c r="AB1035" s="281"/>
      <c r="AC1035" s="267"/>
      <c r="AD1035" s="258"/>
      <c r="AE1035" s="282"/>
      <c r="AF1035" s="283"/>
      <c r="AG1035" s="297"/>
      <c r="AH1035" s="352"/>
      <c r="AI1035" s="352"/>
      <c r="AJ1035" s="345"/>
      <c r="AK1035" s="345"/>
      <c r="AL1035" s="298"/>
      <c r="AM1035" s="300"/>
      <c r="AN1035" s="218"/>
      <c r="AO1035" s="218"/>
      <c r="AP1035" s="218"/>
      <c r="AQ1035" s="218"/>
      <c r="AR1035" s="218"/>
      <c r="AS1035" s="218"/>
      <c r="AT1035" s="218"/>
      <c r="AU1035" s="218"/>
      <c r="AV1035" s="218"/>
      <c r="AW1035" s="218"/>
      <c r="AX1035" s="218"/>
      <c r="AY1035" s="218"/>
      <c r="AZ1035" s="218"/>
      <c r="BA1035" s="218"/>
      <c r="BB1035" s="218"/>
      <c r="BC1035" s="218"/>
      <c r="BD1035" s="218"/>
      <c r="BE1035" s="218"/>
      <c r="BF1035" s="218"/>
      <c r="BG1035" s="218"/>
      <c r="BH1035" s="218"/>
      <c r="BI1035" s="300"/>
      <c r="BJ1035" s="300"/>
      <c r="BK1035" s="300"/>
      <c r="BL1035" s="300"/>
      <c r="BM1035" s="300"/>
      <c r="BN1035" s="300"/>
      <c r="BO1035" s="300"/>
      <c r="BP1035" s="300"/>
      <c r="BQ1035" s="300"/>
      <c r="BR1035" s="300"/>
      <c r="BS1035" s="300"/>
      <c r="BT1035" s="300"/>
      <c r="BU1035" s="300"/>
      <c r="BV1035" s="300"/>
      <c r="BW1035" s="300"/>
      <c r="BX1035" s="300"/>
      <c r="BY1035" s="300"/>
      <c r="BZ1035" s="300"/>
      <c r="CA1035" s="300"/>
      <c r="CB1035" s="300"/>
      <c r="CC1035" s="300"/>
      <c r="CD1035" s="300"/>
      <c r="CE1035" s="300"/>
      <c r="CF1035" s="300"/>
      <c r="CG1035" s="300"/>
      <c r="CH1035" s="300"/>
      <c r="CI1035" s="300"/>
      <c r="CJ1035" s="300"/>
      <c r="CK1035" s="300"/>
      <c r="CL1035" s="300"/>
      <c r="CM1035" s="300"/>
      <c r="CN1035" s="300"/>
      <c r="CO1035" s="300"/>
      <c r="CP1035" s="300"/>
      <c r="CQ1035" s="300"/>
      <c r="CR1035" s="300"/>
      <c r="CS1035" s="300"/>
      <c r="CT1035" s="300"/>
      <c r="CU1035" s="300"/>
      <c r="CV1035" s="300"/>
      <c r="CW1035" s="300"/>
      <c r="CX1035" s="300"/>
      <c r="CY1035" s="300"/>
    </row>
    <row r="1036" s="193" customFormat="1" customHeight="1" spans="1:103">
      <c r="A1036" s="341">
        <v>429</v>
      </c>
      <c r="B1036" s="235">
        <v>1129</v>
      </c>
      <c r="C1036" s="234">
        <v>1</v>
      </c>
      <c r="D1036" s="233">
        <v>750</v>
      </c>
      <c r="E1036" s="234" t="s">
        <v>243</v>
      </c>
      <c r="F1036" s="232">
        <v>5020</v>
      </c>
      <c r="G1036" s="234"/>
      <c r="H1036" s="234" t="s">
        <v>15</v>
      </c>
      <c r="I1036" s="234">
        <v>300</v>
      </c>
      <c r="J1036" s="252" t="s">
        <v>168</v>
      </c>
      <c r="K1036" s="234">
        <v>118</v>
      </c>
      <c r="L1036" s="234">
        <v>6</v>
      </c>
      <c r="M1036" s="234">
        <f t="shared" ref="M1036:M1042" si="2588">O1036*K1036*I1036</f>
        <v>60180</v>
      </c>
      <c r="N1036" s="253">
        <f>M1036/SUM($M$1036:$M$1042)</f>
        <v>0.077733860342556</v>
      </c>
      <c r="O1036" s="234">
        <v>1.7</v>
      </c>
      <c r="P1036" s="234"/>
      <c r="Q1036" s="234"/>
      <c r="R1036" s="234"/>
      <c r="S1036" s="260">
        <f t="shared" ref="S1036:S1042" si="2589">R1036*Q1036*P1036/1000</f>
        <v>0</v>
      </c>
      <c r="T1036" s="260">
        <f t="shared" ref="T1036:T1042" si="2590">F1036*N1036*1000/L1036/K1036*9000/I1036</f>
        <v>16534.9143610013</v>
      </c>
      <c r="U1036" s="260">
        <f t="shared" ref="U1036:U1042" si="2591">F1036*N1036</f>
        <v>390.223978919631</v>
      </c>
      <c r="V1036" s="260"/>
      <c r="W1036" s="270"/>
      <c r="X1036" s="266"/>
      <c r="Y1036" s="260">
        <f t="shared" ref="Y1036:Y1042" si="2592">T1036-X1036</f>
        <v>16534.9143610013</v>
      </c>
      <c r="Z1036" s="234">
        <f t="shared" ref="Z1036:Z1042" si="2593">Y1036*I1036/9000*L1036*K1036/1000</f>
        <v>390.223978919631</v>
      </c>
      <c r="AA1036" s="260">
        <f t="shared" ref="AA1036:AA1042" si="2594">65*1000/K1036*9000/I1036</f>
        <v>16525.4237288136</v>
      </c>
      <c r="AB1036" s="278">
        <f t="shared" ref="AB1036:AB1042" si="2595">Q1036*R1036*P1036*N1036/K1036/L1036*9000/I1036</f>
        <v>0</v>
      </c>
      <c r="AC1036" s="260">
        <f t="shared" ref="AC1036:AC1042" si="2596">D1036/2*O1036*60*24/1000</f>
        <v>918</v>
      </c>
      <c r="AD1036" s="254">
        <f t="shared" ref="AD1036:AD1042" si="2597">T1036/AC1036/0.83/AE1036</f>
        <v>21.7010714242608</v>
      </c>
      <c r="AE1036" s="279">
        <v>1</v>
      </c>
      <c r="AF1036" s="280">
        <f t="shared" ref="AF1036:AF1042" si="2598">IF(LEN(C1036)&gt;0,AC1036*I1036/9000/1000*K1036*L1036,"")</f>
        <v>21.6648</v>
      </c>
      <c r="AG1036" s="292">
        <v>44166</v>
      </c>
      <c r="AH1036" s="294"/>
      <c r="AI1036" s="294">
        <f>AD1036+AG1036</f>
        <v>44187.7010714243</v>
      </c>
      <c r="AJ1036" s="295" t="str">
        <f ca="1">IF(NOW()-AG1036-AD1036&gt;=-2,"跟踪"," ")</f>
        <v> </v>
      </c>
      <c r="AK1036" s="295">
        <f>AI1036+3</f>
        <v>44190.7010714243</v>
      </c>
      <c r="AL1036" s="296">
        <f>SUM(AF1036:AF1042)</f>
        <v>278.7048</v>
      </c>
      <c r="AM1036" s="217"/>
      <c r="AN1036" s="218"/>
      <c r="AO1036" s="218"/>
      <c r="AP1036" s="218"/>
      <c r="AQ1036" s="218"/>
      <c r="AR1036" s="218"/>
      <c r="AS1036" s="218"/>
      <c r="AT1036" s="218"/>
      <c r="AU1036" s="218"/>
      <c r="AV1036" s="218"/>
      <c r="AW1036" s="218"/>
      <c r="AX1036" s="218"/>
      <c r="AY1036" s="218"/>
      <c r="AZ1036" s="218"/>
      <c r="BA1036" s="218"/>
      <c r="BB1036" s="218"/>
      <c r="BC1036" s="218"/>
      <c r="BD1036" s="218"/>
      <c r="BE1036" s="218"/>
      <c r="BF1036" s="218"/>
      <c r="BG1036" s="218"/>
      <c r="BH1036" s="218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217"/>
      <c r="BS1036" s="217"/>
      <c r="BT1036" s="217"/>
      <c r="BU1036" s="217"/>
      <c r="BV1036" s="217"/>
      <c r="BW1036" s="217"/>
      <c r="BX1036" s="217"/>
      <c r="BY1036" s="217"/>
      <c r="BZ1036" s="217"/>
      <c r="CA1036" s="217"/>
      <c r="CB1036" s="217"/>
      <c r="CC1036" s="217"/>
      <c r="CD1036" s="217"/>
      <c r="CE1036" s="217"/>
      <c r="CF1036" s="217"/>
      <c r="CG1036" s="217"/>
      <c r="CH1036" s="217"/>
      <c r="CI1036" s="217"/>
      <c r="CJ1036" s="217"/>
      <c r="CK1036" s="217"/>
      <c r="CL1036" s="217"/>
      <c r="CM1036" s="217"/>
      <c r="CN1036" s="217"/>
      <c r="CO1036" s="217"/>
      <c r="CP1036" s="217"/>
      <c r="CQ1036" s="217"/>
      <c r="CR1036" s="217"/>
      <c r="CS1036" s="217"/>
      <c r="CT1036" s="217"/>
      <c r="CU1036" s="217"/>
      <c r="CV1036" s="217"/>
      <c r="CW1036" s="217"/>
      <c r="CX1036" s="217"/>
      <c r="CY1036" s="217"/>
    </row>
    <row r="1037" s="193" customFormat="1" customHeight="1" spans="1:103">
      <c r="A1037" s="341">
        <v>429</v>
      </c>
      <c r="B1037" s="235"/>
      <c r="C1037" s="234">
        <f t="shared" ref="C1037:C1042" si="2599">C1036</f>
        <v>1</v>
      </c>
      <c r="D1037" s="233">
        <f t="shared" ref="D1037:D1042" si="2600">D1036</f>
        <v>750</v>
      </c>
      <c r="E1037" s="234" t="str">
        <f t="shared" ref="E1037:E1042" si="2601">E1036</f>
        <v>YT-J668</v>
      </c>
      <c r="F1037" s="232">
        <f t="shared" ref="F1037:F1042" si="2602">F1036</f>
        <v>5020</v>
      </c>
      <c r="G1037" s="234"/>
      <c r="H1037" s="234" t="s">
        <v>41</v>
      </c>
      <c r="I1037" s="234">
        <v>300</v>
      </c>
      <c r="J1037" s="252" t="s">
        <v>168</v>
      </c>
      <c r="K1037" s="234"/>
      <c r="L1037" s="234">
        <f t="shared" ref="L1037:L1042" si="2603">L1036</f>
        <v>6</v>
      </c>
      <c r="M1037" s="234">
        <f t="shared" si="2588"/>
        <v>0</v>
      </c>
      <c r="N1037" s="253">
        <f t="shared" ref="N1037:N1042" si="2604">M1037/SUM($M$1036:$M$1042)</f>
        <v>0</v>
      </c>
      <c r="O1037" s="234">
        <v>1.7</v>
      </c>
      <c r="P1037" s="234"/>
      <c r="Q1037" s="234"/>
      <c r="R1037" s="234"/>
      <c r="S1037" s="260">
        <f t="shared" si="2589"/>
        <v>0</v>
      </c>
      <c r="T1037" s="260" t="e">
        <f t="shared" si="2590"/>
        <v>#DIV/0!</v>
      </c>
      <c r="U1037" s="260">
        <f t="shared" si="2591"/>
        <v>0</v>
      </c>
      <c r="V1037" s="260"/>
      <c r="W1037" s="270"/>
      <c r="X1037" s="266"/>
      <c r="Y1037" s="260" t="e">
        <f t="shared" si="2592"/>
        <v>#DIV/0!</v>
      </c>
      <c r="Z1037" s="234" t="e">
        <f t="shared" si="2593"/>
        <v>#DIV/0!</v>
      </c>
      <c r="AA1037" s="260" t="e">
        <f t="shared" si="2594"/>
        <v>#DIV/0!</v>
      </c>
      <c r="AB1037" s="278" t="e">
        <f t="shared" si="2595"/>
        <v>#DIV/0!</v>
      </c>
      <c r="AC1037" s="260">
        <f t="shared" si="2596"/>
        <v>918</v>
      </c>
      <c r="AD1037" s="254" t="e">
        <f t="shared" si="2597"/>
        <v>#DIV/0!</v>
      </c>
      <c r="AE1037" s="279">
        <v>1</v>
      </c>
      <c r="AF1037" s="280">
        <f t="shared" si="2598"/>
        <v>0</v>
      </c>
      <c r="AG1037" s="292">
        <f t="shared" ref="AG1037:AG1042" si="2605">AG1036</f>
        <v>44166</v>
      </c>
      <c r="AH1037" s="294"/>
      <c r="AI1037" s="294">
        <f t="shared" ref="AI1037:AI1042" si="2606">AI1036</f>
        <v>44187.7010714243</v>
      </c>
      <c r="AJ1037" s="295"/>
      <c r="AK1037" s="295">
        <f t="shared" ref="AK1037:AK1042" si="2607">AK1036</f>
        <v>44190.7010714243</v>
      </c>
      <c r="AL1037" s="296"/>
      <c r="AM1037" s="217"/>
      <c r="AN1037" s="218"/>
      <c r="AO1037" s="218"/>
      <c r="AP1037" s="218"/>
      <c r="AQ1037" s="218"/>
      <c r="AR1037" s="218"/>
      <c r="AS1037" s="218"/>
      <c r="AT1037" s="218"/>
      <c r="AU1037" s="218"/>
      <c r="AV1037" s="218"/>
      <c r="AW1037" s="218"/>
      <c r="AX1037" s="218"/>
      <c r="AY1037" s="218"/>
      <c r="AZ1037" s="218"/>
      <c r="BA1037" s="218"/>
      <c r="BB1037" s="218"/>
      <c r="BC1037" s="218"/>
      <c r="BD1037" s="218"/>
      <c r="BE1037" s="218"/>
      <c r="BF1037" s="218"/>
      <c r="BG1037" s="218"/>
      <c r="BH1037" s="218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217"/>
      <c r="BS1037" s="217"/>
      <c r="BT1037" s="217"/>
      <c r="BU1037" s="217"/>
      <c r="BV1037" s="217"/>
      <c r="BW1037" s="217"/>
      <c r="BX1037" s="217"/>
      <c r="BY1037" s="217"/>
      <c r="BZ1037" s="217"/>
      <c r="CA1037" s="217"/>
      <c r="CB1037" s="217"/>
      <c r="CC1037" s="217"/>
      <c r="CD1037" s="217"/>
      <c r="CE1037" s="217"/>
      <c r="CF1037" s="217"/>
      <c r="CG1037" s="217"/>
      <c r="CH1037" s="217"/>
      <c r="CI1037" s="217"/>
      <c r="CJ1037" s="217"/>
      <c r="CK1037" s="217"/>
      <c r="CL1037" s="217"/>
      <c r="CM1037" s="217"/>
      <c r="CN1037" s="217"/>
      <c r="CO1037" s="217"/>
      <c r="CP1037" s="217"/>
      <c r="CQ1037" s="217"/>
      <c r="CR1037" s="217"/>
      <c r="CS1037" s="217"/>
      <c r="CT1037" s="217"/>
      <c r="CU1037" s="217"/>
      <c r="CV1037" s="217"/>
      <c r="CW1037" s="217"/>
      <c r="CX1037" s="217"/>
      <c r="CY1037" s="217"/>
    </row>
    <row r="1038" s="193" customFormat="1" customHeight="1" spans="1:103">
      <c r="A1038" s="341">
        <v>429</v>
      </c>
      <c r="B1038" s="235"/>
      <c r="C1038" s="234">
        <f t="shared" si="2599"/>
        <v>1</v>
      </c>
      <c r="D1038" s="233">
        <f t="shared" si="2600"/>
        <v>750</v>
      </c>
      <c r="E1038" s="234" t="str">
        <f t="shared" si="2601"/>
        <v>YT-J668</v>
      </c>
      <c r="F1038" s="232">
        <f t="shared" si="2602"/>
        <v>5020</v>
      </c>
      <c r="G1038" s="241" t="s">
        <v>49</v>
      </c>
      <c r="H1038" s="234" t="s">
        <v>42</v>
      </c>
      <c r="I1038" s="234">
        <v>75</v>
      </c>
      <c r="J1038" s="252" t="s">
        <v>211</v>
      </c>
      <c r="K1038" s="234">
        <v>238</v>
      </c>
      <c r="L1038" s="234">
        <f t="shared" si="2603"/>
        <v>6</v>
      </c>
      <c r="M1038" s="234">
        <f t="shared" si="2588"/>
        <v>91035</v>
      </c>
      <c r="N1038" s="253">
        <f t="shared" si="2604"/>
        <v>0.117588932806324</v>
      </c>
      <c r="O1038" s="234">
        <v>5.1</v>
      </c>
      <c r="P1038" s="234"/>
      <c r="Q1038" s="234"/>
      <c r="R1038" s="234"/>
      <c r="S1038" s="260">
        <f t="shared" si="2589"/>
        <v>0</v>
      </c>
      <c r="T1038" s="260">
        <f t="shared" si="2590"/>
        <v>49604.7430830039</v>
      </c>
      <c r="U1038" s="260">
        <f t="shared" si="2591"/>
        <v>590.296442687747</v>
      </c>
      <c r="V1038" s="260"/>
      <c r="W1038" s="270"/>
      <c r="X1038" s="266"/>
      <c r="Y1038" s="260">
        <f t="shared" si="2592"/>
        <v>49604.7430830039</v>
      </c>
      <c r="Z1038" s="234">
        <f t="shared" si="2593"/>
        <v>590.296442687747</v>
      </c>
      <c r="AA1038" s="260">
        <f t="shared" si="2594"/>
        <v>32773.1092436975</v>
      </c>
      <c r="AB1038" s="278">
        <f t="shared" si="2595"/>
        <v>0</v>
      </c>
      <c r="AC1038" s="260">
        <f t="shared" si="2596"/>
        <v>2754</v>
      </c>
      <c r="AD1038" s="254">
        <f t="shared" si="2597"/>
        <v>21.7010714242608</v>
      </c>
      <c r="AE1038" s="279">
        <v>1</v>
      </c>
      <c r="AF1038" s="280">
        <f t="shared" si="2598"/>
        <v>32.7726</v>
      </c>
      <c r="AG1038" s="292">
        <f t="shared" si="2605"/>
        <v>44166</v>
      </c>
      <c r="AH1038" s="294"/>
      <c r="AI1038" s="294">
        <f t="shared" si="2606"/>
        <v>44187.7010714243</v>
      </c>
      <c r="AJ1038" s="295"/>
      <c r="AK1038" s="295">
        <f t="shared" si="2607"/>
        <v>44190.7010714243</v>
      </c>
      <c r="AL1038" s="296"/>
      <c r="AM1038" s="217"/>
      <c r="AN1038" s="218"/>
      <c r="AO1038" s="218"/>
      <c r="AP1038" s="218"/>
      <c r="AQ1038" s="218"/>
      <c r="AR1038" s="218"/>
      <c r="AS1038" s="218"/>
      <c r="AT1038" s="218"/>
      <c r="AU1038" s="218"/>
      <c r="AV1038" s="218"/>
      <c r="AW1038" s="218"/>
      <c r="AX1038" s="218"/>
      <c r="AY1038" s="218"/>
      <c r="AZ1038" s="218"/>
      <c r="BA1038" s="218"/>
      <c r="BB1038" s="218"/>
      <c r="BC1038" s="218"/>
      <c r="BD1038" s="218"/>
      <c r="BE1038" s="218"/>
      <c r="BF1038" s="218"/>
      <c r="BG1038" s="218"/>
      <c r="BH1038" s="218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217"/>
      <c r="BS1038" s="217"/>
      <c r="BT1038" s="217"/>
      <c r="BU1038" s="217"/>
      <c r="BV1038" s="217"/>
      <c r="BW1038" s="217"/>
      <c r="BX1038" s="217"/>
      <c r="BY1038" s="217"/>
      <c r="BZ1038" s="217"/>
      <c r="CA1038" s="217"/>
      <c r="CB1038" s="217"/>
      <c r="CC1038" s="217"/>
      <c r="CD1038" s="217"/>
      <c r="CE1038" s="217"/>
      <c r="CF1038" s="217"/>
      <c r="CG1038" s="217"/>
      <c r="CH1038" s="217"/>
      <c r="CI1038" s="217"/>
      <c r="CJ1038" s="217"/>
      <c r="CK1038" s="217"/>
      <c r="CL1038" s="217"/>
      <c r="CM1038" s="217"/>
      <c r="CN1038" s="217"/>
      <c r="CO1038" s="217"/>
      <c r="CP1038" s="217"/>
      <c r="CQ1038" s="217"/>
      <c r="CR1038" s="217"/>
      <c r="CS1038" s="217"/>
      <c r="CT1038" s="217"/>
      <c r="CU1038" s="217"/>
      <c r="CV1038" s="217"/>
      <c r="CW1038" s="217"/>
      <c r="CX1038" s="217"/>
      <c r="CY1038" s="217"/>
    </row>
    <row r="1039" s="193" customFormat="1" customHeight="1" spans="1:103">
      <c r="A1039" s="341">
        <v>429</v>
      </c>
      <c r="B1039" s="235"/>
      <c r="C1039" s="234">
        <f t="shared" si="2599"/>
        <v>1</v>
      </c>
      <c r="D1039" s="233">
        <f t="shared" si="2600"/>
        <v>750</v>
      </c>
      <c r="E1039" s="234" t="str">
        <f t="shared" si="2601"/>
        <v>YT-J668</v>
      </c>
      <c r="F1039" s="232">
        <f t="shared" si="2602"/>
        <v>5020</v>
      </c>
      <c r="G1039" s="242"/>
      <c r="H1039" s="234" t="s">
        <v>43</v>
      </c>
      <c r="I1039" s="234">
        <v>75</v>
      </c>
      <c r="J1039" s="252" t="s">
        <v>211</v>
      </c>
      <c r="K1039" s="234">
        <v>238</v>
      </c>
      <c r="L1039" s="234">
        <f t="shared" si="2603"/>
        <v>6</v>
      </c>
      <c r="M1039" s="234">
        <f t="shared" si="2588"/>
        <v>91035</v>
      </c>
      <c r="N1039" s="253">
        <f t="shared" si="2604"/>
        <v>0.117588932806324</v>
      </c>
      <c r="O1039" s="234">
        <v>5.1</v>
      </c>
      <c r="P1039" s="234"/>
      <c r="Q1039" s="234"/>
      <c r="R1039" s="234"/>
      <c r="S1039" s="260">
        <f t="shared" si="2589"/>
        <v>0</v>
      </c>
      <c r="T1039" s="260">
        <f t="shared" si="2590"/>
        <v>49604.7430830039</v>
      </c>
      <c r="U1039" s="260">
        <f t="shared" si="2591"/>
        <v>590.296442687747</v>
      </c>
      <c r="V1039" s="260"/>
      <c r="W1039" s="270"/>
      <c r="X1039" s="266"/>
      <c r="Y1039" s="260">
        <f t="shared" si="2592"/>
        <v>49604.7430830039</v>
      </c>
      <c r="Z1039" s="234">
        <f t="shared" si="2593"/>
        <v>590.296442687747</v>
      </c>
      <c r="AA1039" s="260">
        <f t="shared" si="2594"/>
        <v>32773.1092436975</v>
      </c>
      <c r="AB1039" s="278">
        <f t="shared" si="2595"/>
        <v>0</v>
      </c>
      <c r="AC1039" s="260">
        <f t="shared" si="2596"/>
        <v>2754</v>
      </c>
      <c r="AD1039" s="254">
        <f t="shared" si="2597"/>
        <v>21.7010714242608</v>
      </c>
      <c r="AE1039" s="279">
        <v>1</v>
      </c>
      <c r="AF1039" s="280">
        <f t="shared" si="2598"/>
        <v>32.7726</v>
      </c>
      <c r="AG1039" s="292">
        <f t="shared" si="2605"/>
        <v>44166</v>
      </c>
      <c r="AH1039" s="294"/>
      <c r="AI1039" s="294">
        <f t="shared" si="2606"/>
        <v>44187.7010714243</v>
      </c>
      <c r="AJ1039" s="295"/>
      <c r="AK1039" s="295">
        <f t="shared" si="2607"/>
        <v>44190.7010714243</v>
      </c>
      <c r="AL1039" s="296"/>
      <c r="AM1039" s="217"/>
      <c r="AN1039" s="218"/>
      <c r="AO1039" s="218"/>
      <c r="AP1039" s="218"/>
      <c r="AQ1039" s="218"/>
      <c r="AR1039" s="218"/>
      <c r="AS1039" s="218"/>
      <c r="AT1039" s="218"/>
      <c r="AU1039" s="218"/>
      <c r="AV1039" s="218"/>
      <c r="AW1039" s="218"/>
      <c r="AX1039" s="218"/>
      <c r="AY1039" s="218"/>
      <c r="AZ1039" s="218"/>
      <c r="BA1039" s="218"/>
      <c r="BB1039" s="218"/>
      <c r="BC1039" s="218"/>
      <c r="BD1039" s="218"/>
      <c r="BE1039" s="218"/>
      <c r="BF1039" s="218"/>
      <c r="BG1039" s="218"/>
      <c r="BH1039" s="218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217"/>
      <c r="BS1039" s="217"/>
      <c r="BT1039" s="217"/>
      <c r="BU1039" s="217"/>
      <c r="BV1039" s="217"/>
      <c r="BW1039" s="217"/>
      <c r="BX1039" s="217"/>
      <c r="BY1039" s="217"/>
      <c r="BZ1039" s="217"/>
      <c r="CA1039" s="217"/>
      <c r="CB1039" s="217"/>
      <c r="CC1039" s="217"/>
      <c r="CD1039" s="217"/>
      <c r="CE1039" s="217"/>
      <c r="CF1039" s="217"/>
      <c r="CG1039" s="217"/>
      <c r="CH1039" s="217"/>
      <c r="CI1039" s="217"/>
      <c r="CJ1039" s="217"/>
      <c r="CK1039" s="217"/>
      <c r="CL1039" s="217"/>
      <c r="CM1039" s="217"/>
      <c r="CN1039" s="217"/>
      <c r="CO1039" s="217"/>
      <c r="CP1039" s="217"/>
      <c r="CQ1039" s="217"/>
      <c r="CR1039" s="217"/>
      <c r="CS1039" s="217"/>
      <c r="CT1039" s="217"/>
      <c r="CU1039" s="217"/>
      <c r="CV1039" s="217"/>
      <c r="CW1039" s="217"/>
      <c r="CX1039" s="217"/>
      <c r="CY1039" s="217"/>
    </row>
    <row r="1040" s="193" customFormat="1" customHeight="1" spans="1:103">
      <c r="A1040" s="341">
        <v>429</v>
      </c>
      <c r="B1040" s="235"/>
      <c r="C1040" s="234">
        <f t="shared" si="2599"/>
        <v>1</v>
      </c>
      <c r="D1040" s="233">
        <f t="shared" si="2600"/>
        <v>750</v>
      </c>
      <c r="E1040" s="234" t="str">
        <f t="shared" si="2601"/>
        <v>YT-J668</v>
      </c>
      <c r="F1040" s="232">
        <f t="shared" si="2602"/>
        <v>5020</v>
      </c>
      <c r="G1040" s="234"/>
      <c r="H1040" s="234" t="s">
        <v>44</v>
      </c>
      <c r="I1040" s="234">
        <v>30</v>
      </c>
      <c r="J1040" s="252" t="s">
        <v>57</v>
      </c>
      <c r="K1040" s="234">
        <v>476</v>
      </c>
      <c r="L1040" s="234">
        <f t="shared" si="2603"/>
        <v>6</v>
      </c>
      <c r="M1040" s="234">
        <f t="shared" si="2588"/>
        <v>192780</v>
      </c>
      <c r="N1040" s="253">
        <f t="shared" si="2604"/>
        <v>0.24901185770751</v>
      </c>
      <c r="O1040" s="234">
        <v>13.5</v>
      </c>
      <c r="P1040" s="234"/>
      <c r="Q1040" s="234"/>
      <c r="R1040" s="234"/>
      <c r="S1040" s="260">
        <f t="shared" si="2589"/>
        <v>0</v>
      </c>
      <c r="T1040" s="260">
        <f t="shared" si="2590"/>
        <v>131306.672866775</v>
      </c>
      <c r="U1040" s="260">
        <f t="shared" si="2591"/>
        <v>1250.0395256917</v>
      </c>
      <c r="V1040" s="260"/>
      <c r="W1040" s="270"/>
      <c r="X1040" s="266"/>
      <c r="Y1040" s="260">
        <f t="shared" si="2592"/>
        <v>131306.672866775</v>
      </c>
      <c r="Z1040" s="234">
        <f t="shared" si="2593"/>
        <v>1250.0395256917</v>
      </c>
      <c r="AA1040" s="260">
        <f t="shared" si="2594"/>
        <v>40966.3865546218</v>
      </c>
      <c r="AB1040" s="278">
        <f t="shared" si="2595"/>
        <v>0</v>
      </c>
      <c r="AC1040" s="260">
        <f t="shared" si="2596"/>
        <v>7290</v>
      </c>
      <c r="AD1040" s="254">
        <f t="shared" si="2597"/>
        <v>21.7010714242608</v>
      </c>
      <c r="AE1040" s="279">
        <v>1</v>
      </c>
      <c r="AF1040" s="280">
        <f t="shared" si="2598"/>
        <v>69.4008</v>
      </c>
      <c r="AG1040" s="292">
        <f t="shared" si="2605"/>
        <v>44166</v>
      </c>
      <c r="AH1040" s="294"/>
      <c r="AI1040" s="294">
        <f t="shared" si="2606"/>
        <v>44187.7010714243</v>
      </c>
      <c r="AJ1040" s="295"/>
      <c r="AK1040" s="295">
        <f t="shared" si="2607"/>
        <v>44190.7010714243</v>
      </c>
      <c r="AL1040" s="296"/>
      <c r="AM1040" s="217"/>
      <c r="AN1040" s="218"/>
      <c r="AO1040" s="218"/>
      <c r="AP1040" s="218"/>
      <c r="AQ1040" s="218"/>
      <c r="AR1040" s="218"/>
      <c r="AS1040" s="218"/>
      <c r="AT1040" s="218"/>
      <c r="AU1040" s="218"/>
      <c r="AV1040" s="218"/>
      <c r="AW1040" s="218"/>
      <c r="AX1040" s="218"/>
      <c r="AY1040" s="218"/>
      <c r="AZ1040" s="218"/>
      <c r="BA1040" s="218"/>
      <c r="BB1040" s="218"/>
      <c r="BC1040" s="218"/>
      <c r="BD1040" s="218"/>
      <c r="BE1040" s="218"/>
      <c r="BF1040" s="218"/>
      <c r="BG1040" s="218"/>
      <c r="BH1040" s="218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217"/>
      <c r="BS1040" s="217"/>
      <c r="BT1040" s="217"/>
      <c r="BU1040" s="217"/>
      <c r="BV1040" s="217"/>
      <c r="BW1040" s="217"/>
      <c r="BX1040" s="217"/>
      <c r="BY1040" s="217"/>
      <c r="BZ1040" s="217"/>
      <c r="CA1040" s="217"/>
      <c r="CB1040" s="217"/>
      <c r="CC1040" s="217"/>
      <c r="CD1040" s="217"/>
      <c r="CE1040" s="217"/>
      <c r="CF1040" s="217"/>
      <c r="CG1040" s="217"/>
      <c r="CH1040" s="217"/>
      <c r="CI1040" s="217"/>
      <c r="CJ1040" s="217"/>
      <c r="CK1040" s="217"/>
      <c r="CL1040" s="217"/>
      <c r="CM1040" s="217"/>
      <c r="CN1040" s="217"/>
      <c r="CO1040" s="217"/>
      <c r="CP1040" s="217"/>
      <c r="CQ1040" s="217"/>
      <c r="CR1040" s="217"/>
      <c r="CS1040" s="217"/>
      <c r="CT1040" s="217"/>
      <c r="CU1040" s="217"/>
      <c r="CV1040" s="217"/>
      <c r="CW1040" s="217"/>
      <c r="CX1040" s="217"/>
      <c r="CY1040" s="217"/>
    </row>
    <row r="1041" s="193" customFormat="1" customHeight="1" spans="1:103">
      <c r="A1041" s="341">
        <v>429</v>
      </c>
      <c r="B1041" s="235"/>
      <c r="C1041" s="234">
        <f t="shared" si="2599"/>
        <v>1</v>
      </c>
      <c r="D1041" s="233">
        <f t="shared" si="2600"/>
        <v>750</v>
      </c>
      <c r="E1041" s="234" t="str">
        <f t="shared" si="2601"/>
        <v>YT-J668</v>
      </c>
      <c r="F1041" s="232">
        <f t="shared" si="2602"/>
        <v>5020</v>
      </c>
      <c r="G1041" s="234"/>
      <c r="H1041" s="234" t="s">
        <v>45</v>
      </c>
      <c r="I1041" s="234">
        <v>75</v>
      </c>
      <c r="J1041" s="252" t="s">
        <v>56</v>
      </c>
      <c r="K1041" s="234">
        <v>476</v>
      </c>
      <c r="L1041" s="234">
        <f t="shared" si="2603"/>
        <v>6</v>
      </c>
      <c r="M1041" s="234">
        <f t="shared" si="2588"/>
        <v>146370</v>
      </c>
      <c r="N1041" s="253">
        <f t="shared" si="2604"/>
        <v>0.189064558629776</v>
      </c>
      <c r="O1041" s="234">
        <v>4.1</v>
      </c>
      <c r="P1041" s="234"/>
      <c r="Q1041" s="234"/>
      <c r="R1041" s="234"/>
      <c r="S1041" s="260">
        <f t="shared" si="2589"/>
        <v>0</v>
      </c>
      <c r="T1041" s="260">
        <f t="shared" si="2590"/>
        <v>39878.3228706502</v>
      </c>
      <c r="U1041" s="260">
        <f t="shared" si="2591"/>
        <v>949.104084321476</v>
      </c>
      <c r="V1041" s="260"/>
      <c r="W1041" s="270"/>
      <c r="X1041" s="266"/>
      <c r="Y1041" s="260">
        <f t="shared" si="2592"/>
        <v>39878.3228706502</v>
      </c>
      <c r="Z1041" s="234">
        <f t="shared" si="2593"/>
        <v>949.104084321476</v>
      </c>
      <c r="AA1041" s="260">
        <f t="shared" si="2594"/>
        <v>16386.5546218487</v>
      </c>
      <c r="AB1041" s="278">
        <f t="shared" si="2595"/>
        <v>0</v>
      </c>
      <c r="AC1041" s="260">
        <f t="shared" si="2596"/>
        <v>2214</v>
      </c>
      <c r="AD1041" s="254">
        <f t="shared" si="2597"/>
        <v>21.7010714242608</v>
      </c>
      <c r="AE1041" s="279">
        <v>1</v>
      </c>
      <c r="AF1041" s="280">
        <f t="shared" si="2598"/>
        <v>52.6932</v>
      </c>
      <c r="AG1041" s="292">
        <f t="shared" si="2605"/>
        <v>44166</v>
      </c>
      <c r="AH1041" s="294"/>
      <c r="AI1041" s="294">
        <f t="shared" si="2606"/>
        <v>44187.7010714243</v>
      </c>
      <c r="AJ1041" s="295"/>
      <c r="AK1041" s="295">
        <f t="shared" si="2607"/>
        <v>44190.7010714243</v>
      </c>
      <c r="AL1041" s="296"/>
      <c r="AM1041" s="217"/>
      <c r="AN1041" s="218"/>
      <c r="AO1041" s="218"/>
      <c r="AP1041" s="218"/>
      <c r="AQ1041" s="218"/>
      <c r="AR1041" s="218"/>
      <c r="AS1041" s="218"/>
      <c r="AT1041" s="218"/>
      <c r="AU1041" s="218"/>
      <c r="AV1041" s="218"/>
      <c r="AW1041" s="218"/>
      <c r="AX1041" s="218"/>
      <c r="AY1041" s="218"/>
      <c r="AZ1041" s="218"/>
      <c r="BA1041" s="218"/>
      <c r="BB1041" s="218"/>
      <c r="BC1041" s="218"/>
      <c r="BD1041" s="218"/>
      <c r="BE1041" s="218"/>
      <c r="BF1041" s="218"/>
      <c r="BG1041" s="218"/>
      <c r="BH1041" s="218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217"/>
      <c r="BS1041" s="217"/>
      <c r="BT1041" s="217"/>
      <c r="BU1041" s="217"/>
      <c r="BV1041" s="217"/>
      <c r="BW1041" s="217"/>
      <c r="BX1041" s="217"/>
      <c r="BY1041" s="217"/>
      <c r="BZ1041" s="217"/>
      <c r="CA1041" s="217"/>
      <c r="CB1041" s="217"/>
      <c r="CC1041" s="217"/>
      <c r="CD1041" s="217"/>
      <c r="CE1041" s="217"/>
      <c r="CF1041" s="217"/>
      <c r="CG1041" s="217"/>
      <c r="CH1041" s="217"/>
      <c r="CI1041" s="217"/>
      <c r="CJ1041" s="217"/>
      <c r="CK1041" s="217"/>
      <c r="CL1041" s="217"/>
      <c r="CM1041" s="217"/>
      <c r="CN1041" s="217"/>
      <c r="CO1041" s="217"/>
      <c r="CP1041" s="217"/>
      <c r="CQ1041" s="217"/>
      <c r="CR1041" s="217"/>
      <c r="CS1041" s="217"/>
      <c r="CT1041" s="217"/>
      <c r="CU1041" s="217"/>
      <c r="CV1041" s="217"/>
      <c r="CW1041" s="217"/>
      <c r="CX1041" s="217"/>
      <c r="CY1041" s="217"/>
    </row>
    <row r="1042" s="193" customFormat="1" customHeight="1" spans="1:103">
      <c r="A1042" s="341">
        <v>429</v>
      </c>
      <c r="B1042" s="235"/>
      <c r="C1042" s="234">
        <f t="shared" si="2599"/>
        <v>1</v>
      </c>
      <c r="D1042" s="233">
        <f t="shared" si="2600"/>
        <v>750</v>
      </c>
      <c r="E1042" s="234" t="str">
        <f t="shared" si="2601"/>
        <v>YT-J668</v>
      </c>
      <c r="F1042" s="232">
        <f t="shared" si="2602"/>
        <v>5020</v>
      </c>
      <c r="G1042" s="234"/>
      <c r="H1042" s="234" t="s">
        <v>46</v>
      </c>
      <c r="I1042" s="234">
        <v>75</v>
      </c>
      <c r="J1042" s="252" t="s">
        <v>56</v>
      </c>
      <c r="K1042" s="234">
        <v>476</v>
      </c>
      <c r="L1042" s="234">
        <f t="shared" si="2603"/>
        <v>6</v>
      </c>
      <c r="M1042" s="234">
        <f t="shared" si="2588"/>
        <v>192780</v>
      </c>
      <c r="N1042" s="253">
        <f t="shared" si="2604"/>
        <v>0.24901185770751</v>
      </c>
      <c r="O1042" s="234">
        <v>5.4</v>
      </c>
      <c r="P1042" s="234"/>
      <c r="Q1042" s="234"/>
      <c r="R1042" s="234"/>
      <c r="S1042" s="260">
        <f t="shared" si="2589"/>
        <v>0</v>
      </c>
      <c r="T1042" s="260">
        <f t="shared" si="2590"/>
        <v>52522.6691467101</v>
      </c>
      <c r="U1042" s="260">
        <f t="shared" si="2591"/>
        <v>1250.0395256917</v>
      </c>
      <c r="V1042" s="260"/>
      <c r="W1042" s="270"/>
      <c r="X1042" s="266"/>
      <c r="Y1042" s="260">
        <f t="shared" si="2592"/>
        <v>52522.6691467101</v>
      </c>
      <c r="Z1042" s="234">
        <f t="shared" si="2593"/>
        <v>1250.0395256917</v>
      </c>
      <c r="AA1042" s="260">
        <f t="shared" si="2594"/>
        <v>16386.5546218487</v>
      </c>
      <c r="AB1042" s="278">
        <f t="shared" si="2595"/>
        <v>0</v>
      </c>
      <c r="AC1042" s="260">
        <f t="shared" si="2596"/>
        <v>2916</v>
      </c>
      <c r="AD1042" s="254">
        <f t="shared" si="2597"/>
        <v>21.7010714242609</v>
      </c>
      <c r="AE1042" s="279">
        <v>1</v>
      </c>
      <c r="AF1042" s="280">
        <f t="shared" si="2598"/>
        <v>69.4008</v>
      </c>
      <c r="AG1042" s="292">
        <f t="shared" si="2605"/>
        <v>44166</v>
      </c>
      <c r="AH1042" s="294"/>
      <c r="AI1042" s="294">
        <f t="shared" si="2606"/>
        <v>44187.7010714243</v>
      </c>
      <c r="AJ1042" s="295"/>
      <c r="AK1042" s="295">
        <f t="shared" si="2607"/>
        <v>44190.7010714243</v>
      </c>
      <c r="AL1042" s="296"/>
      <c r="AM1042" s="217"/>
      <c r="AN1042" s="218"/>
      <c r="AO1042" s="218"/>
      <c r="AP1042" s="218"/>
      <c r="AQ1042" s="218"/>
      <c r="AR1042" s="218"/>
      <c r="AS1042" s="218"/>
      <c r="AT1042" s="218"/>
      <c r="AU1042" s="218"/>
      <c r="AV1042" s="218"/>
      <c r="AW1042" s="218"/>
      <c r="AX1042" s="218"/>
      <c r="AY1042" s="218"/>
      <c r="AZ1042" s="218"/>
      <c r="BA1042" s="218"/>
      <c r="BB1042" s="218"/>
      <c r="BC1042" s="218"/>
      <c r="BD1042" s="218"/>
      <c r="BE1042" s="218"/>
      <c r="BF1042" s="218"/>
      <c r="BG1042" s="218"/>
      <c r="BH1042" s="218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217"/>
      <c r="BS1042" s="217"/>
      <c r="BT1042" s="217"/>
      <c r="BU1042" s="217"/>
      <c r="BV1042" s="217"/>
      <c r="BW1042" s="217"/>
      <c r="BX1042" s="217"/>
      <c r="BY1042" s="217"/>
      <c r="BZ1042" s="217"/>
      <c r="CA1042" s="217"/>
      <c r="CB1042" s="217"/>
      <c r="CC1042" s="217"/>
      <c r="CD1042" s="217"/>
      <c r="CE1042" s="217"/>
      <c r="CF1042" s="217"/>
      <c r="CG1042" s="217"/>
      <c r="CH1042" s="217"/>
      <c r="CI1042" s="217"/>
      <c r="CJ1042" s="217"/>
      <c r="CK1042" s="217"/>
      <c r="CL1042" s="217"/>
      <c r="CM1042" s="217"/>
      <c r="CN1042" s="217"/>
      <c r="CO1042" s="217"/>
      <c r="CP1042" s="217"/>
      <c r="CQ1042" s="217"/>
      <c r="CR1042" s="217"/>
      <c r="CS1042" s="217"/>
      <c r="CT1042" s="217"/>
      <c r="CU1042" s="217"/>
      <c r="CV1042" s="217"/>
      <c r="CW1042" s="217"/>
      <c r="CX1042" s="217"/>
      <c r="CY1042" s="217"/>
    </row>
    <row r="1043" s="193" customFormat="1" customHeight="1" spans="1:103">
      <c r="A1043" s="341"/>
      <c r="B1043" s="237"/>
      <c r="C1043" s="240"/>
      <c r="D1043" s="239"/>
      <c r="E1043" s="240"/>
      <c r="F1043" s="238"/>
      <c r="G1043" s="240"/>
      <c r="H1043" s="240"/>
      <c r="I1043" s="240"/>
      <c r="J1043" s="256"/>
      <c r="K1043" s="240"/>
      <c r="L1043" s="240"/>
      <c r="M1043" s="240"/>
      <c r="N1043" s="257"/>
      <c r="O1043" s="240"/>
      <c r="P1043" s="240"/>
      <c r="Q1043" s="240"/>
      <c r="R1043" s="240"/>
      <c r="S1043" s="267"/>
      <c r="T1043" s="267"/>
      <c r="U1043" s="267"/>
      <c r="V1043" s="267"/>
      <c r="W1043" s="272"/>
      <c r="X1043" s="269"/>
      <c r="Y1043" s="267"/>
      <c r="Z1043" s="240"/>
      <c r="AA1043" s="267"/>
      <c r="AB1043" s="281"/>
      <c r="AC1043" s="267"/>
      <c r="AD1043" s="258"/>
      <c r="AE1043" s="282"/>
      <c r="AF1043" s="283"/>
      <c r="AG1043" s="297"/>
      <c r="AH1043" s="352"/>
      <c r="AI1043" s="352"/>
      <c r="AJ1043" s="345"/>
      <c r="AK1043" s="345"/>
      <c r="AL1043" s="298"/>
      <c r="AM1043" s="217"/>
      <c r="AN1043" s="218"/>
      <c r="AO1043" s="218"/>
      <c r="AP1043" s="218"/>
      <c r="AQ1043" s="218"/>
      <c r="AR1043" s="218"/>
      <c r="AS1043" s="218"/>
      <c r="AT1043" s="218"/>
      <c r="AU1043" s="218"/>
      <c r="AV1043" s="218"/>
      <c r="AW1043" s="218"/>
      <c r="AX1043" s="218"/>
      <c r="AY1043" s="218"/>
      <c r="AZ1043" s="218"/>
      <c r="BA1043" s="218"/>
      <c r="BB1043" s="218"/>
      <c r="BC1043" s="218"/>
      <c r="BD1043" s="218"/>
      <c r="BE1043" s="218"/>
      <c r="BF1043" s="218"/>
      <c r="BG1043" s="218"/>
      <c r="BH1043" s="218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217"/>
      <c r="BS1043" s="217"/>
      <c r="BT1043" s="217"/>
      <c r="BU1043" s="217"/>
      <c r="BV1043" s="217"/>
      <c r="BW1043" s="217"/>
      <c r="BX1043" s="217"/>
      <c r="BY1043" s="217"/>
      <c r="BZ1043" s="217"/>
      <c r="CA1043" s="217"/>
      <c r="CB1043" s="217"/>
      <c r="CC1043" s="217"/>
      <c r="CD1043" s="217"/>
      <c r="CE1043" s="217"/>
      <c r="CF1043" s="217"/>
      <c r="CG1043" s="217"/>
      <c r="CH1043" s="217"/>
      <c r="CI1043" s="217"/>
      <c r="CJ1043" s="217"/>
      <c r="CK1043" s="217"/>
      <c r="CL1043" s="217"/>
      <c r="CM1043" s="217"/>
      <c r="CN1043" s="217"/>
      <c r="CO1043" s="217"/>
      <c r="CP1043" s="217"/>
      <c r="CQ1043" s="217"/>
      <c r="CR1043" s="217"/>
      <c r="CS1043" s="217"/>
      <c r="CT1043" s="217"/>
      <c r="CU1043" s="217"/>
      <c r="CV1043" s="217"/>
      <c r="CW1043" s="217"/>
      <c r="CX1043" s="217"/>
      <c r="CY1043" s="217"/>
    </row>
    <row r="1044" s="190" customFormat="1" customHeight="1" spans="1:103">
      <c r="A1044" s="243">
        <v>430</v>
      </c>
      <c r="B1044" s="235">
        <v>1130</v>
      </c>
      <c r="C1044" s="234">
        <v>1</v>
      </c>
      <c r="D1044" s="233">
        <v>750</v>
      </c>
      <c r="E1044" s="234" t="s">
        <v>244</v>
      </c>
      <c r="F1044" s="232">
        <v>3000</v>
      </c>
      <c r="G1044" s="234"/>
      <c r="H1044" s="234" t="s">
        <v>15</v>
      </c>
      <c r="I1044" s="234">
        <v>150</v>
      </c>
      <c r="J1044" s="252" t="s">
        <v>67</v>
      </c>
      <c r="K1044" s="234">
        <v>230</v>
      </c>
      <c r="L1044" s="234">
        <v>6</v>
      </c>
      <c r="M1044" s="234">
        <f t="shared" ref="M1044:M1050" si="2608">O1044*K1044*I1044</f>
        <v>155250</v>
      </c>
      <c r="N1044" s="253">
        <f>M1044/SUM($M$1044:$M$1050)</f>
        <v>0.177304964539007</v>
      </c>
      <c r="O1044" s="234">
        <v>4.5</v>
      </c>
      <c r="P1044" s="234"/>
      <c r="Q1044" s="234"/>
      <c r="R1044" s="234"/>
      <c r="S1044" s="260">
        <f t="shared" ref="S1044:S1050" si="2609">R1044*Q1044*P1044/1000</f>
        <v>0</v>
      </c>
      <c r="T1044" s="260">
        <f t="shared" ref="T1044:T1050" si="2610">F1044*N1044*1000/L1044/K1044*9000/I1044</f>
        <v>23126.7345050879</v>
      </c>
      <c r="U1044" s="260">
        <f t="shared" ref="U1044:U1050" si="2611">F1044*N1044</f>
        <v>531.914893617021</v>
      </c>
      <c r="V1044" s="260"/>
      <c r="W1044" s="270"/>
      <c r="X1044" s="266">
        <v>12000</v>
      </c>
      <c r="Y1044" s="260">
        <f t="shared" ref="Y1044:Y1050" si="2612">T1044-X1044</f>
        <v>11126.7345050879</v>
      </c>
      <c r="Z1044" s="234">
        <f t="shared" ref="Z1044:Z1050" si="2613">Y1044*I1044/9000*L1044*K1044/1000</f>
        <v>255.914893617021</v>
      </c>
      <c r="AA1044" s="260">
        <f t="shared" ref="AA1044:AA1050" si="2614">65*1000/K1044*9000/I1044</f>
        <v>16956.5217391304</v>
      </c>
      <c r="AB1044" s="278">
        <f t="shared" ref="AB1044:AB1050" si="2615">Q1044*R1044*P1044*N1044/K1044/L1044*9000/I1044</f>
        <v>0</v>
      </c>
      <c r="AC1044" s="260">
        <f t="shared" ref="AC1044:AC1050" si="2616">D1044/2*O1044*60*24/1000</f>
        <v>2430</v>
      </c>
      <c r="AD1044" s="254">
        <f t="shared" ref="AD1044:AD1050" si="2617">T1044/AC1044/0.83/AE1044</f>
        <v>11.4664755342793</v>
      </c>
      <c r="AE1044" s="279">
        <v>1</v>
      </c>
      <c r="AF1044" s="280">
        <f t="shared" ref="AF1044:AF1050" si="2618">IF(LEN(C1044)&gt;0,AC1044*I1044/9000/1000*K1044*L1044,"")</f>
        <v>55.89</v>
      </c>
      <c r="AG1044" s="292">
        <v>44163</v>
      </c>
      <c r="AH1044" s="294"/>
      <c r="AI1044" s="294">
        <f>AD1044+AG1044</f>
        <v>44174.4664755343</v>
      </c>
      <c r="AJ1044" s="295" t="str">
        <f ca="1">IF(NOW()-AG1044-AD1044&gt;=-2,"跟踪"," ")</f>
        <v> </v>
      </c>
      <c r="AK1044" s="295">
        <f>AI1044+2</f>
        <v>44176.4664755343</v>
      </c>
      <c r="AL1044" s="296">
        <f>SUM(AF1044:AF1050)</f>
        <v>315.2196</v>
      </c>
      <c r="AM1044" s="300"/>
      <c r="AN1044" s="218"/>
      <c r="AO1044" s="218"/>
      <c r="AP1044" s="218"/>
      <c r="AQ1044" s="218"/>
      <c r="AR1044" s="218"/>
      <c r="AS1044" s="218"/>
      <c r="AT1044" s="218"/>
      <c r="AU1044" s="218"/>
      <c r="AV1044" s="218"/>
      <c r="AW1044" s="218"/>
      <c r="AX1044" s="218"/>
      <c r="AY1044" s="218"/>
      <c r="AZ1044" s="218"/>
      <c r="BA1044" s="218"/>
      <c r="BB1044" s="218"/>
      <c r="BC1044" s="218"/>
      <c r="BD1044" s="218"/>
      <c r="BE1044" s="218"/>
      <c r="BF1044" s="218"/>
      <c r="BG1044" s="218"/>
      <c r="BH1044" s="218"/>
      <c r="BI1044" s="300"/>
      <c r="BJ1044" s="300"/>
      <c r="BK1044" s="300"/>
      <c r="BL1044" s="300"/>
      <c r="BM1044" s="300"/>
      <c r="BN1044" s="300"/>
      <c r="BO1044" s="300"/>
      <c r="BP1044" s="300"/>
      <c r="BQ1044" s="300"/>
      <c r="BR1044" s="300"/>
      <c r="BS1044" s="300"/>
      <c r="BT1044" s="300"/>
      <c r="BU1044" s="300"/>
      <c r="BV1044" s="300"/>
      <c r="BW1044" s="300"/>
      <c r="BX1044" s="300"/>
      <c r="BY1044" s="300"/>
      <c r="BZ1044" s="300"/>
      <c r="CA1044" s="300"/>
      <c r="CB1044" s="300"/>
      <c r="CC1044" s="300"/>
      <c r="CD1044" s="300"/>
      <c r="CE1044" s="300"/>
      <c r="CF1044" s="300"/>
      <c r="CG1044" s="300"/>
      <c r="CH1044" s="300"/>
      <c r="CI1044" s="300"/>
      <c r="CJ1044" s="300"/>
      <c r="CK1044" s="300"/>
      <c r="CL1044" s="300"/>
      <c r="CM1044" s="300"/>
      <c r="CN1044" s="300"/>
      <c r="CO1044" s="300"/>
      <c r="CP1044" s="300"/>
      <c r="CQ1044" s="300"/>
      <c r="CR1044" s="300"/>
      <c r="CS1044" s="300"/>
      <c r="CT1044" s="300"/>
      <c r="CU1044" s="300"/>
      <c r="CV1044" s="300"/>
      <c r="CW1044" s="300"/>
      <c r="CX1044" s="300"/>
      <c r="CY1044" s="300"/>
    </row>
    <row r="1045" s="190" customFormat="1" customHeight="1" spans="1:103">
      <c r="A1045" s="243">
        <v>430</v>
      </c>
      <c r="B1045" s="235"/>
      <c r="C1045" s="234">
        <v>1</v>
      </c>
      <c r="D1045" s="233">
        <f t="shared" ref="D1045:D1050" si="2619">D1044</f>
        <v>750</v>
      </c>
      <c r="E1045" s="234" t="str">
        <f t="shared" ref="E1045:E1050" si="2620">E1044</f>
        <v>YT-9045MS</v>
      </c>
      <c r="F1045" s="232">
        <f t="shared" ref="F1045:F1050" si="2621">F1044</f>
        <v>3000</v>
      </c>
      <c r="G1045" s="234"/>
      <c r="H1045" s="234" t="s">
        <v>41</v>
      </c>
      <c r="I1045" s="234">
        <v>150</v>
      </c>
      <c r="J1045" s="252" t="s">
        <v>67</v>
      </c>
      <c r="K1045" s="234">
        <v>230</v>
      </c>
      <c r="L1045" s="234">
        <f t="shared" ref="L1045:L1050" si="2622">L1044</f>
        <v>6</v>
      </c>
      <c r="M1045" s="234">
        <f t="shared" si="2608"/>
        <v>155250</v>
      </c>
      <c r="N1045" s="253">
        <f t="shared" ref="N1045:N1050" si="2623">M1045/SUM($M$1044:$M$1050)</f>
        <v>0.177304964539007</v>
      </c>
      <c r="O1045" s="234">
        <v>4.5</v>
      </c>
      <c r="P1045" s="260"/>
      <c r="Q1045" s="260"/>
      <c r="R1045" s="260"/>
      <c r="S1045" s="260">
        <f t="shared" si="2609"/>
        <v>0</v>
      </c>
      <c r="T1045" s="260">
        <f t="shared" si="2610"/>
        <v>23126.7345050879</v>
      </c>
      <c r="U1045" s="260">
        <f t="shared" si="2611"/>
        <v>531.914893617021</v>
      </c>
      <c r="V1045" s="260"/>
      <c r="W1045" s="270"/>
      <c r="X1045" s="266">
        <v>12000</v>
      </c>
      <c r="Y1045" s="260">
        <f t="shared" si="2612"/>
        <v>11126.7345050879</v>
      </c>
      <c r="Z1045" s="234">
        <f t="shared" si="2613"/>
        <v>255.914893617021</v>
      </c>
      <c r="AA1045" s="260">
        <f t="shared" si="2614"/>
        <v>16956.5217391304</v>
      </c>
      <c r="AB1045" s="278">
        <f t="shared" si="2615"/>
        <v>0</v>
      </c>
      <c r="AC1045" s="260">
        <f t="shared" si="2616"/>
        <v>2430</v>
      </c>
      <c r="AD1045" s="254">
        <f t="shared" si="2617"/>
        <v>11.4664755342793</v>
      </c>
      <c r="AE1045" s="279">
        <v>1</v>
      </c>
      <c r="AF1045" s="280">
        <f t="shared" si="2618"/>
        <v>55.89</v>
      </c>
      <c r="AG1045" s="292">
        <f t="shared" ref="AG1045:AG1050" si="2624">AG1044</f>
        <v>44163</v>
      </c>
      <c r="AH1045" s="294"/>
      <c r="AI1045" s="294">
        <f t="shared" ref="AI1045:AI1050" si="2625">AI1044</f>
        <v>44174.4664755343</v>
      </c>
      <c r="AJ1045" s="295"/>
      <c r="AK1045" s="295">
        <f t="shared" ref="AK1045:AK1050" si="2626">AK1044</f>
        <v>44176.4664755343</v>
      </c>
      <c r="AL1045" s="296"/>
      <c r="AM1045" s="300"/>
      <c r="AN1045" s="218"/>
      <c r="AO1045" s="218"/>
      <c r="AP1045" s="218"/>
      <c r="AQ1045" s="218"/>
      <c r="AR1045" s="218"/>
      <c r="AS1045" s="218"/>
      <c r="AT1045" s="218"/>
      <c r="AU1045" s="218"/>
      <c r="AV1045" s="218"/>
      <c r="AW1045" s="218"/>
      <c r="AX1045" s="218"/>
      <c r="AY1045" s="218"/>
      <c r="AZ1045" s="218"/>
      <c r="BA1045" s="218"/>
      <c r="BB1045" s="218"/>
      <c r="BC1045" s="218"/>
      <c r="BD1045" s="218"/>
      <c r="BE1045" s="218"/>
      <c r="BF1045" s="218"/>
      <c r="BG1045" s="218"/>
      <c r="BH1045" s="218"/>
      <c r="BI1045" s="300"/>
      <c r="BJ1045" s="300"/>
      <c r="BK1045" s="300"/>
      <c r="BL1045" s="300"/>
      <c r="BM1045" s="300"/>
      <c r="BN1045" s="300"/>
      <c r="BO1045" s="300"/>
      <c r="BP1045" s="300"/>
      <c r="BQ1045" s="300"/>
      <c r="BR1045" s="300"/>
      <c r="BS1045" s="300"/>
      <c r="BT1045" s="300"/>
      <c r="BU1045" s="300"/>
      <c r="BV1045" s="300"/>
      <c r="BW1045" s="300"/>
      <c r="BX1045" s="300"/>
      <c r="BY1045" s="300"/>
      <c r="BZ1045" s="300"/>
      <c r="CA1045" s="300"/>
      <c r="CB1045" s="300"/>
      <c r="CC1045" s="300"/>
      <c r="CD1045" s="300"/>
      <c r="CE1045" s="300"/>
      <c r="CF1045" s="300"/>
      <c r="CG1045" s="300"/>
      <c r="CH1045" s="300"/>
      <c r="CI1045" s="300"/>
      <c r="CJ1045" s="300"/>
      <c r="CK1045" s="300"/>
      <c r="CL1045" s="300"/>
      <c r="CM1045" s="300"/>
      <c r="CN1045" s="300"/>
      <c r="CO1045" s="300"/>
      <c r="CP1045" s="300"/>
      <c r="CQ1045" s="300"/>
      <c r="CR1045" s="300"/>
      <c r="CS1045" s="300"/>
      <c r="CT1045" s="300"/>
      <c r="CU1045" s="300"/>
      <c r="CV1045" s="300"/>
      <c r="CW1045" s="300"/>
      <c r="CX1045" s="300"/>
      <c r="CY1045" s="300"/>
    </row>
    <row r="1046" s="190" customFormat="1" customHeight="1" spans="1:103">
      <c r="A1046" s="243">
        <v>430</v>
      </c>
      <c r="B1046" s="235"/>
      <c r="C1046" s="234">
        <v>1</v>
      </c>
      <c r="D1046" s="233">
        <f t="shared" si="2619"/>
        <v>750</v>
      </c>
      <c r="E1046" s="234" t="str">
        <f t="shared" si="2620"/>
        <v>YT-9045MS</v>
      </c>
      <c r="F1046" s="232">
        <f t="shared" si="2621"/>
        <v>3000</v>
      </c>
      <c r="G1046" s="241" t="s">
        <v>49</v>
      </c>
      <c r="H1046" s="234" t="s">
        <v>42</v>
      </c>
      <c r="I1046" s="234">
        <v>30</v>
      </c>
      <c r="J1046" s="252" t="s">
        <v>57</v>
      </c>
      <c r="K1046" s="234">
        <v>460</v>
      </c>
      <c r="L1046" s="234">
        <f t="shared" si="2622"/>
        <v>6</v>
      </c>
      <c r="M1046" s="234">
        <f t="shared" si="2608"/>
        <v>229080</v>
      </c>
      <c r="N1046" s="253">
        <f t="shared" si="2623"/>
        <v>0.261623325453113</v>
      </c>
      <c r="O1046" s="234">
        <v>16.6</v>
      </c>
      <c r="P1046" s="234"/>
      <c r="Q1046" s="234"/>
      <c r="R1046" s="234"/>
      <c r="S1046" s="260">
        <f t="shared" si="2609"/>
        <v>0</v>
      </c>
      <c r="T1046" s="260">
        <f t="shared" si="2610"/>
        <v>85311.9539521021</v>
      </c>
      <c r="U1046" s="260">
        <f t="shared" si="2611"/>
        <v>784.869976359339</v>
      </c>
      <c r="V1046" s="260"/>
      <c r="W1046" s="270"/>
      <c r="X1046" s="266"/>
      <c r="Y1046" s="260">
        <f t="shared" si="2612"/>
        <v>85311.9539521021</v>
      </c>
      <c r="Z1046" s="234">
        <f t="shared" si="2613"/>
        <v>784.869976359339</v>
      </c>
      <c r="AA1046" s="260">
        <f t="shared" si="2614"/>
        <v>42391.3043478261</v>
      </c>
      <c r="AB1046" s="278">
        <f t="shared" si="2615"/>
        <v>0</v>
      </c>
      <c r="AC1046" s="260">
        <f t="shared" si="2616"/>
        <v>8964</v>
      </c>
      <c r="AD1046" s="254">
        <f t="shared" si="2617"/>
        <v>11.4664755342793</v>
      </c>
      <c r="AE1046" s="279">
        <v>1</v>
      </c>
      <c r="AF1046" s="280">
        <f t="shared" si="2618"/>
        <v>82.4688</v>
      </c>
      <c r="AG1046" s="292">
        <f t="shared" si="2624"/>
        <v>44163</v>
      </c>
      <c r="AH1046" s="294"/>
      <c r="AI1046" s="294">
        <f t="shared" si="2625"/>
        <v>44174.4664755343</v>
      </c>
      <c r="AJ1046" s="295"/>
      <c r="AK1046" s="295">
        <f t="shared" si="2626"/>
        <v>44176.4664755343</v>
      </c>
      <c r="AL1046" s="296"/>
      <c r="AM1046" s="300"/>
      <c r="AN1046" s="218"/>
      <c r="AO1046" s="218"/>
      <c r="AP1046" s="218"/>
      <c r="AQ1046" s="218"/>
      <c r="AR1046" s="218"/>
      <c r="AS1046" s="218"/>
      <c r="AT1046" s="218"/>
      <c r="AU1046" s="218"/>
      <c r="AV1046" s="218"/>
      <c r="AW1046" s="218"/>
      <c r="AX1046" s="218"/>
      <c r="AY1046" s="218"/>
      <c r="AZ1046" s="218"/>
      <c r="BA1046" s="218"/>
      <c r="BB1046" s="218"/>
      <c r="BC1046" s="218"/>
      <c r="BD1046" s="218"/>
      <c r="BE1046" s="218"/>
      <c r="BF1046" s="218"/>
      <c r="BG1046" s="218"/>
      <c r="BH1046" s="218"/>
      <c r="BI1046" s="300"/>
      <c r="BJ1046" s="300"/>
      <c r="BK1046" s="300"/>
      <c r="BL1046" s="300"/>
      <c r="BM1046" s="300"/>
      <c r="BN1046" s="300"/>
      <c r="BO1046" s="300"/>
      <c r="BP1046" s="300"/>
      <c r="BQ1046" s="300"/>
      <c r="BR1046" s="300"/>
      <c r="BS1046" s="300"/>
      <c r="BT1046" s="300"/>
      <c r="BU1046" s="300"/>
      <c r="BV1046" s="300"/>
      <c r="BW1046" s="300"/>
      <c r="BX1046" s="300"/>
      <c r="BY1046" s="300"/>
      <c r="BZ1046" s="300"/>
      <c r="CA1046" s="300"/>
      <c r="CB1046" s="300"/>
      <c r="CC1046" s="300"/>
      <c r="CD1046" s="300"/>
      <c r="CE1046" s="300"/>
      <c r="CF1046" s="300"/>
      <c r="CG1046" s="300"/>
      <c r="CH1046" s="300"/>
      <c r="CI1046" s="300"/>
      <c r="CJ1046" s="300"/>
      <c r="CK1046" s="300"/>
      <c r="CL1046" s="300"/>
      <c r="CM1046" s="300"/>
      <c r="CN1046" s="300"/>
      <c r="CO1046" s="300"/>
      <c r="CP1046" s="300"/>
      <c r="CQ1046" s="300"/>
      <c r="CR1046" s="300"/>
      <c r="CS1046" s="300"/>
      <c r="CT1046" s="300"/>
      <c r="CU1046" s="300"/>
      <c r="CV1046" s="300"/>
      <c r="CW1046" s="300"/>
      <c r="CX1046" s="300"/>
      <c r="CY1046" s="300"/>
    </row>
    <row r="1047" s="190" customFormat="1" customHeight="1" spans="1:103">
      <c r="A1047" s="243">
        <v>430</v>
      </c>
      <c r="B1047" s="235"/>
      <c r="C1047" s="234">
        <v>1</v>
      </c>
      <c r="D1047" s="233">
        <f t="shared" si="2619"/>
        <v>750</v>
      </c>
      <c r="E1047" s="234" t="str">
        <f t="shared" si="2620"/>
        <v>YT-9045MS</v>
      </c>
      <c r="F1047" s="232">
        <f t="shared" si="2621"/>
        <v>3000</v>
      </c>
      <c r="G1047" s="242"/>
      <c r="H1047" s="234" t="s">
        <v>43</v>
      </c>
      <c r="I1047" s="234">
        <v>30</v>
      </c>
      <c r="J1047" s="252" t="s">
        <v>57</v>
      </c>
      <c r="K1047" s="234">
        <v>460</v>
      </c>
      <c r="L1047" s="234">
        <f t="shared" si="2622"/>
        <v>6</v>
      </c>
      <c r="M1047" s="234">
        <f t="shared" si="2608"/>
        <v>229080</v>
      </c>
      <c r="N1047" s="253">
        <f t="shared" si="2623"/>
        <v>0.261623325453113</v>
      </c>
      <c r="O1047" s="234">
        <v>16.6</v>
      </c>
      <c r="P1047" s="234"/>
      <c r="Q1047" s="234"/>
      <c r="R1047" s="234"/>
      <c r="S1047" s="260">
        <f t="shared" si="2609"/>
        <v>0</v>
      </c>
      <c r="T1047" s="260">
        <f t="shared" si="2610"/>
        <v>85311.9539521021</v>
      </c>
      <c r="U1047" s="260">
        <f t="shared" si="2611"/>
        <v>784.869976359339</v>
      </c>
      <c r="V1047" s="260"/>
      <c r="W1047" s="346" t="s">
        <v>89</v>
      </c>
      <c r="X1047" s="266"/>
      <c r="Y1047" s="260">
        <f t="shared" si="2612"/>
        <v>85311.9539521021</v>
      </c>
      <c r="Z1047" s="234">
        <f t="shared" si="2613"/>
        <v>784.869976359339</v>
      </c>
      <c r="AA1047" s="260">
        <f t="shared" si="2614"/>
        <v>42391.3043478261</v>
      </c>
      <c r="AB1047" s="278">
        <f t="shared" si="2615"/>
        <v>0</v>
      </c>
      <c r="AC1047" s="260">
        <f t="shared" si="2616"/>
        <v>8964</v>
      </c>
      <c r="AD1047" s="254">
        <f t="shared" si="2617"/>
        <v>11.4664755342793</v>
      </c>
      <c r="AE1047" s="279">
        <v>1</v>
      </c>
      <c r="AF1047" s="280">
        <f t="shared" si="2618"/>
        <v>82.4688</v>
      </c>
      <c r="AG1047" s="292">
        <f t="shared" si="2624"/>
        <v>44163</v>
      </c>
      <c r="AH1047" s="294"/>
      <c r="AI1047" s="294">
        <f t="shared" si="2625"/>
        <v>44174.4664755343</v>
      </c>
      <c r="AJ1047" s="295"/>
      <c r="AK1047" s="295">
        <f t="shared" si="2626"/>
        <v>44176.4664755343</v>
      </c>
      <c r="AL1047" s="296"/>
      <c r="AM1047" s="300"/>
      <c r="AN1047" s="218"/>
      <c r="AO1047" s="218"/>
      <c r="AP1047" s="218"/>
      <c r="AQ1047" s="218"/>
      <c r="AR1047" s="218"/>
      <c r="AS1047" s="218"/>
      <c r="AT1047" s="218"/>
      <c r="AU1047" s="218"/>
      <c r="AV1047" s="218"/>
      <c r="AW1047" s="218"/>
      <c r="AX1047" s="218"/>
      <c r="AY1047" s="218"/>
      <c r="AZ1047" s="218"/>
      <c r="BA1047" s="218"/>
      <c r="BB1047" s="218"/>
      <c r="BC1047" s="218"/>
      <c r="BD1047" s="218"/>
      <c r="BE1047" s="218"/>
      <c r="BF1047" s="218"/>
      <c r="BG1047" s="218"/>
      <c r="BH1047" s="218"/>
      <c r="BI1047" s="300"/>
      <c r="BJ1047" s="300"/>
      <c r="BK1047" s="300"/>
      <c r="BL1047" s="300"/>
      <c r="BM1047" s="300"/>
      <c r="BN1047" s="300"/>
      <c r="BO1047" s="300"/>
      <c r="BP1047" s="300"/>
      <c r="BQ1047" s="300"/>
      <c r="BR1047" s="300"/>
      <c r="BS1047" s="300"/>
      <c r="BT1047" s="300"/>
      <c r="BU1047" s="300"/>
      <c r="BV1047" s="300"/>
      <c r="BW1047" s="300"/>
      <c r="BX1047" s="300"/>
      <c r="BY1047" s="300"/>
      <c r="BZ1047" s="300"/>
      <c r="CA1047" s="300"/>
      <c r="CB1047" s="300"/>
      <c r="CC1047" s="300"/>
      <c r="CD1047" s="300"/>
      <c r="CE1047" s="300"/>
      <c r="CF1047" s="300"/>
      <c r="CG1047" s="300"/>
      <c r="CH1047" s="300"/>
      <c r="CI1047" s="300"/>
      <c r="CJ1047" s="300"/>
      <c r="CK1047" s="300"/>
      <c r="CL1047" s="300"/>
      <c r="CM1047" s="300"/>
      <c r="CN1047" s="300"/>
      <c r="CO1047" s="300"/>
      <c r="CP1047" s="300"/>
      <c r="CQ1047" s="300"/>
      <c r="CR1047" s="300"/>
      <c r="CS1047" s="300"/>
      <c r="CT1047" s="300"/>
      <c r="CU1047" s="300"/>
      <c r="CV1047" s="300"/>
      <c r="CW1047" s="300"/>
      <c r="CX1047" s="300"/>
      <c r="CY1047" s="300"/>
    </row>
    <row r="1048" s="190" customFormat="1" customHeight="1" spans="1:103">
      <c r="A1048" s="243">
        <v>430</v>
      </c>
      <c r="B1048" s="235"/>
      <c r="C1048" s="234">
        <v>1</v>
      </c>
      <c r="D1048" s="233">
        <f t="shared" si="2619"/>
        <v>750</v>
      </c>
      <c r="E1048" s="234" t="str">
        <f t="shared" si="2620"/>
        <v>YT-9045MS</v>
      </c>
      <c r="F1048" s="232">
        <f t="shared" si="2621"/>
        <v>3000</v>
      </c>
      <c r="G1048" s="234"/>
      <c r="H1048" s="234" t="s">
        <v>44</v>
      </c>
      <c r="I1048" s="234">
        <v>75</v>
      </c>
      <c r="J1048" s="252" t="s">
        <v>56</v>
      </c>
      <c r="K1048" s="234">
        <v>460</v>
      </c>
      <c r="L1048" s="234">
        <f t="shared" si="2622"/>
        <v>6</v>
      </c>
      <c r="M1048" s="234">
        <f t="shared" si="2608"/>
        <v>106950</v>
      </c>
      <c r="N1048" s="253">
        <f t="shared" si="2623"/>
        <v>0.12214342001576</v>
      </c>
      <c r="O1048" s="234">
        <v>3.1</v>
      </c>
      <c r="P1048" s="234"/>
      <c r="Q1048" s="234"/>
      <c r="R1048" s="234"/>
      <c r="S1048" s="260">
        <f t="shared" si="2609"/>
        <v>0</v>
      </c>
      <c r="T1048" s="260">
        <f t="shared" si="2610"/>
        <v>15931.7504368383</v>
      </c>
      <c r="U1048" s="260">
        <f t="shared" si="2611"/>
        <v>366.43026004728</v>
      </c>
      <c r="V1048" s="343" t="s">
        <v>89</v>
      </c>
      <c r="W1048" s="270"/>
      <c r="X1048" s="266">
        <v>5000</v>
      </c>
      <c r="Y1048" s="260">
        <f t="shared" si="2612"/>
        <v>10931.7504368383</v>
      </c>
      <c r="Z1048" s="234">
        <f t="shared" si="2613"/>
        <v>251.43026004728</v>
      </c>
      <c r="AA1048" s="260">
        <f t="shared" si="2614"/>
        <v>16956.5217391304</v>
      </c>
      <c r="AB1048" s="278">
        <f t="shared" si="2615"/>
        <v>0</v>
      </c>
      <c r="AC1048" s="260">
        <f t="shared" si="2616"/>
        <v>1674</v>
      </c>
      <c r="AD1048" s="254">
        <f t="shared" si="2617"/>
        <v>11.4664755342792</v>
      </c>
      <c r="AE1048" s="279">
        <v>1</v>
      </c>
      <c r="AF1048" s="280">
        <f t="shared" si="2618"/>
        <v>38.502</v>
      </c>
      <c r="AG1048" s="292">
        <f t="shared" si="2624"/>
        <v>44163</v>
      </c>
      <c r="AH1048" s="294"/>
      <c r="AI1048" s="294">
        <f t="shared" si="2625"/>
        <v>44174.4664755343</v>
      </c>
      <c r="AJ1048" s="295"/>
      <c r="AK1048" s="295">
        <f t="shared" si="2626"/>
        <v>44176.4664755343</v>
      </c>
      <c r="AL1048" s="296"/>
      <c r="AM1048" s="300"/>
      <c r="AN1048" s="218"/>
      <c r="AO1048" s="218"/>
      <c r="AP1048" s="218"/>
      <c r="AQ1048" s="218"/>
      <c r="AR1048" s="218"/>
      <c r="AS1048" s="218"/>
      <c r="AT1048" s="218"/>
      <c r="AU1048" s="218"/>
      <c r="AV1048" s="218"/>
      <c r="AW1048" s="218"/>
      <c r="AX1048" s="218"/>
      <c r="AY1048" s="218"/>
      <c r="AZ1048" s="218"/>
      <c r="BA1048" s="218"/>
      <c r="BB1048" s="218"/>
      <c r="BC1048" s="218"/>
      <c r="BD1048" s="218"/>
      <c r="BE1048" s="218"/>
      <c r="BF1048" s="218"/>
      <c r="BG1048" s="218"/>
      <c r="BH1048" s="218"/>
      <c r="BI1048" s="300"/>
      <c r="BJ1048" s="300"/>
      <c r="BK1048" s="300"/>
      <c r="BL1048" s="300"/>
      <c r="BM1048" s="300"/>
      <c r="BN1048" s="300"/>
      <c r="BO1048" s="300"/>
      <c r="BP1048" s="300"/>
      <c r="BQ1048" s="300"/>
      <c r="BR1048" s="300"/>
      <c r="BS1048" s="300"/>
      <c r="BT1048" s="300"/>
      <c r="BU1048" s="300"/>
      <c r="BV1048" s="300"/>
      <c r="BW1048" s="300"/>
      <c r="BX1048" s="300"/>
      <c r="BY1048" s="300"/>
      <c r="BZ1048" s="300"/>
      <c r="CA1048" s="300"/>
      <c r="CB1048" s="300"/>
      <c r="CC1048" s="300"/>
      <c r="CD1048" s="300"/>
      <c r="CE1048" s="300"/>
      <c r="CF1048" s="300"/>
      <c r="CG1048" s="300"/>
      <c r="CH1048" s="300"/>
      <c r="CI1048" s="300"/>
      <c r="CJ1048" s="300"/>
      <c r="CK1048" s="300"/>
      <c r="CL1048" s="300"/>
      <c r="CM1048" s="300"/>
      <c r="CN1048" s="300"/>
      <c r="CO1048" s="300"/>
      <c r="CP1048" s="300"/>
      <c r="CQ1048" s="300"/>
      <c r="CR1048" s="300"/>
      <c r="CS1048" s="300"/>
      <c r="CT1048" s="300"/>
      <c r="CU1048" s="300"/>
      <c r="CV1048" s="300"/>
      <c r="CW1048" s="300"/>
      <c r="CX1048" s="300"/>
      <c r="CY1048" s="300"/>
    </row>
    <row r="1049" s="190" customFormat="1" customHeight="1" spans="1:103">
      <c r="A1049" s="243">
        <v>430</v>
      </c>
      <c r="B1049" s="235"/>
      <c r="C1049" s="234">
        <v>1</v>
      </c>
      <c r="D1049" s="233">
        <f t="shared" si="2619"/>
        <v>750</v>
      </c>
      <c r="E1049" s="234" t="str">
        <f t="shared" si="2620"/>
        <v>YT-9045MS</v>
      </c>
      <c r="F1049" s="232">
        <f t="shared" si="2621"/>
        <v>3000</v>
      </c>
      <c r="G1049" s="234"/>
      <c r="H1049" s="234" t="s">
        <v>45</v>
      </c>
      <c r="I1049" s="234"/>
      <c r="J1049" s="252"/>
      <c r="K1049" s="234"/>
      <c r="L1049" s="234">
        <f t="shared" si="2622"/>
        <v>6</v>
      </c>
      <c r="M1049" s="234">
        <f t="shared" si="2608"/>
        <v>0</v>
      </c>
      <c r="N1049" s="253">
        <f t="shared" si="2623"/>
        <v>0</v>
      </c>
      <c r="O1049" s="234"/>
      <c r="P1049" s="234"/>
      <c r="Q1049" s="234"/>
      <c r="R1049" s="234"/>
      <c r="S1049" s="260">
        <f t="shared" si="2609"/>
        <v>0</v>
      </c>
      <c r="T1049" s="260" t="e">
        <f t="shared" si="2610"/>
        <v>#DIV/0!</v>
      </c>
      <c r="U1049" s="260">
        <f t="shared" si="2611"/>
        <v>0</v>
      </c>
      <c r="V1049" s="260"/>
      <c r="W1049" s="270"/>
      <c r="X1049" s="266"/>
      <c r="Y1049" s="260" t="e">
        <f t="shared" si="2612"/>
        <v>#DIV/0!</v>
      </c>
      <c r="Z1049" s="234" t="e">
        <f t="shared" si="2613"/>
        <v>#DIV/0!</v>
      </c>
      <c r="AA1049" s="260" t="e">
        <f t="shared" si="2614"/>
        <v>#DIV/0!</v>
      </c>
      <c r="AB1049" s="278" t="e">
        <f t="shared" si="2615"/>
        <v>#DIV/0!</v>
      </c>
      <c r="AC1049" s="260">
        <f t="shared" si="2616"/>
        <v>0</v>
      </c>
      <c r="AD1049" s="254" t="e">
        <f t="shared" si="2617"/>
        <v>#DIV/0!</v>
      </c>
      <c r="AE1049" s="279">
        <v>1</v>
      </c>
      <c r="AF1049" s="280">
        <f t="shared" si="2618"/>
        <v>0</v>
      </c>
      <c r="AG1049" s="292">
        <f t="shared" si="2624"/>
        <v>44163</v>
      </c>
      <c r="AH1049" s="294"/>
      <c r="AI1049" s="294">
        <f t="shared" si="2625"/>
        <v>44174.4664755343</v>
      </c>
      <c r="AJ1049" s="295"/>
      <c r="AK1049" s="295">
        <f t="shared" si="2626"/>
        <v>44176.4664755343</v>
      </c>
      <c r="AL1049" s="296"/>
      <c r="AM1049" s="300"/>
      <c r="AN1049" s="218"/>
      <c r="AO1049" s="218"/>
      <c r="AP1049" s="218"/>
      <c r="AQ1049" s="218"/>
      <c r="AR1049" s="218"/>
      <c r="AS1049" s="218"/>
      <c r="AT1049" s="218"/>
      <c r="AU1049" s="218"/>
      <c r="AV1049" s="218"/>
      <c r="AW1049" s="218"/>
      <c r="AX1049" s="218"/>
      <c r="AY1049" s="218"/>
      <c r="AZ1049" s="218"/>
      <c r="BA1049" s="218"/>
      <c r="BB1049" s="218"/>
      <c r="BC1049" s="218"/>
      <c r="BD1049" s="218"/>
      <c r="BE1049" s="218"/>
      <c r="BF1049" s="218"/>
      <c r="BG1049" s="218"/>
      <c r="BH1049" s="218"/>
      <c r="BI1049" s="300"/>
      <c r="BJ1049" s="300"/>
      <c r="BK1049" s="300"/>
      <c r="BL1049" s="300"/>
      <c r="BM1049" s="300"/>
      <c r="BN1049" s="300"/>
      <c r="BO1049" s="300"/>
      <c r="BP1049" s="300"/>
      <c r="BQ1049" s="300"/>
      <c r="BR1049" s="300"/>
      <c r="BS1049" s="300"/>
      <c r="BT1049" s="300"/>
      <c r="BU1049" s="300"/>
      <c r="BV1049" s="300"/>
      <c r="BW1049" s="300"/>
      <c r="BX1049" s="300"/>
      <c r="BY1049" s="300"/>
      <c r="BZ1049" s="300"/>
      <c r="CA1049" s="300"/>
      <c r="CB1049" s="300"/>
      <c r="CC1049" s="300"/>
      <c r="CD1049" s="300"/>
      <c r="CE1049" s="300"/>
      <c r="CF1049" s="300"/>
      <c r="CG1049" s="300"/>
      <c r="CH1049" s="300"/>
      <c r="CI1049" s="300"/>
      <c r="CJ1049" s="300"/>
      <c r="CK1049" s="300"/>
      <c r="CL1049" s="300"/>
      <c r="CM1049" s="300"/>
      <c r="CN1049" s="300"/>
      <c r="CO1049" s="300"/>
      <c r="CP1049" s="300"/>
      <c r="CQ1049" s="300"/>
      <c r="CR1049" s="300"/>
      <c r="CS1049" s="300"/>
      <c r="CT1049" s="300"/>
      <c r="CU1049" s="300"/>
      <c r="CV1049" s="300"/>
      <c r="CW1049" s="300"/>
      <c r="CX1049" s="300"/>
      <c r="CY1049" s="300"/>
    </row>
    <row r="1050" s="190" customFormat="1" customHeight="1" spans="1:103">
      <c r="A1050" s="243">
        <v>430</v>
      </c>
      <c r="B1050" s="235"/>
      <c r="C1050" s="234">
        <v>1</v>
      </c>
      <c r="D1050" s="233">
        <f t="shared" si="2619"/>
        <v>750</v>
      </c>
      <c r="E1050" s="234" t="str">
        <f t="shared" si="2620"/>
        <v>YT-9045MS</v>
      </c>
      <c r="F1050" s="232">
        <f t="shared" si="2621"/>
        <v>3000</v>
      </c>
      <c r="G1050" s="234"/>
      <c r="H1050" s="234" t="s">
        <v>46</v>
      </c>
      <c r="I1050" s="234"/>
      <c r="J1050" s="252"/>
      <c r="K1050" s="234"/>
      <c r="L1050" s="234">
        <f t="shared" si="2622"/>
        <v>6</v>
      </c>
      <c r="M1050" s="234">
        <f t="shared" si="2608"/>
        <v>0</v>
      </c>
      <c r="N1050" s="253">
        <f t="shared" si="2623"/>
        <v>0</v>
      </c>
      <c r="O1050" s="234"/>
      <c r="P1050" s="234"/>
      <c r="Q1050" s="234"/>
      <c r="R1050" s="234"/>
      <c r="S1050" s="260">
        <f t="shared" si="2609"/>
        <v>0</v>
      </c>
      <c r="T1050" s="260" t="e">
        <f t="shared" si="2610"/>
        <v>#DIV/0!</v>
      </c>
      <c r="U1050" s="260">
        <f t="shared" si="2611"/>
        <v>0</v>
      </c>
      <c r="V1050" s="260"/>
      <c r="W1050" s="270"/>
      <c r="X1050" s="266"/>
      <c r="Y1050" s="260" t="e">
        <f t="shared" si="2612"/>
        <v>#DIV/0!</v>
      </c>
      <c r="Z1050" s="234" t="e">
        <f t="shared" si="2613"/>
        <v>#DIV/0!</v>
      </c>
      <c r="AA1050" s="260" t="e">
        <f t="shared" si="2614"/>
        <v>#DIV/0!</v>
      </c>
      <c r="AB1050" s="278" t="e">
        <f t="shared" si="2615"/>
        <v>#DIV/0!</v>
      </c>
      <c r="AC1050" s="260">
        <f t="shared" si="2616"/>
        <v>0</v>
      </c>
      <c r="AD1050" s="254" t="e">
        <f t="shared" si="2617"/>
        <v>#DIV/0!</v>
      </c>
      <c r="AE1050" s="279">
        <v>1</v>
      </c>
      <c r="AF1050" s="280">
        <f t="shared" si="2618"/>
        <v>0</v>
      </c>
      <c r="AG1050" s="292">
        <f t="shared" si="2624"/>
        <v>44163</v>
      </c>
      <c r="AH1050" s="294"/>
      <c r="AI1050" s="294">
        <f t="shared" si="2625"/>
        <v>44174.4664755343</v>
      </c>
      <c r="AJ1050" s="295"/>
      <c r="AK1050" s="295">
        <f t="shared" si="2626"/>
        <v>44176.4664755343</v>
      </c>
      <c r="AL1050" s="296"/>
      <c r="AM1050" s="300"/>
      <c r="AN1050" s="218"/>
      <c r="AO1050" s="218"/>
      <c r="AP1050" s="218"/>
      <c r="AQ1050" s="218"/>
      <c r="AR1050" s="218"/>
      <c r="AS1050" s="218"/>
      <c r="AT1050" s="218"/>
      <c r="AU1050" s="218"/>
      <c r="AV1050" s="218"/>
      <c r="AW1050" s="218"/>
      <c r="AX1050" s="218"/>
      <c r="AY1050" s="218"/>
      <c r="AZ1050" s="218"/>
      <c r="BA1050" s="218"/>
      <c r="BB1050" s="218"/>
      <c r="BC1050" s="218"/>
      <c r="BD1050" s="218"/>
      <c r="BE1050" s="218"/>
      <c r="BF1050" s="218"/>
      <c r="BG1050" s="218"/>
      <c r="BH1050" s="218"/>
      <c r="BI1050" s="300"/>
      <c r="BJ1050" s="300"/>
      <c r="BK1050" s="300"/>
      <c r="BL1050" s="300"/>
      <c r="BM1050" s="300"/>
      <c r="BN1050" s="300"/>
      <c r="BO1050" s="300"/>
      <c r="BP1050" s="300"/>
      <c r="BQ1050" s="300"/>
      <c r="BR1050" s="300"/>
      <c r="BS1050" s="300"/>
      <c r="BT1050" s="300"/>
      <c r="BU1050" s="300"/>
      <c r="BV1050" s="300"/>
      <c r="BW1050" s="300"/>
      <c r="BX1050" s="300"/>
      <c r="BY1050" s="300"/>
      <c r="BZ1050" s="300"/>
      <c r="CA1050" s="300"/>
      <c r="CB1050" s="300"/>
      <c r="CC1050" s="300"/>
      <c r="CD1050" s="300"/>
      <c r="CE1050" s="300"/>
      <c r="CF1050" s="300"/>
      <c r="CG1050" s="300"/>
      <c r="CH1050" s="300"/>
      <c r="CI1050" s="300"/>
      <c r="CJ1050" s="300"/>
      <c r="CK1050" s="300"/>
      <c r="CL1050" s="300"/>
      <c r="CM1050" s="300"/>
      <c r="CN1050" s="300"/>
      <c r="CO1050" s="300"/>
      <c r="CP1050" s="300"/>
      <c r="CQ1050" s="300"/>
      <c r="CR1050" s="300"/>
      <c r="CS1050" s="300"/>
      <c r="CT1050" s="300"/>
      <c r="CU1050" s="300"/>
      <c r="CV1050" s="300"/>
      <c r="CW1050" s="300"/>
      <c r="CX1050" s="300"/>
      <c r="CY1050" s="300"/>
    </row>
    <row r="1051" s="190" customFormat="1" customHeight="1" spans="1:103">
      <c r="A1051" s="243"/>
      <c r="B1051" s="237"/>
      <c r="C1051" s="240"/>
      <c r="D1051" s="239"/>
      <c r="E1051" s="240"/>
      <c r="F1051" s="238"/>
      <c r="G1051" s="240"/>
      <c r="H1051" s="240"/>
      <c r="I1051" s="240"/>
      <c r="J1051" s="256"/>
      <c r="K1051" s="240"/>
      <c r="L1051" s="240"/>
      <c r="M1051" s="240"/>
      <c r="N1051" s="257"/>
      <c r="O1051" s="240"/>
      <c r="P1051" s="240"/>
      <c r="Q1051" s="240"/>
      <c r="R1051" s="240"/>
      <c r="S1051" s="267"/>
      <c r="T1051" s="267"/>
      <c r="U1051" s="267"/>
      <c r="V1051" s="267"/>
      <c r="W1051" s="272"/>
      <c r="X1051" s="269"/>
      <c r="Y1051" s="267"/>
      <c r="Z1051" s="240"/>
      <c r="AA1051" s="267"/>
      <c r="AB1051" s="281"/>
      <c r="AC1051" s="267"/>
      <c r="AD1051" s="258"/>
      <c r="AE1051" s="282"/>
      <c r="AF1051" s="283"/>
      <c r="AG1051" s="297"/>
      <c r="AH1051" s="352"/>
      <c r="AI1051" s="352"/>
      <c r="AJ1051" s="345"/>
      <c r="AK1051" s="345"/>
      <c r="AL1051" s="298"/>
      <c r="AM1051" s="300"/>
      <c r="AN1051" s="218"/>
      <c r="AO1051" s="218"/>
      <c r="AP1051" s="218"/>
      <c r="AQ1051" s="218"/>
      <c r="AR1051" s="218"/>
      <c r="AS1051" s="218"/>
      <c r="AT1051" s="218"/>
      <c r="AU1051" s="218"/>
      <c r="AV1051" s="218"/>
      <c r="AW1051" s="218"/>
      <c r="AX1051" s="218"/>
      <c r="AY1051" s="218"/>
      <c r="AZ1051" s="218"/>
      <c r="BA1051" s="218"/>
      <c r="BB1051" s="218"/>
      <c r="BC1051" s="218"/>
      <c r="BD1051" s="218"/>
      <c r="BE1051" s="218"/>
      <c r="BF1051" s="218"/>
      <c r="BG1051" s="218"/>
      <c r="BH1051" s="218"/>
      <c r="BI1051" s="300"/>
      <c r="BJ1051" s="300"/>
      <c r="BK1051" s="300"/>
      <c r="BL1051" s="300"/>
      <c r="BM1051" s="300"/>
      <c r="BN1051" s="300"/>
      <c r="BO1051" s="300"/>
      <c r="BP1051" s="300"/>
      <c r="BQ1051" s="300"/>
      <c r="BR1051" s="300"/>
      <c r="BS1051" s="300"/>
      <c r="BT1051" s="300"/>
      <c r="BU1051" s="300"/>
      <c r="BV1051" s="300"/>
      <c r="BW1051" s="300"/>
      <c r="BX1051" s="300"/>
      <c r="BY1051" s="300"/>
      <c r="BZ1051" s="300"/>
      <c r="CA1051" s="300"/>
      <c r="CB1051" s="300"/>
      <c r="CC1051" s="300"/>
      <c r="CD1051" s="300"/>
      <c r="CE1051" s="300"/>
      <c r="CF1051" s="300"/>
      <c r="CG1051" s="300"/>
      <c r="CH1051" s="300"/>
      <c r="CI1051" s="300"/>
      <c r="CJ1051" s="300"/>
      <c r="CK1051" s="300"/>
      <c r="CL1051" s="300"/>
      <c r="CM1051" s="300"/>
      <c r="CN1051" s="300"/>
      <c r="CO1051" s="300"/>
      <c r="CP1051" s="300"/>
      <c r="CQ1051" s="300"/>
      <c r="CR1051" s="300"/>
      <c r="CS1051" s="300"/>
      <c r="CT1051" s="300"/>
      <c r="CU1051" s="300"/>
      <c r="CV1051" s="300"/>
      <c r="CW1051" s="300"/>
      <c r="CX1051" s="300"/>
      <c r="CY1051" s="300"/>
    </row>
    <row r="1052" s="193" customFormat="1" customHeight="1" spans="1:103">
      <c r="A1052" s="341">
        <v>431</v>
      </c>
      <c r="B1052" s="235">
        <v>1131</v>
      </c>
      <c r="C1052" s="234">
        <v>1</v>
      </c>
      <c r="D1052" s="233">
        <v>750</v>
      </c>
      <c r="E1052" s="234" t="s">
        <v>148</v>
      </c>
      <c r="F1052" s="232">
        <v>5020</v>
      </c>
      <c r="G1052" s="234"/>
      <c r="H1052" s="234" t="s">
        <v>15</v>
      </c>
      <c r="I1052" s="234">
        <v>150</v>
      </c>
      <c r="J1052" s="252" t="s">
        <v>54</v>
      </c>
      <c r="K1052" s="234">
        <v>238</v>
      </c>
      <c r="L1052" s="234">
        <v>6</v>
      </c>
      <c r="M1052" s="234">
        <f t="shared" ref="M1052:M1058" si="2627">O1052*K1052*I1052</f>
        <v>149940</v>
      </c>
      <c r="N1052" s="253">
        <f>M1052/SUM($M$1052:$M$1058)</f>
        <v>0.165354330708661</v>
      </c>
      <c r="O1052" s="234">
        <v>4.2</v>
      </c>
      <c r="P1052" s="234"/>
      <c r="Q1052" s="234"/>
      <c r="R1052" s="234"/>
      <c r="S1052" s="260">
        <f t="shared" ref="S1052:S1064" si="2628">R1052*Q1052*P1052/1000</f>
        <v>0</v>
      </c>
      <c r="T1052" s="260">
        <f t="shared" ref="T1052:T1058" si="2629">F1052*N1052*1000/L1052/K1052*9000/I1052</f>
        <v>34877.2579898101</v>
      </c>
      <c r="U1052" s="260">
        <f t="shared" ref="U1052:U1058" si="2630">F1052*N1052</f>
        <v>830.07874015748</v>
      </c>
      <c r="V1052" s="260"/>
      <c r="W1052" s="270"/>
      <c r="X1052" s="266"/>
      <c r="Y1052" s="260">
        <f t="shared" ref="Y1052:Y1058" si="2631">T1052-X1052</f>
        <v>34877.2579898101</v>
      </c>
      <c r="Z1052" s="234">
        <f t="shared" ref="Z1052:Z1058" si="2632">Y1052*I1052/9000*L1052*K1052/1000</f>
        <v>830.078740157481</v>
      </c>
      <c r="AA1052" s="260">
        <f t="shared" ref="AA1052:AA1062" si="2633">65*1000/K1052*9000/I1052</f>
        <v>16386.5546218487</v>
      </c>
      <c r="AB1052" s="278">
        <f t="shared" ref="AB1052:AB1058" si="2634">Q1052*R1052*P1052*N1052/K1052/L1052*9000/I1052</f>
        <v>0</v>
      </c>
      <c r="AC1052" s="260">
        <f t="shared" ref="AC1052:AC1058" si="2635">D1052/2*O1052*60*24/1000</f>
        <v>2268</v>
      </c>
      <c r="AD1052" s="254">
        <f t="shared" ref="AD1052:AD1058" si="2636">T1052/AC1052/0.83/AE1052</f>
        <v>18.5276864015905</v>
      </c>
      <c r="AE1052" s="279">
        <v>1</v>
      </c>
      <c r="AF1052" s="280">
        <f t="shared" ref="AF1052:AF1058" si="2637">IF(LEN(C1052)&gt;0,AC1052*I1052/9000/1000*K1052*L1052,"")</f>
        <v>53.9784</v>
      </c>
      <c r="AG1052" s="292">
        <v>44149</v>
      </c>
      <c r="AH1052" s="294"/>
      <c r="AI1052" s="294">
        <f>AD1052+AG1052</f>
        <v>44167.5276864016</v>
      </c>
      <c r="AJ1052" s="295" t="str">
        <f ca="1">IF(NOW()-AG1052-AD1052&gt;=-2,"跟踪"," ")</f>
        <v>跟踪</v>
      </c>
      <c r="AK1052" s="295">
        <f>AI1052+3</f>
        <v>44170.5276864016</v>
      </c>
      <c r="AL1052" s="296">
        <f>SUM(AF1052:AF1058)</f>
        <v>326.4408</v>
      </c>
      <c r="AM1052" s="217"/>
      <c r="AN1052" s="218"/>
      <c r="AO1052" s="218"/>
      <c r="AP1052" s="218"/>
      <c r="AQ1052" s="218"/>
      <c r="AR1052" s="218"/>
      <c r="AS1052" s="218"/>
      <c r="AT1052" s="218"/>
      <c r="AU1052" s="218"/>
      <c r="AV1052" s="218"/>
      <c r="AW1052" s="218"/>
      <c r="AX1052" s="218"/>
      <c r="AY1052" s="218"/>
      <c r="AZ1052" s="218"/>
      <c r="BA1052" s="218"/>
      <c r="BB1052" s="218"/>
      <c r="BC1052" s="218"/>
      <c r="BD1052" s="218"/>
      <c r="BE1052" s="218"/>
      <c r="BF1052" s="218"/>
      <c r="BG1052" s="218"/>
      <c r="BH1052" s="218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217"/>
      <c r="BS1052" s="217"/>
      <c r="BT1052" s="217"/>
      <c r="BU1052" s="217"/>
      <c r="BV1052" s="217"/>
      <c r="BW1052" s="217"/>
      <c r="BX1052" s="217"/>
      <c r="BY1052" s="217"/>
      <c r="BZ1052" s="217"/>
      <c r="CA1052" s="217"/>
      <c r="CB1052" s="217"/>
      <c r="CC1052" s="217"/>
      <c r="CD1052" s="217"/>
      <c r="CE1052" s="217"/>
      <c r="CF1052" s="217"/>
      <c r="CG1052" s="217"/>
      <c r="CH1052" s="217"/>
      <c r="CI1052" s="217"/>
      <c r="CJ1052" s="217"/>
      <c r="CK1052" s="217"/>
      <c r="CL1052" s="217"/>
      <c r="CM1052" s="217"/>
      <c r="CN1052" s="217"/>
      <c r="CO1052" s="217"/>
      <c r="CP1052" s="217"/>
      <c r="CQ1052" s="217"/>
      <c r="CR1052" s="217"/>
      <c r="CS1052" s="217"/>
      <c r="CT1052" s="217"/>
      <c r="CU1052" s="217"/>
      <c r="CV1052" s="217"/>
      <c r="CW1052" s="217"/>
      <c r="CX1052" s="217"/>
      <c r="CY1052" s="217"/>
    </row>
    <row r="1053" s="193" customFormat="1" customHeight="1" spans="1:103">
      <c r="A1053" s="341">
        <v>431</v>
      </c>
      <c r="B1053" s="235"/>
      <c r="C1053" s="234">
        <v>1</v>
      </c>
      <c r="D1053" s="233">
        <f t="shared" ref="D1053:D1058" si="2638">D1052</f>
        <v>750</v>
      </c>
      <c r="E1053" s="234" t="str">
        <f t="shared" ref="E1053:E1058" si="2639">E1052</f>
        <v>YT-44025</v>
      </c>
      <c r="F1053" s="232">
        <f t="shared" ref="F1053:F1058" si="2640">F1052</f>
        <v>5020</v>
      </c>
      <c r="G1053" s="234"/>
      <c r="H1053" s="234" t="s">
        <v>41</v>
      </c>
      <c r="I1053" s="234">
        <v>150</v>
      </c>
      <c r="J1053" s="252" t="s">
        <v>54</v>
      </c>
      <c r="K1053" s="234">
        <v>238</v>
      </c>
      <c r="L1053" s="234">
        <f t="shared" ref="L1053:L1058" si="2641">L1052</f>
        <v>6</v>
      </c>
      <c r="M1053" s="234">
        <f t="shared" si="2627"/>
        <v>149940</v>
      </c>
      <c r="N1053" s="253">
        <f t="shared" ref="N1053:N1058" si="2642">M1053/SUM($M$1052:$M$1058)</f>
        <v>0.165354330708661</v>
      </c>
      <c r="O1053" s="234">
        <v>4.2</v>
      </c>
      <c r="P1053" s="234"/>
      <c r="Q1053" s="234"/>
      <c r="R1053" s="234"/>
      <c r="S1053" s="260">
        <f t="shared" si="2628"/>
        <v>0</v>
      </c>
      <c r="T1053" s="260">
        <f t="shared" si="2629"/>
        <v>34877.2579898101</v>
      </c>
      <c r="U1053" s="260">
        <f t="shared" si="2630"/>
        <v>830.07874015748</v>
      </c>
      <c r="V1053" s="260"/>
      <c r="W1053" s="270"/>
      <c r="X1053" s="266"/>
      <c r="Y1053" s="260">
        <f t="shared" si="2631"/>
        <v>34877.2579898101</v>
      </c>
      <c r="Z1053" s="234">
        <f t="shared" si="2632"/>
        <v>830.078740157481</v>
      </c>
      <c r="AA1053" s="260">
        <f t="shared" si="2633"/>
        <v>16386.5546218487</v>
      </c>
      <c r="AB1053" s="278">
        <f t="shared" si="2634"/>
        <v>0</v>
      </c>
      <c r="AC1053" s="260">
        <f t="shared" si="2635"/>
        <v>2268</v>
      </c>
      <c r="AD1053" s="254">
        <f t="shared" si="2636"/>
        <v>18.5276864015905</v>
      </c>
      <c r="AE1053" s="279">
        <v>1</v>
      </c>
      <c r="AF1053" s="280">
        <f t="shared" si="2637"/>
        <v>53.9784</v>
      </c>
      <c r="AG1053" s="292">
        <f t="shared" ref="AG1053:AG1058" si="2643">AG1052</f>
        <v>44149</v>
      </c>
      <c r="AH1053" s="294"/>
      <c r="AI1053" s="294">
        <f t="shared" ref="AI1053:AI1058" si="2644">AI1052</f>
        <v>44167.5276864016</v>
      </c>
      <c r="AJ1053" s="295"/>
      <c r="AK1053" s="295">
        <f t="shared" ref="AK1053:AK1058" si="2645">AK1052</f>
        <v>44170.5276864016</v>
      </c>
      <c r="AL1053" s="296"/>
      <c r="AM1053" s="217"/>
      <c r="AN1053" s="218"/>
      <c r="AO1053" s="218"/>
      <c r="AP1053" s="218"/>
      <c r="AQ1053" s="218"/>
      <c r="AR1053" s="218"/>
      <c r="AS1053" s="218"/>
      <c r="AT1053" s="218"/>
      <c r="AU1053" s="218"/>
      <c r="AV1053" s="218"/>
      <c r="AW1053" s="218"/>
      <c r="AX1053" s="218"/>
      <c r="AY1053" s="218"/>
      <c r="AZ1053" s="218"/>
      <c r="BA1053" s="218"/>
      <c r="BB1053" s="218"/>
      <c r="BC1053" s="218"/>
      <c r="BD1053" s="218"/>
      <c r="BE1053" s="218"/>
      <c r="BF1053" s="218"/>
      <c r="BG1053" s="218"/>
      <c r="BH1053" s="218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217"/>
      <c r="BS1053" s="217"/>
      <c r="BT1053" s="217"/>
      <c r="BU1053" s="217"/>
      <c r="BV1053" s="217"/>
      <c r="BW1053" s="217"/>
      <c r="BX1053" s="217"/>
      <c r="BY1053" s="217"/>
      <c r="BZ1053" s="217"/>
      <c r="CA1053" s="217"/>
      <c r="CB1053" s="217"/>
      <c r="CC1053" s="217"/>
      <c r="CD1053" s="217"/>
      <c r="CE1053" s="217"/>
      <c r="CF1053" s="217"/>
      <c r="CG1053" s="217"/>
      <c r="CH1053" s="217"/>
      <c r="CI1053" s="217"/>
      <c r="CJ1053" s="217"/>
      <c r="CK1053" s="217"/>
      <c r="CL1053" s="217"/>
      <c r="CM1053" s="217"/>
      <c r="CN1053" s="217"/>
      <c r="CO1053" s="217"/>
      <c r="CP1053" s="217"/>
      <c r="CQ1053" s="217"/>
      <c r="CR1053" s="217"/>
      <c r="CS1053" s="217"/>
      <c r="CT1053" s="217"/>
      <c r="CU1053" s="217"/>
      <c r="CV1053" s="217"/>
      <c r="CW1053" s="217"/>
      <c r="CX1053" s="217"/>
      <c r="CY1053" s="217"/>
    </row>
    <row r="1054" s="193" customFormat="1" customHeight="1" spans="1:103">
      <c r="A1054" s="341">
        <v>431</v>
      </c>
      <c r="B1054" s="235"/>
      <c r="C1054" s="234">
        <v>1</v>
      </c>
      <c r="D1054" s="233">
        <f t="shared" si="2638"/>
        <v>750</v>
      </c>
      <c r="E1054" s="234" t="str">
        <f t="shared" si="2639"/>
        <v>YT-44025</v>
      </c>
      <c r="F1054" s="232">
        <f t="shared" si="2640"/>
        <v>5020</v>
      </c>
      <c r="G1054" s="234"/>
      <c r="H1054" s="234" t="s">
        <v>42</v>
      </c>
      <c r="I1054" s="234">
        <v>75</v>
      </c>
      <c r="J1054" s="252" t="s">
        <v>56</v>
      </c>
      <c r="K1054" s="234">
        <v>476</v>
      </c>
      <c r="L1054" s="234">
        <f t="shared" si="2641"/>
        <v>6</v>
      </c>
      <c r="M1054" s="234">
        <f t="shared" si="2627"/>
        <v>121380</v>
      </c>
      <c r="N1054" s="253">
        <f t="shared" si="2642"/>
        <v>0.133858267716535</v>
      </c>
      <c r="O1054" s="234">
        <v>3.4</v>
      </c>
      <c r="P1054" s="234"/>
      <c r="Q1054" s="234"/>
      <c r="R1054" s="234"/>
      <c r="S1054" s="260">
        <f t="shared" si="2628"/>
        <v>0</v>
      </c>
      <c r="T1054" s="260">
        <f t="shared" si="2629"/>
        <v>28233.9707536558</v>
      </c>
      <c r="U1054" s="260">
        <f t="shared" si="2630"/>
        <v>671.968503937008</v>
      </c>
      <c r="V1054" s="260"/>
      <c r="W1054" s="270"/>
      <c r="X1054" s="266"/>
      <c r="Y1054" s="260">
        <f t="shared" si="2631"/>
        <v>28233.9707536558</v>
      </c>
      <c r="Z1054" s="234">
        <f t="shared" si="2632"/>
        <v>671.968503937008</v>
      </c>
      <c r="AA1054" s="260">
        <f t="shared" si="2633"/>
        <v>16386.5546218487</v>
      </c>
      <c r="AB1054" s="278">
        <f t="shared" si="2634"/>
        <v>0</v>
      </c>
      <c r="AC1054" s="260">
        <f t="shared" si="2635"/>
        <v>1836</v>
      </c>
      <c r="AD1054" s="254">
        <f t="shared" si="2636"/>
        <v>18.5276864015905</v>
      </c>
      <c r="AE1054" s="279">
        <v>1</v>
      </c>
      <c r="AF1054" s="280">
        <f t="shared" si="2637"/>
        <v>43.6968</v>
      </c>
      <c r="AG1054" s="292">
        <f t="shared" si="2643"/>
        <v>44149</v>
      </c>
      <c r="AH1054" s="294"/>
      <c r="AI1054" s="294">
        <f t="shared" si="2644"/>
        <v>44167.5276864016</v>
      </c>
      <c r="AJ1054" s="295"/>
      <c r="AK1054" s="295">
        <f t="shared" si="2645"/>
        <v>44170.5276864016</v>
      </c>
      <c r="AL1054" s="296"/>
      <c r="AM1054" s="217"/>
      <c r="AN1054" s="218"/>
      <c r="AO1054" s="218"/>
      <c r="AP1054" s="218"/>
      <c r="AQ1054" s="218"/>
      <c r="AR1054" s="218"/>
      <c r="AS1054" s="218"/>
      <c r="AT1054" s="218"/>
      <c r="AU1054" s="218"/>
      <c r="AV1054" s="218"/>
      <c r="AW1054" s="218"/>
      <c r="AX1054" s="218"/>
      <c r="AY1054" s="218"/>
      <c r="AZ1054" s="218"/>
      <c r="BA1054" s="218"/>
      <c r="BB1054" s="218"/>
      <c r="BC1054" s="218"/>
      <c r="BD1054" s="218"/>
      <c r="BE1054" s="218"/>
      <c r="BF1054" s="218"/>
      <c r="BG1054" s="218"/>
      <c r="BH1054" s="218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217"/>
      <c r="BS1054" s="217"/>
      <c r="BT1054" s="217"/>
      <c r="BU1054" s="217"/>
      <c r="BV1054" s="217"/>
      <c r="BW1054" s="217"/>
      <c r="BX1054" s="217"/>
      <c r="BY1054" s="217"/>
      <c r="BZ1054" s="217"/>
      <c r="CA1054" s="217"/>
      <c r="CB1054" s="217"/>
      <c r="CC1054" s="217"/>
      <c r="CD1054" s="217"/>
      <c r="CE1054" s="217"/>
      <c r="CF1054" s="217"/>
      <c r="CG1054" s="217"/>
      <c r="CH1054" s="217"/>
      <c r="CI1054" s="217"/>
      <c r="CJ1054" s="217"/>
      <c r="CK1054" s="217"/>
      <c r="CL1054" s="217"/>
      <c r="CM1054" s="217"/>
      <c r="CN1054" s="217"/>
      <c r="CO1054" s="217"/>
      <c r="CP1054" s="217"/>
      <c r="CQ1054" s="217"/>
      <c r="CR1054" s="217"/>
      <c r="CS1054" s="217"/>
      <c r="CT1054" s="217"/>
      <c r="CU1054" s="217"/>
      <c r="CV1054" s="217"/>
      <c r="CW1054" s="217"/>
      <c r="CX1054" s="217"/>
      <c r="CY1054" s="217"/>
    </row>
    <row r="1055" s="193" customFormat="1" customHeight="1" spans="1:103">
      <c r="A1055" s="341">
        <v>431</v>
      </c>
      <c r="B1055" s="235"/>
      <c r="C1055" s="234">
        <v>1</v>
      </c>
      <c r="D1055" s="233">
        <f t="shared" si="2638"/>
        <v>750</v>
      </c>
      <c r="E1055" s="234" t="str">
        <f t="shared" si="2639"/>
        <v>YT-44025</v>
      </c>
      <c r="F1055" s="232">
        <f t="shared" si="2640"/>
        <v>5020</v>
      </c>
      <c r="G1055" s="234"/>
      <c r="H1055" s="234" t="s">
        <v>43</v>
      </c>
      <c r="I1055" s="234">
        <v>30</v>
      </c>
      <c r="J1055" s="252" t="s">
        <v>57</v>
      </c>
      <c r="K1055" s="234">
        <v>476</v>
      </c>
      <c r="L1055" s="234">
        <f t="shared" si="2641"/>
        <v>6</v>
      </c>
      <c r="M1055" s="234">
        <f t="shared" si="2627"/>
        <v>214200</v>
      </c>
      <c r="N1055" s="253">
        <f t="shared" si="2642"/>
        <v>0.236220472440945</v>
      </c>
      <c r="O1055" s="234">
        <v>15</v>
      </c>
      <c r="P1055" s="234"/>
      <c r="Q1055" s="234"/>
      <c r="R1055" s="234"/>
      <c r="S1055" s="260">
        <f t="shared" si="2628"/>
        <v>0</v>
      </c>
      <c r="T1055" s="260">
        <f t="shared" si="2629"/>
        <v>124561.635677893</v>
      </c>
      <c r="U1055" s="260">
        <f t="shared" si="2630"/>
        <v>1185.82677165354</v>
      </c>
      <c r="V1055" s="260"/>
      <c r="W1055" s="270"/>
      <c r="X1055" s="266"/>
      <c r="Y1055" s="260">
        <f t="shared" si="2631"/>
        <v>124561.635677893</v>
      </c>
      <c r="Z1055" s="234">
        <f t="shared" si="2632"/>
        <v>1185.82677165354</v>
      </c>
      <c r="AA1055" s="260">
        <f t="shared" si="2633"/>
        <v>40966.3865546218</v>
      </c>
      <c r="AB1055" s="278">
        <f t="shared" si="2634"/>
        <v>0</v>
      </c>
      <c r="AC1055" s="260">
        <f t="shared" si="2635"/>
        <v>8100</v>
      </c>
      <c r="AD1055" s="254">
        <f t="shared" si="2636"/>
        <v>18.5276864015905</v>
      </c>
      <c r="AE1055" s="279">
        <v>1</v>
      </c>
      <c r="AF1055" s="280">
        <f t="shared" si="2637"/>
        <v>77.112</v>
      </c>
      <c r="AG1055" s="292">
        <f t="shared" si="2643"/>
        <v>44149</v>
      </c>
      <c r="AH1055" s="294"/>
      <c r="AI1055" s="294">
        <f t="shared" si="2644"/>
        <v>44167.5276864016</v>
      </c>
      <c r="AJ1055" s="295"/>
      <c r="AK1055" s="295">
        <f t="shared" si="2645"/>
        <v>44170.5276864016</v>
      </c>
      <c r="AL1055" s="296"/>
      <c r="AM1055" s="217"/>
      <c r="AN1055" s="218"/>
      <c r="AO1055" s="218"/>
      <c r="AP1055" s="218"/>
      <c r="AQ1055" s="218"/>
      <c r="AR1055" s="218"/>
      <c r="AS1055" s="218"/>
      <c r="AT1055" s="218"/>
      <c r="AU1055" s="218"/>
      <c r="AV1055" s="218"/>
      <c r="AW1055" s="218"/>
      <c r="AX1055" s="218"/>
      <c r="AY1055" s="218"/>
      <c r="AZ1055" s="218"/>
      <c r="BA1055" s="218"/>
      <c r="BB1055" s="218"/>
      <c r="BC1055" s="218"/>
      <c r="BD1055" s="218"/>
      <c r="BE1055" s="218"/>
      <c r="BF1055" s="218"/>
      <c r="BG1055" s="218"/>
      <c r="BH1055" s="218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217"/>
      <c r="BS1055" s="217"/>
      <c r="BT1055" s="217"/>
      <c r="BU1055" s="217"/>
      <c r="BV1055" s="217"/>
      <c r="BW1055" s="217"/>
      <c r="BX1055" s="217"/>
      <c r="BY1055" s="217"/>
      <c r="BZ1055" s="217"/>
      <c r="CA1055" s="217"/>
      <c r="CB1055" s="217"/>
      <c r="CC1055" s="217"/>
      <c r="CD1055" s="217"/>
      <c r="CE1055" s="217"/>
      <c r="CF1055" s="217"/>
      <c r="CG1055" s="217"/>
      <c r="CH1055" s="217"/>
      <c r="CI1055" s="217"/>
      <c r="CJ1055" s="217"/>
      <c r="CK1055" s="217"/>
      <c r="CL1055" s="217"/>
      <c r="CM1055" s="217"/>
      <c r="CN1055" s="217"/>
      <c r="CO1055" s="217"/>
      <c r="CP1055" s="217"/>
      <c r="CQ1055" s="217"/>
      <c r="CR1055" s="217"/>
      <c r="CS1055" s="217"/>
      <c r="CT1055" s="217"/>
      <c r="CU1055" s="217"/>
      <c r="CV1055" s="217"/>
      <c r="CW1055" s="217"/>
      <c r="CX1055" s="217"/>
      <c r="CY1055" s="217"/>
    </row>
    <row r="1056" s="193" customFormat="1" customHeight="1" spans="1:103">
      <c r="A1056" s="341">
        <v>431</v>
      </c>
      <c r="B1056" s="235"/>
      <c r="C1056" s="234">
        <v>1</v>
      </c>
      <c r="D1056" s="233">
        <f t="shared" si="2638"/>
        <v>750</v>
      </c>
      <c r="E1056" s="234" t="str">
        <f t="shared" si="2639"/>
        <v>YT-44025</v>
      </c>
      <c r="F1056" s="232">
        <f t="shared" si="2640"/>
        <v>5020</v>
      </c>
      <c r="G1056" s="234"/>
      <c r="H1056" s="234" t="s">
        <v>44</v>
      </c>
      <c r="I1056" s="234">
        <v>75</v>
      </c>
      <c r="J1056" s="252" t="s">
        <v>56</v>
      </c>
      <c r="K1056" s="234">
        <v>476</v>
      </c>
      <c r="L1056" s="234">
        <f t="shared" si="2641"/>
        <v>6</v>
      </c>
      <c r="M1056" s="234">
        <f t="shared" si="2627"/>
        <v>135660</v>
      </c>
      <c r="N1056" s="253">
        <f t="shared" si="2642"/>
        <v>0.149606299212598</v>
      </c>
      <c r="O1056" s="234">
        <v>3.8</v>
      </c>
      <c r="P1056" s="234"/>
      <c r="Q1056" s="234"/>
      <c r="R1056" s="234"/>
      <c r="S1056" s="260">
        <f t="shared" si="2628"/>
        <v>0</v>
      </c>
      <c r="T1056" s="260">
        <f t="shared" si="2629"/>
        <v>31555.6143717329</v>
      </c>
      <c r="U1056" s="260">
        <f t="shared" si="2630"/>
        <v>751.023622047244</v>
      </c>
      <c r="V1056" s="260"/>
      <c r="W1056" s="270"/>
      <c r="X1056" s="266"/>
      <c r="Y1056" s="260">
        <f t="shared" si="2631"/>
        <v>31555.6143717329</v>
      </c>
      <c r="Z1056" s="234">
        <f t="shared" si="2632"/>
        <v>751.023622047244</v>
      </c>
      <c r="AA1056" s="260">
        <f t="shared" si="2633"/>
        <v>16386.5546218487</v>
      </c>
      <c r="AB1056" s="278">
        <f t="shared" si="2634"/>
        <v>0</v>
      </c>
      <c r="AC1056" s="260">
        <f t="shared" si="2635"/>
        <v>2052</v>
      </c>
      <c r="AD1056" s="254">
        <f t="shared" si="2636"/>
        <v>18.5276864015905</v>
      </c>
      <c r="AE1056" s="279">
        <v>1</v>
      </c>
      <c r="AF1056" s="280">
        <f t="shared" si="2637"/>
        <v>48.8376</v>
      </c>
      <c r="AG1056" s="292">
        <f t="shared" si="2643"/>
        <v>44149</v>
      </c>
      <c r="AH1056" s="294"/>
      <c r="AI1056" s="294">
        <f t="shared" si="2644"/>
        <v>44167.5276864016</v>
      </c>
      <c r="AJ1056" s="295"/>
      <c r="AK1056" s="295">
        <f t="shared" si="2645"/>
        <v>44170.5276864016</v>
      </c>
      <c r="AL1056" s="296"/>
      <c r="AM1056" s="217"/>
      <c r="AN1056" s="218"/>
      <c r="AO1056" s="218"/>
      <c r="AP1056" s="218"/>
      <c r="AQ1056" s="218"/>
      <c r="AR1056" s="218"/>
      <c r="AS1056" s="218"/>
      <c r="AT1056" s="218"/>
      <c r="AU1056" s="218"/>
      <c r="AV1056" s="218"/>
      <c r="AW1056" s="218"/>
      <c r="AX1056" s="218"/>
      <c r="AY1056" s="218"/>
      <c r="AZ1056" s="218"/>
      <c r="BA1056" s="218"/>
      <c r="BB1056" s="218"/>
      <c r="BC1056" s="218"/>
      <c r="BD1056" s="218"/>
      <c r="BE1056" s="218"/>
      <c r="BF1056" s="218"/>
      <c r="BG1056" s="218"/>
      <c r="BH1056" s="218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217"/>
      <c r="BS1056" s="217"/>
      <c r="BT1056" s="217"/>
      <c r="BU1056" s="217"/>
      <c r="BV1056" s="217"/>
      <c r="BW1056" s="217"/>
      <c r="BX1056" s="217"/>
      <c r="BY1056" s="217"/>
      <c r="BZ1056" s="217"/>
      <c r="CA1056" s="217"/>
      <c r="CB1056" s="217"/>
      <c r="CC1056" s="217"/>
      <c r="CD1056" s="217"/>
      <c r="CE1056" s="217"/>
      <c r="CF1056" s="217"/>
      <c r="CG1056" s="217"/>
      <c r="CH1056" s="217"/>
      <c r="CI1056" s="217"/>
      <c r="CJ1056" s="217"/>
      <c r="CK1056" s="217"/>
      <c r="CL1056" s="217"/>
      <c r="CM1056" s="217"/>
      <c r="CN1056" s="217"/>
      <c r="CO1056" s="217"/>
      <c r="CP1056" s="217"/>
      <c r="CQ1056" s="217"/>
      <c r="CR1056" s="217"/>
      <c r="CS1056" s="217"/>
      <c r="CT1056" s="217"/>
      <c r="CU1056" s="217"/>
      <c r="CV1056" s="217"/>
      <c r="CW1056" s="217"/>
      <c r="CX1056" s="217"/>
      <c r="CY1056" s="217"/>
    </row>
    <row r="1057" s="193" customFormat="1" customHeight="1" spans="1:103">
      <c r="A1057" s="341">
        <v>431</v>
      </c>
      <c r="B1057" s="235"/>
      <c r="C1057" s="234">
        <v>1</v>
      </c>
      <c r="D1057" s="233">
        <f t="shared" si="2638"/>
        <v>750</v>
      </c>
      <c r="E1057" s="234" t="str">
        <f t="shared" si="2639"/>
        <v>YT-44025</v>
      </c>
      <c r="F1057" s="232">
        <f t="shared" si="2640"/>
        <v>5020</v>
      </c>
      <c r="G1057" s="234"/>
      <c r="H1057" s="234" t="s">
        <v>45</v>
      </c>
      <c r="I1057" s="234">
        <v>75</v>
      </c>
      <c r="J1057" s="252" t="s">
        <v>56</v>
      </c>
      <c r="K1057" s="234">
        <v>476</v>
      </c>
      <c r="L1057" s="234">
        <f t="shared" si="2641"/>
        <v>6</v>
      </c>
      <c r="M1057" s="234">
        <f t="shared" si="2627"/>
        <v>135660</v>
      </c>
      <c r="N1057" s="253">
        <f t="shared" si="2642"/>
        <v>0.149606299212598</v>
      </c>
      <c r="O1057" s="234">
        <v>3.8</v>
      </c>
      <c r="P1057" s="234"/>
      <c r="Q1057" s="234"/>
      <c r="R1057" s="234"/>
      <c r="S1057" s="260">
        <f t="shared" si="2628"/>
        <v>0</v>
      </c>
      <c r="T1057" s="260">
        <f t="shared" si="2629"/>
        <v>31555.6143717329</v>
      </c>
      <c r="U1057" s="260">
        <f t="shared" si="2630"/>
        <v>751.023622047244</v>
      </c>
      <c r="V1057" s="260"/>
      <c r="W1057" s="270"/>
      <c r="X1057" s="266"/>
      <c r="Y1057" s="260">
        <f t="shared" si="2631"/>
        <v>31555.6143717329</v>
      </c>
      <c r="Z1057" s="234">
        <f t="shared" si="2632"/>
        <v>751.023622047244</v>
      </c>
      <c r="AA1057" s="260">
        <f t="shared" si="2633"/>
        <v>16386.5546218487</v>
      </c>
      <c r="AB1057" s="278">
        <f t="shared" si="2634"/>
        <v>0</v>
      </c>
      <c r="AC1057" s="260">
        <f t="shared" si="2635"/>
        <v>2052</v>
      </c>
      <c r="AD1057" s="254">
        <f t="shared" si="2636"/>
        <v>18.5276864015905</v>
      </c>
      <c r="AE1057" s="279">
        <v>1</v>
      </c>
      <c r="AF1057" s="280">
        <f t="shared" si="2637"/>
        <v>48.8376</v>
      </c>
      <c r="AG1057" s="292">
        <f t="shared" si="2643"/>
        <v>44149</v>
      </c>
      <c r="AH1057" s="294"/>
      <c r="AI1057" s="294">
        <f t="shared" si="2644"/>
        <v>44167.5276864016</v>
      </c>
      <c r="AJ1057" s="295"/>
      <c r="AK1057" s="295">
        <f t="shared" si="2645"/>
        <v>44170.5276864016</v>
      </c>
      <c r="AL1057" s="296"/>
      <c r="AM1057" s="217"/>
      <c r="AN1057" s="218"/>
      <c r="AO1057" s="218"/>
      <c r="AP1057" s="218"/>
      <c r="AQ1057" s="218"/>
      <c r="AR1057" s="218"/>
      <c r="AS1057" s="218"/>
      <c r="AT1057" s="218"/>
      <c r="AU1057" s="218"/>
      <c r="AV1057" s="218"/>
      <c r="AW1057" s="218"/>
      <c r="AX1057" s="218"/>
      <c r="AY1057" s="218"/>
      <c r="AZ1057" s="218"/>
      <c r="BA1057" s="218"/>
      <c r="BB1057" s="218"/>
      <c r="BC1057" s="218"/>
      <c r="BD1057" s="218"/>
      <c r="BE1057" s="218"/>
      <c r="BF1057" s="218"/>
      <c r="BG1057" s="218"/>
      <c r="BH1057" s="218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217"/>
      <c r="BS1057" s="217"/>
      <c r="BT1057" s="217"/>
      <c r="BU1057" s="217"/>
      <c r="BV1057" s="217"/>
      <c r="BW1057" s="217"/>
      <c r="BX1057" s="217"/>
      <c r="BY1057" s="217"/>
      <c r="BZ1057" s="217"/>
      <c r="CA1057" s="217"/>
      <c r="CB1057" s="217"/>
      <c r="CC1057" s="217"/>
      <c r="CD1057" s="217"/>
      <c r="CE1057" s="217"/>
      <c r="CF1057" s="217"/>
      <c r="CG1057" s="217"/>
      <c r="CH1057" s="217"/>
      <c r="CI1057" s="217"/>
      <c r="CJ1057" s="217"/>
      <c r="CK1057" s="217"/>
      <c r="CL1057" s="217"/>
      <c r="CM1057" s="217"/>
      <c r="CN1057" s="217"/>
      <c r="CO1057" s="217"/>
      <c r="CP1057" s="217"/>
      <c r="CQ1057" s="217"/>
      <c r="CR1057" s="217"/>
      <c r="CS1057" s="217"/>
      <c r="CT1057" s="217"/>
      <c r="CU1057" s="217"/>
      <c r="CV1057" s="217"/>
      <c r="CW1057" s="217"/>
      <c r="CX1057" s="217"/>
      <c r="CY1057" s="217"/>
    </row>
    <row r="1058" s="193" customFormat="1" customHeight="1" spans="1:103">
      <c r="A1058" s="341">
        <v>431</v>
      </c>
      <c r="B1058" s="235"/>
      <c r="C1058" s="234">
        <v>1</v>
      </c>
      <c r="D1058" s="233">
        <f t="shared" si="2638"/>
        <v>750</v>
      </c>
      <c r="E1058" s="234" t="str">
        <f t="shared" si="2639"/>
        <v>YT-44025</v>
      </c>
      <c r="F1058" s="232">
        <f t="shared" si="2640"/>
        <v>5020</v>
      </c>
      <c r="G1058" s="234"/>
      <c r="H1058" s="234" t="s">
        <v>46</v>
      </c>
      <c r="I1058" s="234"/>
      <c r="J1058" s="252"/>
      <c r="K1058" s="234"/>
      <c r="L1058" s="234">
        <f t="shared" si="2641"/>
        <v>6</v>
      </c>
      <c r="M1058" s="234">
        <f t="shared" si="2627"/>
        <v>0</v>
      </c>
      <c r="N1058" s="253">
        <f t="shared" si="2642"/>
        <v>0</v>
      </c>
      <c r="O1058" s="234"/>
      <c r="P1058" s="234"/>
      <c r="Q1058" s="234"/>
      <c r="R1058" s="234"/>
      <c r="S1058" s="260">
        <f t="shared" si="2628"/>
        <v>0</v>
      </c>
      <c r="T1058" s="260" t="e">
        <f t="shared" si="2629"/>
        <v>#DIV/0!</v>
      </c>
      <c r="U1058" s="260">
        <f t="shared" si="2630"/>
        <v>0</v>
      </c>
      <c r="V1058" s="260"/>
      <c r="W1058" s="270"/>
      <c r="X1058" s="266"/>
      <c r="Y1058" s="260" t="e">
        <f t="shared" si="2631"/>
        <v>#DIV/0!</v>
      </c>
      <c r="Z1058" s="234" t="e">
        <f t="shared" si="2632"/>
        <v>#DIV/0!</v>
      </c>
      <c r="AA1058" s="260" t="e">
        <f t="shared" si="2633"/>
        <v>#DIV/0!</v>
      </c>
      <c r="AB1058" s="278" t="e">
        <f t="shared" si="2634"/>
        <v>#DIV/0!</v>
      </c>
      <c r="AC1058" s="260">
        <f t="shared" si="2635"/>
        <v>0</v>
      </c>
      <c r="AD1058" s="254" t="e">
        <f t="shared" si="2636"/>
        <v>#DIV/0!</v>
      </c>
      <c r="AE1058" s="279">
        <v>1</v>
      </c>
      <c r="AF1058" s="280">
        <f t="shared" si="2637"/>
        <v>0</v>
      </c>
      <c r="AG1058" s="292">
        <f t="shared" si="2643"/>
        <v>44149</v>
      </c>
      <c r="AH1058" s="294"/>
      <c r="AI1058" s="294">
        <f t="shared" si="2644"/>
        <v>44167.5276864016</v>
      </c>
      <c r="AJ1058" s="295"/>
      <c r="AK1058" s="295">
        <f t="shared" si="2645"/>
        <v>44170.5276864016</v>
      </c>
      <c r="AL1058" s="296"/>
      <c r="AM1058" s="217"/>
      <c r="AN1058" s="218"/>
      <c r="AO1058" s="218"/>
      <c r="AP1058" s="218"/>
      <c r="AQ1058" s="218"/>
      <c r="AR1058" s="218"/>
      <c r="AS1058" s="218"/>
      <c r="AT1058" s="218"/>
      <c r="AU1058" s="218"/>
      <c r="AV1058" s="218"/>
      <c r="AW1058" s="218"/>
      <c r="AX1058" s="218"/>
      <c r="AY1058" s="218"/>
      <c r="AZ1058" s="218"/>
      <c r="BA1058" s="218"/>
      <c r="BB1058" s="218"/>
      <c r="BC1058" s="218"/>
      <c r="BD1058" s="218"/>
      <c r="BE1058" s="218"/>
      <c r="BF1058" s="218"/>
      <c r="BG1058" s="218"/>
      <c r="BH1058" s="218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217"/>
      <c r="BS1058" s="217"/>
      <c r="BT1058" s="217"/>
      <c r="BU1058" s="217"/>
      <c r="BV1058" s="217"/>
      <c r="BW1058" s="217"/>
      <c r="BX1058" s="217"/>
      <c r="BY1058" s="217"/>
      <c r="BZ1058" s="217"/>
      <c r="CA1058" s="217"/>
      <c r="CB1058" s="217"/>
      <c r="CC1058" s="217"/>
      <c r="CD1058" s="217"/>
      <c r="CE1058" s="217"/>
      <c r="CF1058" s="217"/>
      <c r="CG1058" s="217"/>
      <c r="CH1058" s="217"/>
      <c r="CI1058" s="217"/>
      <c r="CJ1058" s="217"/>
      <c r="CK1058" s="217"/>
      <c r="CL1058" s="217"/>
      <c r="CM1058" s="217"/>
      <c r="CN1058" s="217"/>
      <c r="CO1058" s="217"/>
      <c r="CP1058" s="217"/>
      <c r="CQ1058" s="217"/>
      <c r="CR1058" s="217"/>
      <c r="CS1058" s="217"/>
      <c r="CT1058" s="217"/>
      <c r="CU1058" s="217"/>
      <c r="CV1058" s="217"/>
      <c r="CW1058" s="217"/>
      <c r="CX1058" s="217"/>
      <c r="CY1058" s="217"/>
    </row>
    <row r="1059" s="193" customFormat="1" customHeight="1" spans="1:103">
      <c r="A1059" s="341"/>
      <c r="B1059" s="237"/>
      <c r="C1059" s="240"/>
      <c r="D1059" s="239"/>
      <c r="E1059" s="240"/>
      <c r="F1059" s="238"/>
      <c r="G1059" s="240"/>
      <c r="H1059" s="240"/>
      <c r="I1059" s="240"/>
      <c r="J1059" s="256"/>
      <c r="K1059" s="240"/>
      <c r="L1059" s="240"/>
      <c r="M1059" s="240"/>
      <c r="N1059" s="257"/>
      <c r="O1059" s="240"/>
      <c r="P1059" s="240"/>
      <c r="Q1059" s="240"/>
      <c r="R1059" s="240"/>
      <c r="S1059" s="267"/>
      <c r="T1059" s="267"/>
      <c r="U1059" s="267"/>
      <c r="V1059" s="267"/>
      <c r="W1059" s="272"/>
      <c r="X1059" s="269"/>
      <c r="Y1059" s="267"/>
      <c r="Z1059" s="240"/>
      <c r="AA1059" s="267"/>
      <c r="AB1059" s="281"/>
      <c r="AC1059" s="267"/>
      <c r="AD1059" s="258"/>
      <c r="AE1059" s="282"/>
      <c r="AF1059" s="283"/>
      <c r="AG1059" s="297"/>
      <c r="AH1059" s="352"/>
      <c r="AI1059" s="352"/>
      <c r="AJ1059" s="345"/>
      <c r="AK1059" s="345"/>
      <c r="AL1059" s="298"/>
      <c r="AM1059" s="217"/>
      <c r="AN1059" s="218"/>
      <c r="AO1059" s="218"/>
      <c r="AP1059" s="218"/>
      <c r="AQ1059" s="218"/>
      <c r="AR1059" s="218"/>
      <c r="AS1059" s="218"/>
      <c r="AT1059" s="218"/>
      <c r="AU1059" s="218"/>
      <c r="AV1059" s="218"/>
      <c r="AW1059" s="218"/>
      <c r="AX1059" s="218"/>
      <c r="AY1059" s="218"/>
      <c r="AZ1059" s="218"/>
      <c r="BA1059" s="218"/>
      <c r="BB1059" s="218"/>
      <c r="BC1059" s="218"/>
      <c r="BD1059" s="218"/>
      <c r="BE1059" s="218"/>
      <c r="BF1059" s="218"/>
      <c r="BG1059" s="218"/>
      <c r="BH1059" s="218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217"/>
      <c r="BS1059" s="217"/>
      <c r="BT1059" s="217"/>
      <c r="BU1059" s="217"/>
      <c r="BV1059" s="217"/>
      <c r="BW1059" s="217"/>
      <c r="BX1059" s="217"/>
      <c r="BY1059" s="217"/>
      <c r="BZ1059" s="217"/>
      <c r="CA1059" s="217"/>
      <c r="CB1059" s="217"/>
      <c r="CC1059" s="217"/>
      <c r="CD1059" s="217"/>
      <c r="CE1059" s="217"/>
      <c r="CF1059" s="217"/>
      <c r="CG1059" s="217"/>
      <c r="CH1059" s="217"/>
      <c r="CI1059" s="217"/>
      <c r="CJ1059" s="217"/>
      <c r="CK1059" s="217"/>
      <c r="CL1059" s="217"/>
      <c r="CM1059" s="217"/>
      <c r="CN1059" s="217"/>
      <c r="CO1059" s="217"/>
      <c r="CP1059" s="217"/>
      <c r="CQ1059" s="217"/>
      <c r="CR1059" s="217"/>
      <c r="CS1059" s="217"/>
      <c r="CT1059" s="217"/>
      <c r="CU1059" s="217"/>
      <c r="CV1059" s="217"/>
      <c r="CW1059" s="217"/>
      <c r="CX1059" s="217"/>
      <c r="CY1059" s="217"/>
    </row>
    <row r="1060" s="190" customFormat="1" customHeight="1" spans="1:103">
      <c r="A1060" s="243">
        <v>432</v>
      </c>
      <c r="B1060" s="235">
        <v>1132</v>
      </c>
      <c r="C1060" s="234">
        <v>1</v>
      </c>
      <c r="D1060" s="233">
        <v>750</v>
      </c>
      <c r="E1060" s="234" t="s">
        <v>245</v>
      </c>
      <c r="F1060" s="232">
        <v>5020</v>
      </c>
      <c r="G1060" s="234"/>
      <c r="H1060" s="234" t="s">
        <v>15</v>
      </c>
      <c r="I1060" s="234">
        <v>100</v>
      </c>
      <c r="J1060" s="252" t="s">
        <v>84</v>
      </c>
      <c r="K1060" s="234">
        <v>316</v>
      </c>
      <c r="L1060" s="234">
        <v>6</v>
      </c>
      <c r="M1060" s="234">
        <f t="shared" ref="M1060:M1066" si="2646">O1060*K1060*I1060</f>
        <v>110600</v>
      </c>
      <c r="N1060" s="253">
        <f>M1060/SUM($M$1060:$M$1066)</f>
        <v>0.158348366406093</v>
      </c>
      <c r="O1060" s="234">
        <v>3.5</v>
      </c>
      <c r="P1060" s="234"/>
      <c r="Q1060" s="234"/>
      <c r="R1060" s="234"/>
      <c r="S1060" s="260">
        <f t="shared" ref="S1060:S1066" si="2647">R1060*Q1060*P1060/1000</f>
        <v>0</v>
      </c>
      <c r="T1060" s="260">
        <f t="shared" ref="T1060:T1066" si="2648">F1060*N1060*1000/L1060/K1060*9000/I1060</f>
        <v>37733.0126277811</v>
      </c>
      <c r="U1060" s="260">
        <f t="shared" ref="U1060:U1066" si="2649">F1060*N1060</f>
        <v>794.908799358589</v>
      </c>
      <c r="V1060" s="260"/>
      <c r="W1060" s="270"/>
      <c r="X1060" s="266">
        <v>20000</v>
      </c>
      <c r="Y1060" s="260">
        <f t="shared" ref="Y1060:Y1066" si="2650">T1060-X1060</f>
        <v>17733.0126277811</v>
      </c>
      <c r="Z1060" s="234">
        <f t="shared" ref="Z1060:Z1066" si="2651">Y1060*I1060/9000*L1060*K1060/1000</f>
        <v>373.575466025256</v>
      </c>
      <c r="AA1060" s="260">
        <f t="shared" ref="AA1060:AA1066" si="2652">65*1000/K1060*9000/I1060</f>
        <v>18512.6582278481</v>
      </c>
      <c r="AB1060" s="278">
        <f t="shared" ref="AB1060:AB1066" si="2653">Q1060*R1060*P1060*N1060/K1060/L1060*9000/I1060</f>
        <v>0</v>
      </c>
      <c r="AC1060" s="260">
        <f t="shared" ref="AC1060:AC1066" si="2654">D1060/2*O1060*60*24/1000</f>
        <v>1890</v>
      </c>
      <c r="AD1060" s="254">
        <f t="shared" ref="AD1060:AD1066" si="2655">T1060/AC1060/0.83/AE1060</f>
        <v>24.0536830673686</v>
      </c>
      <c r="AE1060" s="279">
        <v>1</v>
      </c>
      <c r="AF1060" s="280">
        <f t="shared" ref="AF1060:AF1066" si="2656">IF(LEN(C1060)&gt;0,AC1060*I1060/9000/1000*K1060*L1060,"")</f>
        <v>39.816</v>
      </c>
      <c r="AG1060" s="292">
        <v>44145</v>
      </c>
      <c r="AH1060" s="294"/>
      <c r="AI1060" s="294">
        <f>AD1060+AG1060</f>
        <v>44169.0536830674</v>
      </c>
      <c r="AJ1060" s="295" t="str">
        <f ca="1">IF(NOW()-AG1060-AD1060&gt;=-2,"跟踪"," ")</f>
        <v> </v>
      </c>
      <c r="AK1060" s="295">
        <f>AI1060+3</f>
        <v>44172.0536830674</v>
      </c>
      <c r="AL1060" s="296">
        <f>SUM(AF1060:AF1066)</f>
        <v>251.4456</v>
      </c>
      <c r="AM1060" s="300"/>
      <c r="AN1060" s="218"/>
      <c r="AO1060" s="218"/>
      <c r="AP1060" s="218"/>
      <c r="AQ1060" s="218"/>
      <c r="AR1060" s="218"/>
      <c r="AS1060" s="218"/>
      <c r="AT1060" s="218"/>
      <c r="AU1060" s="218"/>
      <c r="AV1060" s="218"/>
      <c r="AW1060" s="218"/>
      <c r="AX1060" s="218"/>
      <c r="AY1060" s="218"/>
      <c r="AZ1060" s="218"/>
      <c r="BA1060" s="218"/>
      <c r="BB1060" s="218"/>
      <c r="BC1060" s="218"/>
      <c r="BD1060" s="218"/>
      <c r="BE1060" s="218"/>
      <c r="BF1060" s="218"/>
      <c r="BG1060" s="218"/>
      <c r="BH1060" s="218"/>
      <c r="BI1060" s="300"/>
      <c r="BJ1060" s="300"/>
      <c r="BK1060" s="300"/>
      <c r="BL1060" s="300"/>
      <c r="BM1060" s="300"/>
      <c r="BN1060" s="300"/>
      <c r="BO1060" s="300"/>
      <c r="BP1060" s="300"/>
      <c r="BQ1060" s="300"/>
      <c r="BR1060" s="300"/>
      <c r="BS1060" s="300"/>
      <c r="BT1060" s="300"/>
      <c r="BU1060" s="300"/>
      <c r="BV1060" s="300"/>
      <c r="BW1060" s="300"/>
      <c r="BX1060" s="300"/>
      <c r="BY1060" s="300"/>
      <c r="BZ1060" s="300"/>
      <c r="CA1060" s="300"/>
      <c r="CB1060" s="300"/>
      <c r="CC1060" s="300"/>
      <c r="CD1060" s="300"/>
      <c r="CE1060" s="300"/>
      <c r="CF1060" s="300"/>
      <c r="CG1060" s="300"/>
      <c r="CH1060" s="300"/>
      <c r="CI1060" s="300"/>
      <c r="CJ1060" s="300"/>
      <c r="CK1060" s="300"/>
      <c r="CL1060" s="300"/>
      <c r="CM1060" s="300"/>
      <c r="CN1060" s="300"/>
      <c r="CO1060" s="300"/>
      <c r="CP1060" s="300"/>
      <c r="CQ1060" s="300"/>
      <c r="CR1060" s="300"/>
      <c r="CS1060" s="300"/>
      <c r="CT1060" s="300"/>
      <c r="CU1060" s="300"/>
      <c r="CV1060" s="300"/>
      <c r="CW1060" s="300"/>
      <c r="CX1060" s="300"/>
      <c r="CY1060" s="300"/>
    </row>
    <row r="1061" s="190" customFormat="1" customHeight="1" spans="1:103">
      <c r="A1061" s="243">
        <v>432</v>
      </c>
      <c r="B1061" s="235"/>
      <c r="C1061" s="234">
        <v>1</v>
      </c>
      <c r="D1061" s="233">
        <f t="shared" ref="D1061:D1066" si="2657">D1060</f>
        <v>750</v>
      </c>
      <c r="E1061" s="234" t="str">
        <f t="shared" ref="E1061:E1066" si="2658">E1060</f>
        <v>YT-5984</v>
      </c>
      <c r="F1061" s="232">
        <f t="shared" ref="F1061:F1066" si="2659">F1060</f>
        <v>5020</v>
      </c>
      <c r="G1061" s="234"/>
      <c r="H1061" s="234" t="s">
        <v>41</v>
      </c>
      <c r="I1061" s="234">
        <v>100</v>
      </c>
      <c r="J1061" s="252" t="s">
        <v>84</v>
      </c>
      <c r="K1061" s="234"/>
      <c r="L1061" s="234">
        <v>6</v>
      </c>
      <c r="M1061" s="234">
        <f t="shared" si="2646"/>
        <v>0</v>
      </c>
      <c r="N1061" s="253">
        <f t="shared" ref="N1061:N1066" si="2660">M1061/SUM($M$1060:$M$1066)</f>
        <v>0</v>
      </c>
      <c r="O1061" s="234">
        <v>3.5</v>
      </c>
      <c r="P1061" s="260"/>
      <c r="Q1061" s="260"/>
      <c r="R1061" s="260"/>
      <c r="S1061" s="260">
        <f t="shared" si="2647"/>
        <v>0</v>
      </c>
      <c r="T1061" s="260" t="e">
        <f t="shared" si="2648"/>
        <v>#DIV/0!</v>
      </c>
      <c r="U1061" s="260">
        <f t="shared" si="2649"/>
        <v>0</v>
      </c>
      <c r="V1061" s="260"/>
      <c r="W1061" s="270"/>
      <c r="X1061" s="266"/>
      <c r="Y1061" s="260" t="e">
        <f t="shared" si="2650"/>
        <v>#DIV/0!</v>
      </c>
      <c r="Z1061" s="234" t="e">
        <f t="shared" si="2651"/>
        <v>#DIV/0!</v>
      </c>
      <c r="AA1061" s="260" t="e">
        <f t="shared" si="2652"/>
        <v>#DIV/0!</v>
      </c>
      <c r="AB1061" s="278" t="e">
        <f t="shared" si="2653"/>
        <v>#DIV/0!</v>
      </c>
      <c r="AC1061" s="260">
        <f t="shared" si="2654"/>
        <v>1890</v>
      </c>
      <c r="AD1061" s="254" t="e">
        <f t="shared" si="2655"/>
        <v>#DIV/0!</v>
      </c>
      <c r="AE1061" s="279">
        <v>1</v>
      </c>
      <c r="AF1061" s="280">
        <f t="shared" si="2656"/>
        <v>0</v>
      </c>
      <c r="AG1061" s="292">
        <f t="shared" ref="AG1061:AG1066" si="2661">AG1060</f>
        <v>44145</v>
      </c>
      <c r="AH1061" s="294"/>
      <c r="AI1061" s="294">
        <f t="shared" ref="AI1061:AI1066" si="2662">AI1060</f>
        <v>44169.0536830674</v>
      </c>
      <c r="AJ1061" s="295"/>
      <c r="AK1061" s="295">
        <f t="shared" ref="AK1061:AK1066" si="2663">AK1060</f>
        <v>44172.0536830674</v>
      </c>
      <c r="AL1061" s="296"/>
      <c r="AM1061" s="300"/>
      <c r="AN1061" s="218"/>
      <c r="AO1061" s="218"/>
      <c r="AP1061" s="218"/>
      <c r="AQ1061" s="218"/>
      <c r="AR1061" s="218"/>
      <c r="AS1061" s="218"/>
      <c r="AT1061" s="218"/>
      <c r="AU1061" s="218"/>
      <c r="AV1061" s="218"/>
      <c r="AW1061" s="218"/>
      <c r="AX1061" s="218"/>
      <c r="AY1061" s="218"/>
      <c r="AZ1061" s="218"/>
      <c r="BA1061" s="218"/>
      <c r="BB1061" s="218"/>
      <c r="BC1061" s="218"/>
      <c r="BD1061" s="218"/>
      <c r="BE1061" s="218"/>
      <c r="BF1061" s="218"/>
      <c r="BG1061" s="218"/>
      <c r="BH1061" s="218"/>
      <c r="BI1061" s="300"/>
      <c r="BJ1061" s="300"/>
      <c r="BK1061" s="300"/>
      <c r="BL1061" s="300"/>
      <c r="BM1061" s="300"/>
      <c r="BN1061" s="300"/>
      <c r="BO1061" s="300"/>
      <c r="BP1061" s="300"/>
      <c r="BQ1061" s="300"/>
      <c r="BR1061" s="300"/>
      <c r="BS1061" s="300"/>
      <c r="BT1061" s="300"/>
      <c r="BU1061" s="300"/>
      <c r="BV1061" s="300"/>
      <c r="BW1061" s="300"/>
      <c r="BX1061" s="300"/>
      <c r="BY1061" s="300"/>
      <c r="BZ1061" s="300"/>
      <c r="CA1061" s="300"/>
      <c r="CB1061" s="300"/>
      <c r="CC1061" s="300"/>
      <c r="CD1061" s="300"/>
      <c r="CE1061" s="300"/>
      <c r="CF1061" s="300"/>
      <c r="CG1061" s="300"/>
      <c r="CH1061" s="300"/>
      <c r="CI1061" s="300"/>
      <c r="CJ1061" s="300"/>
      <c r="CK1061" s="300"/>
      <c r="CL1061" s="300"/>
      <c r="CM1061" s="300"/>
      <c r="CN1061" s="300"/>
      <c r="CO1061" s="300"/>
      <c r="CP1061" s="300"/>
      <c r="CQ1061" s="300"/>
      <c r="CR1061" s="300"/>
      <c r="CS1061" s="300"/>
      <c r="CT1061" s="300"/>
      <c r="CU1061" s="300"/>
      <c r="CV1061" s="300"/>
      <c r="CW1061" s="300"/>
      <c r="CX1061" s="300"/>
      <c r="CY1061" s="300"/>
    </row>
    <row r="1062" s="190" customFormat="1" customHeight="1" spans="1:103">
      <c r="A1062" s="243">
        <v>432</v>
      </c>
      <c r="B1062" s="235"/>
      <c r="C1062" s="234">
        <v>1</v>
      </c>
      <c r="D1062" s="233">
        <f t="shared" si="2657"/>
        <v>750</v>
      </c>
      <c r="E1062" s="234" t="str">
        <f t="shared" si="2658"/>
        <v>YT-5984</v>
      </c>
      <c r="F1062" s="232">
        <f t="shared" si="2659"/>
        <v>5020</v>
      </c>
      <c r="G1062" s="234"/>
      <c r="H1062" s="234" t="s">
        <v>42</v>
      </c>
      <c r="I1062" s="234">
        <v>100</v>
      </c>
      <c r="J1062" s="252" t="s">
        <v>84</v>
      </c>
      <c r="K1062" s="234">
        <v>238</v>
      </c>
      <c r="L1062" s="234">
        <v>6</v>
      </c>
      <c r="M1062" s="234">
        <f t="shared" si="2646"/>
        <v>111860</v>
      </c>
      <c r="N1062" s="253">
        <f t="shared" si="2660"/>
        <v>0.160152335137302</v>
      </c>
      <c r="O1062" s="234">
        <v>4.7</v>
      </c>
      <c r="P1062" s="234"/>
      <c r="Q1062" s="234"/>
      <c r="R1062" s="234"/>
      <c r="S1062" s="260">
        <f t="shared" si="2647"/>
        <v>0</v>
      </c>
      <c r="T1062" s="260">
        <f t="shared" si="2648"/>
        <v>50670.0455287346</v>
      </c>
      <c r="U1062" s="260">
        <f t="shared" si="2649"/>
        <v>803.964722389257</v>
      </c>
      <c r="V1062" s="260"/>
      <c r="W1062" s="270"/>
      <c r="X1062" s="266">
        <v>20000</v>
      </c>
      <c r="Y1062" s="260">
        <f t="shared" si="2650"/>
        <v>30670.0455287346</v>
      </c>
      <c r="Z1062" s="234">
        <f t="shared" si="2651"/>
        <v>486.631389055923</v>
      </c>
      <c r="AA1062" s="260">
        <f t="shared" si="2652"/>
        <v>24579.8319327731</v>
      </c>
      <c r="AB1062" s="278">
        <f t="shared" si="2653"/>
        <v>0</v>
      </c>
      <c r="AC1062" s="260">
        <f t="shared" si="2654"/>
        <v>2538</v>
      </c>
      <c r="AD1062" s="254">
        <f t="shared" si="2655"/>
        <v>24.0536830673686</v>
      </c>
      <c r="AE1062" s="279">
        <v>1</v>
      </c>
      <c r="AF1062" s="280">
        <f t="shared" si="2656"/>
        <v>40.2696</v>
      </c>
      <c r="AG1062" s="292">
        <f t="shared" si="2661"/>
        <v>44145</v>
      </c>
      <c r="AH1062" s="294"/>
      <c r="AI1062" s="294">
        <f t="shared" si="2662"/>
        <v>44169.0536830674</v>
      </c>
      <c r="AJ1062" s="295"/>
      <c r="AK1062" s="295">
        <f t="shared" si="2663"/>
        <v>44172.0536830674</v>
      </c>
      <c r="AL1062" s="296"/>
      <c r="AM1062" s="300"/>
      <c r="AN1062" s="218"/>
      <c r="AO1062" s="218"/>
      <c r="AP1062" s="218"/>
      <c r="AQ1062" s="218"/>
      <c r="AR1062" s="218"/>
      <c r="AS1062" s="218"/>
      <c r="AT1062" s="218"/>
      <c r="AU1062" s="218"/>
      <c r="AV1062" s="218"/>
      <c r="AW1062" s="218"/>
      <c r="AX1062" s="218"/>
      <c r="AY1062" s="218"/>
      <c r="AZ1062" s="218"/>
      <c r="BA1062" s="218"/>
      <c r="BB1062" s="218"/>
      <c r="BC1062" s="218"/>
      <c r="BD1062" s="218"/>
      <c r="BE1062" s="218"/>
      <c r="BF1062" s="218"/>
      <c r="BG1062" s="218"/>
      <c r="BH1062" s="218"/>
      <c r="BI1062" s="300"/>
      <c r="BJ1062" s="300"/>
      <c r="BK1062" s="300"/>
      <c r="BL1062" s="300"/>
      <c r="BM1062" s="300"/>
      <c r="BN1062" s="300"/>
      <c r="BO1062" s="300"/>
      <c r="BP1062" s="300"/>
      <c r="BQ1062" s="300"/>
      <c r="BR1062" s="300"/>
      <c r="BS1062" s="300"/>
      <c r="BT1062" s="300"/>
      <c r="BU1062" s="300"/>
      <c r="BV1062" s="300"/>
      <c r="BW1062" s="300"/>
      <c r="BX1062" s="300"/>
      <c r="BY1062" s="300"/>
      <c r="BZ1062" s="300"/>
      <c r="CA1062" s="300"/>
      <c r="CB1062" s="300"/>
      <c r="CC1062" s="300"/>
      <c r="CD1062" s="300"/>
      <c r="CE1062" s="300"/>
      <c r="CF1062" s="300"/>
      <c r="CG1062" s="300"/>
      <c r="CH1062" s="300"/>
      <c r="CI1062" s="300"/>
      <c r="CJ1062" s="300"/>
      <c r="CK1062" s="300"/>
      <c r="CL1062" s="300"/>
      <c r="CM1062" s="300"/>
      <c r="CN1062" s="300"/>
      <c r="CO1062" s="300"/>
      <c r="CP1062" s="300"/>
      <c r="CQ1062" s="300"/>
      <c r="CR1062" s="300"/>
      <c r="CS1062" s="300"/>
      <c r="CT1062" s="300"/>
      <c r="CU1062" s="300"/>
      <c r="CV1062" s="300"/>
      <c r="CW1062" s="300"/>
      <c r="CX1062" s="300"/>
      <c r="CY1062" s="300"/>
    </row>
    <row r="1063" s="190" customFormat="1" customHeight="1" spans="1:103">
      <c r="A1063" s="243">
        <v>432</v>
      </c>
      <c r="B1063" s="235"/>
      <c r="C1063" s="234">
        <v>1</v>
      </c>
      <c r="D1063" s="233">
        <f t="shared" si="2657"/>
        <v>750</v>
      </c>
      <c r="E1063" s="234" t="str">
        <f t="shared" si="2658"/>
        <v>YT-5984</v>
      </c>
      <c r="F1063" s="232">
        <f t="shared" si="2659"/>
        <v>5020</v>
      </c>
      <c r="G1063" s="234"/>
      <c r="H1063" s="234" t="s">
        <v>43</v>
      </c>
      <c r="I1063" s="234">
        <v>100</v>
      </c>
      <c r="J1063" s="252" t="s">
        <v>84</v>
      </c>
      <c r="K1063" s="234">
        <v>238</v>
      </c>
      <c r="L1063" s="234">
        <v>6</v>
      </c>
      <c r="M1063" s="234">
        <f t="shared" si="2646"/>
        <v>111860</v>
      </c>
      <c r="N1063" s="253">
        <f t="shared" si="2660"/>
        <v>0.160152335137302</v>
      </c>
      <c r="O1063" s="234">
        <v>4.7</v>
      </c>
      <c r="P1063" s="234"/>
      <c r="Q1063" s="234"/>
      <c r="R1063" s="234"/>
      <c r="S1063" s="260">
        <f t="shared" si="2647"/>
        <v>0</v>
      </c>
      <c r="T1063" s="260">
        <f t="shared" si="2648"/>
        <v>50670.0455287346</v>
      </c>
      <c r="U1063" s="260">
        <f t="shared" si="2649"/>
        <v>803.964722389257</v>
      </c>
      <c r="V1063" s="260"/>
      <c r="W1063" s="270"/>
      <c r="X1063" s="266">
        <v>20000</v>
      </c>
      <c r="Y1063" s="260">
        <f t="shared" si="2650"/>
        <v>30670.0455287346</v>
      </c>
      <c r="Z1063" s="234">
        <f t="shared" si="2651"/>
        <v>486.631389055923</v>
      </c>
      <c r="AA1063" s="260">
        <f t="shared" si="2652"/>
        <v>24579.8319327731</v>
      </c>
      <c r="AB1063" s="278">
        <f t="shared" si="2653"/>
        <v>0</v>
      </c>
      <c r="AC1063" s="260">
        <f t="shared" si="2654"/>
        <v>2538</v>
      </c>
      <c r="AD1063" s="254">
        <f t="shared" si="2655"/>
        <v>24.0536830673686</v>
      </c>
      <c r="AE1063" s="279">
        <v>1</v>
      </c>
      <c r="AF1063" s="280">
        <f t="shared" si="2656"/>
        <v>40.2696</v>
      </c>
      <c r="AG1063" s="292">
        <f t="shared" si="2661"/>
        <v>44145</v>
      </c>
      <c r="AH1063" s="294"/>
      <c r="AI1063" s="294">
        <f t="shared" si="2662"/>
        <v>44169.0536830674</v>
      </c>
      <c r="AJ1063" s="295"/>
      <c r="AK1063" s="295">
        <f t="shared" si="2663"/>
        <v>44172.0536830674</v>
      </c>
      <c r="AL1063" s="296"/>
      <c r="AM1063" s="300"/>
      <c r="AN1063" s="218"/>
      <c r="AO1063" s="218"/>
      <c r="AP1063" s="218"/>
      <c r="AQ1063" s="218"/>
      <c r="AR1063" s="218"/>
      <c r="AS1063" s="218"/>
      <c r="AT1063" s="218"/>
      <c r="AU1063" s="218"/>
      <c r="AV1063" s="218"/>
      <c r="AW1063" s="218"/>
      <c r="AX1063" s="218"/>
      <c r="AY1063" s="218"/>
      <c r="AZ1063" s="218"/>
      <c r="BA1063" s="218"/>
      <c r="BB1063" s="218"/>
      <c r="BC1063" s="218"/>
      <c r="BD1063" s="218"/>
      <c r="BE1063" s="218"/>
      <c r="BF1063" s="218"/>
      <c r="BG1063" s="218"/>
      <c r="BH1063" s="218"/>
      <c r="BI1063" s="300"/>
      <c r="BJ1063" s="300"/>
      <c r="BK1063" s="300"/>
      <c r="BL1063" s="300"/>
      <c r="BM1063" s="300"/>
      <c r="BN1063" s="300"/>
      <c r="BO1063" s="300"/>
      <c r="BP1063" s="300"/>
      <c r="BQ1063" s="300"/>
      <c r="BR1063" s="300"/>
      <c r="BS1063" s="300"/>
      <c r="BT1063" s="300"/>
      <c r="BU1063" s="300"/>
      <c r="BV1063" s="300"/>
      <c r="BW1063" s="300"/>
      <c r="BX1063" s="300"/>
      <c r="BY1063" s="300"/>
      <c r="BZ1063" s="300"/>
      <c r="CA1063" s="300"/>
      <c r="CB1063" s="300"/>
      <c r="CC1063" s="300"/>
      <c r="CD1063" s="300"/>
      <c r="CE1063" s="300"/>
      <c r="CF1063" s="300"/>
      <c r="CG1063" s="300"/>
      <c r="CH1063" s="300"/>
      <c r="CI1063" s="300"/>
      <c r="CJ1063" s="300"/>
      <c r="CK1063" s="300"/>
      <c r="CL1063" s="300"/>
      <c r="CM1063" s="300"/>
      <c r="CN1063" s="300"/>
      <c r="CO1063" s="300"/>
      <c r="CP1063" s="300"/>
      <c r="CQ1063" s="300"/>
      <c r="CR1063" s="300"/>
      <c r="CS1063" s="300"/>
      <c r="CT1063" s="300"/>
      <c r="CU1063" s="300"/>
      <c r="CV1063" s="300"/>
      <c r="CW1063" s="300"/>
      <c r="CX1063" s="300"/>
      <c r="CY1063" s="300"/>
    </row>
    <row r="1064" s="190" customFormat="1" customHeight="1" spans="1:103">
      <c r="A1064" s="243">
        <v>432</v>
      </c>
      <c r="B1064" s="235"/>
      <c r="C1064" s="234">
        <v>1</v>
      </c>
      <c r="D1064" s="233">
        <f t="shared" si="2657"/>
        <v>750</v>
      </c>
      <c r="E1064" s="234" t="str">
        <f t="shared" si="2658"/>
        <v>YT-5984</v>
      </c>
      <c r="F1064" s="232">
        <f t="shared" si="2659"/>
        <v>5020</v>
      </c>
      <c r="G1064" s="234"/>
      <c r="H1064" s="234" t="s">
        <v>44</v>
      </c>
      <c r="I1064" s="234">
        <v>30</v>
      </c>
      <c r="J1064" s="252" t="s">
        <v>62</v>
      </c>
      <c r="K1064" s="234">
        <v>476</v>
      </c>
      <c r="L1064" s="234">
        <v>6</v>
      </c>
      <c r="M1064" s="234">
        <f t="shared" si="2646"/>
        <v>242760</v>
      </c>
      <c r="N1064" s="253">
        <f t="shared" si="2660"/>
        <v>0.347564642212868</v>
      </c>
      <c r="O1064" s="234">
        <v>17</v>
      </c>
      <c r="P1064" s="234"/>
      <c r="Q1064" s="234"/>
      <c r="R1064" s="234"/>
      <c r="S1064" s="260">
        <f t="shared" si="2647"/>
        <v>0</v>
      </c>
      <c r="T1064" s="260">
        <f t="shared" si="2648"/>
        <v>183274.632763508</v>
      </c>
      <c r="U1064" s="260">
        <f t="shared" si="2649"/>
        <v>1744.7745039086</v>
      </c>
      <c r="V1064" s="260"/>
      <c r="W1064" s="270"/>
      <c r="X1064" s="266"/>
      <c r="Y1064" s="260">
        <f t="shared" si="2650"/>
        <v>183274.632763508</v>
      </c>
      <c r="Z1064" s="234">
        <f t="shared" si="2651"/>
        <v>1744.7745039086</v>
      </c>
      <c r="AA1064" s="260">
        <f t="shared" si="2652"/>
        <v>40966.3865546218</v>
      </c>
      <c r="AB1064" s="278">
        <f t="shared" si="2653"/>
        <v>0</v>
      </c>
      <c r="AC1064" s="260">
        <f t="shared" si="2654"/>
        <v>9180</v>
      </c>
      <c r="AD1064" s="254">
        <f t="shared" si="2655"/>
        <v>24.0536830673686</v>
      </c>
      <c r="AE1064" s="279">
        <v>1</v>
      </c>
      <c r="AF1064" s="280">
        <f t="shared" si="2656"/>
        <v>87.3936</v>
      </c>
      <c r="AG1064" s="292">
        <f t="shared" si="2661"/>
        <v>44145</v>
      </c>
      <c r="AH1064" s="294"/>
      <c r="AI1064" s="294">
        <f t="shared" si="2662"/>
        <v>44169.0536830674</v>
      </c>
      <c r="AJ1064" s="295"/>
      <c r="AK1064" s="295">
        <f t="shared" si="2663"/>
        <v>44172.0536830674</v>
      </c>
      <c r="AL1064" s="296"/>
      <c r="AM1064" s="300"/>
      <c r="AN1064" s="218"/>
      <c r="AO1064" s="218"/>
      <c r="AP1064" s="218"/>
      <c r="AQ1064" s="218"/>
      <c r="AR1064" s="218"/>
      <c r="AS1064" s="218"/>
      <c r="AT1064" s="218"/>
      <c r="AU1064" s="218"/>
      <c r="AV1064" s="218"/>
      <c r="AW1064" s="218"/>
      <c r="AX1064" s="218"/>
      <c r="AY1064" s="218"/>
      <c r="AZ1064" s="218"/>
      <c r="BA1064" s="218"/>
      <c r="BB1064" s="218"/>
      <c r="BC1064" s="218"/>
      <c r="BD1064" s="218"/>
      <c r="BE1064" s="218"/>
      <c r="BF1064" s="218"/>
      <c r="BG1064" s="218"/>
      <c r="BH1064" s="218"/>
      <c r="BI1064" s="300"/>
      <c r="BJ1064" s="300"/>
      <c r="BK1064" s="300"/>
      <c r="BL1064" s="300"/>
      <c r="BM1064" s="300"/>
      <c r="BN1064" s="300"/>
      <c r="BO1064" s="300"/>
      <c r="BP1064" s="300"/>
      <c r="BQ1064" s="300"/>
      <c r="BR1064" s="300"/>
      <c r="BS1064" s="300"/>
      <c r="BT1064" s="300"/>
      <c r="BU1064" s="300"/>
      <c r="BV1064" s="300"/>
      <c r="BW1064" s="300"/>
      <c r="BX1064" s="300"/>
      <c r="BY1064" s="300"/>
      <c r="BZ1064" s="300"/>
      <c r="CA1064" s="300"/>
      <c r="CB1064" s="300"/>
      <c r="CC1064" s="300"/>
      <c r="CD1064" s="300"/>
      <c r="CE1064" s="300"/>
      <c r="CF1064" s="300"/>
      <c r="CG1064" s="300"/>
      <c r="CH1064" s="300"/>
      <c r="CI1064" s="300"/>
      <c r="CJ1064" s="300"/>
      <c r="CK1064" s="300"/>
      <c r="CL1064" s="300"/>
      <c r="CM1064" s="300"/>
      <c r="CN1064" s="300"/>
      <c r="CO1064" s="300"/>
      <c r="CP1064" s="300"/>
      <c r="CQ1064" s="300"/>
      <c r="CR1064" s="300"/>
      <c r="CS1064" s="300"/>
      <c r="CT1064" s="300"/>
      <c r="CU1064" s="300"/>
      <c r="CV1064" s="300"/>
      <c r="CW1064" s="300"/>
      <c r="CX1064" s="300"/>
      <c r="CY1064" s="300"/>
    </row>
    <row r="1065" s="190" customFormat="1" customHeight="1" spans="1:103">
      <c r="A1065" s="243">
        <v>432</v>
      </c>
      <c r="B1065" s="235"/>
      <c r="C1065" s="234">
        <v>1</v>
      </c>
      <c r="D1065" s="233">
        <f t="shared" si="2657"/>
        <v>750</v>
      </c>
      <c r="E1065" s="234" t="str">
        <f t="shared" si="2658"/>
        <v>YT-5984</v>
      </c>
      <c r="F1065" s="232">
        <f t="shared" si="2659"/>
        <v>5020</v>
      </c>
      <c r="G1065" s="234"/>
      <c r="H1065" s="234" t="s">
        <v>45</v>
      </c>
      <c r="I1065" s="234">
        <v>75</v>
      </c>
      <c r="J1065" s="252" t="s">
        <v>56</v>
      </c>
      <c r="K1065" s="234">
        <v>476</v>
      </c>
      <c r="L1065" s="234">
        <v>6</v>
      </c>
      <c r="M1065" s="234">
        <f t="shared" si="2646"/>
        <v>121380</v>
      </c>
      <c r="N1065" s="253">
        <f t="shared" si="2660"/>
        <v>0.173782321106434</v>
      </c>
      <c r="O1065" s="234">
        <v>3.4</v>
      </c>
      <c r="P1065" s="234"/>
      <c r="Q1065" s="234"/>
      <c r="R1065" s="234"/>
      <c r="S1065" s="260">
        <f t="shared" si="2647"/>
        <v>0</v>
      </c>
      <c r="T1065" s="260">
        <f t="shared" si="2648"/>
        <v>36654.9265527017</v>
      </c>
      <c r="U1065" s="260">
        <f t="shared" si="2649"/>
        <v>872.387251954299</v>
      </c>
      <c r="V1065" s="260"/>
      <c r="W1065" s="270"/>
      <c r="X1065" s="266"/>
      <c r="Y1065" s="260">
        <f t="shared" si="2650"/>
        <v>36654.9265527017</v>
      </c>
      <c r="Z1065" s="234">
        <f t="shared" si="2651"/>
        <v>872.387251954299</v>
      </c>
      <c r="AA1065" s="260">
        <f t="shared" si="2652"/>
        <v>16386.5546218487</v>
      </c>
      <c r="AB1065" s="278">
        <f t="shared" si="2653"/>
        <v>0</v>
      </c>
      <c r="AC1065" s="260">
        <f t="shared" si="2654"/>
        <v>1836</v>
      </c>
      <c r="AD1065" s="254">
        <f t="shared" si="2655"/>
        <v>24.0536830673686</v>
      </c>
      <c r="AE1065" s="279">
        <v>1</v>
      </c>
      <c r="AF1065" s="280">
        <f t="shared" si="2656"/>
        <v>43.6968</v>
      </c>
      <c r="AG1065" s="292">
        <f t="shared" si="2661"/>
        <v>44145</v>
      </c>
      <c r="AH1065" s="294"/>
      <c r="AI1065" s="294">
        <f t="shared" si="2662"/>
        <v>44169.0536830674</v>
      </c>
      <c r="AJ1065" s="295"/>
      <c r="AK1065" s="295">
        <f t="shared" si="2663"/>
        <v>44172.0536830674</v>
      </c>
      <c r="AL1065" s="296"/>
      <c r="AM1065" s="300"/>
      <c r="AN1065" s="218"/>
      <c r="AO1065" s="218"/>
      <c r="AP1065" s="218"/>
      <c r="AQ1065" s="218"/>
      <c r="AR1065" s="218"/>
      <c r="AS1065" s="218"/>
      <c r="AT1065" s="218"/>
      <c r="AU1065" s="218"/>
      <c r="AV1065" s="218"/>
      <c r="AW1065" s="218"/>
      <c r="AX1065" s="218"/>
      <c r="AY1065" s="218"/>
      <c r="AZ1065" s="218"/>
      <c r="BA1065" s="218"/>
      <c r="BB1065" s="218"/>
      <c r="BC1065" s="218"/>
      <c r="BD1065" s="218"/>
      <c r="BE1065" s="218"/>
      <c r="BF1065" s="218"/>
      <c r="BG1065" s="218"/>
      <c r="BH1065" s="218"/>
      <c r="BI1065" s="300"/>
      <c r="BJ1065" s="300"/>
      <c r="BK1065" s="300"/>
      <c r="BL1065" s="300"/>
      <c r="BM1065" s="300"/>
      <c r="BN1065" s="300"/>
      <c r="BO1065" s="300"/>
      <c r="BP1065" s="300"/>
      <c r="BQ1065" s="300"/>
      <c r="BR1065" s="300"/>
      <c r="BS1065" s="300"/>
      <c r="BT1065" s="300"/>
      <c r="BU1065" s="300"/>
      <c r="BV1065" s="300"/>
      <c r="BW1065" s="300"/>
      <c r="BX1065" s="300"/>
      <c r="BY1065" s="300"/>
      <c r="BZ1065" s="300"/>
      <c r="CA1065" s="300"/>
      <c r="CB1065" s="300"/>
      <c r="CC1065" s="300"/>
      <c r="CD1065" s="300"/>
      <c r="CE1065" s="300"/>
      <c r="CF1065" s="300"/>
      <c r="CG1065" s="300"/>
      <c r="CH1065" s="300"/>
      <c r="CI1065" s="300"/>
      <c r="CJ1065" s="300"/>
      <c r="CK1065" s="300"/>
      <c r="CL1065" s="300"/>
      <c r="CM1065" s="300"/>
      <c r="CN1065" s="300"/>
      <c r="CO1065" s="300"/>
      <c r="CP1065" s="300"/>
      <c r="CQ1065" s="300"/>
      <c r="CR1065" s="300"/>
      <c r="CS1065" s="300"/>
      <c r="CT1065" s="300"/>
      <c r="CU1065" s="300"/>
      <c r="CV1065" s="300"/>
      <c r="CW1065" s="300"/>
      <c r="CX1065" s="300"/>
      <c r="CY1065" s="300"/>
    </row>
    <row r="1066" s="190" customFormat="1" customHeight="1" spans="1:103">
      <c r="A1066" s="243">
        <v>432</v>
      </c>
      <c r="B1066" s="235"/>
      <c r="C1066" s="234">
        <v>1</v>
      </c>
      <c r="D1066" s="233">
        <f t="shared" si="2657"/>
        <v>750</v>
      </c>
      <c r="E1066" s="234" t="str">
        <f t="shared" si="2658"/>
        <v>YT-5984</v>
      </c>
      <c r="F1066" s="232">
        <f t="shared" si="2659"/>
        <v>5020</v>
      </c>
      <c r="G1066" s="234"/>
      <c r="H1066" s="234" t="s">
        <v>46</v>
      </c>
      <c r="I1066" s="234"/>
      <c r="J1066" s="252"/>
      <c r="K1066" s="234"/>
      <c r="L1066" s="234">
        <v>6</v>
      </c>
      <c r="M1066" s="234">
        <f t="shared" si="2646"/>
        <v>0</v>
      </c>
      <c r="N1066" s="253">
        <f t="shared" si="2660"/>
        <v>0</v>
      </c>
      <c r="O1066" s="234"/>
      <c r="P1066" s="234"/>
      <c r="Q1066" s="234"/>
      <c r="R1066" s="234"/>
      <c r="S1066" s="260">
        <f t="shared" si="2647"/>
        <v>0</v>
      </c>
      <c r="T1066" s="260" t="e">
        <f t="shared" si="2648"/>
        <v>#DIV/0!</v>
      </c>
      <c r="U1066" s="260">
        <f t="shared" si="2649"/>
        <v>0</v>
      </c>
      <c r="V1066" s="260"/>
      <c r="W1066" s="270"/>
      <c r="X1066" s="266"/>
      <c r="Y1066" s="260" t="e">
        <f t="shared" si="2650"/>
        <v>#DIV/0!</v>
      </c>
      <c r="Z1066" s="234" t="e">
        <f t="shared" si="2651"/>
        <v>#DIV/0!</v>
      </c>
      <c r="AA1066" s="260" t="e">
        <f t="shared" si="2652"/>
        <v>#DIV/0!</v>
      </c>
      <c r="AB1066" s="278" t="e">
        <f t="shared" si="2653"/>
        <v>#DIV/0!</v>
      </c>
      <c r="AC1066" s="260">
        <f t="shared" si="2654"/>
        <v>0</v>
      </c>
      <c r="AD1066" s="254" t="e">
        <f t="shared" si="2655"/>
        <v>#DIV/0!</v>
      </c>
      <c r="AE1066" s="279">
        <v>1</v>
      </c>
      <c r="AF1066" s="280">
        <f t="shared" si="2656"/>
        <v>0</v>
      </c>
      <c r="AG1066" s="292">
        <f t="shared" si="2661"/>
        <v>44145</v>
      </c>
      <c r="AH1066" s="294"/>
      <c r="AI1066" s="294">
        <f t="shared" si="2662"/>
        <v>44169.0536830674</v>
      </c>
      <c r="AJ1066" s="295"/>
      <c r="AK1066" s="295">
        <f t="shared" si="2663"/>
        <v>44172.0536830674</v>
      </c>
      <c r="AL1066" s="296"/>
      <c r="AM1066" s="300"/>
      <c r="AN1066" s="218"/>
      <c r="AO1066" s="218"/>
      <c r="AP1066" s="218"/>
      <c r="AQ1066" s="218"/>
      <c r="AR1066" s="218"/>
      <c r="AS1066" s="218"/>
      <c r="AT1066" s="218"/>
      <c r="AU1066" s="218"/>
      <c r="AV1066" s="218"/>
      <c r="AW1066" s="218"/>
      <c r="AX1066" s="218"/>
      <c r="AY1066" s="218"/>
      <c r="AZ1066" s="218"/>
      <c r="BA1066" s="218"/>
      <c r="BB1066" s="218"/>
      <c r="BC1066" s="218"/>
      <c r="BD1066" s="218"/>
      <c r="BE1066" s="218"/>
      <c r="BF1066" s="218"/>
      <c r="BG1066" s="218"/>
      <c r="BH1066" s="218"/>
      <c r="BI1066" s="300"/>
      <c r="BJ1066" s="300"/>
      <c r="BK1066" s="300"/>
      <c r="BL1066" s="300"/>
      <c r="BM1066" s="300"/>
      <c r="BN1066" s="300"/>
      <c r="BO1066" s="300"/>
      <c r="BP1066" s="300"/>
      <c r="BQ1066" s="300"/>
      <c r="BR1066" s="300"/>
      <c r="BS1066" s="300"/>
      <c r="BT1066" s="300"/>
      <c r="BU1066" s="300"/>
      <c r="BV1066" s="300"/>
      <c r="BW1066" s="300"/>
      <c r="BX1066" s="300"/>
      <c r="BY1066" s="300"/>
      <c r="BZ1066" s="300"/>
      <c r="CA1066" s="300"/>
      <c r="CB1066" s="300"/>
      <c r="CC1066" s="300"/>
      <c r="CD1066" s="300"/>
      <c r="CE1066" s="300"/>
      <c r="CF1066" s="300"/>
      <c r="CG1066" s="300"/>
      <c r="CH1066" s="300"/>
      <c r="CI1066" s="300"/>
      <c r="CJ1066" s="300"/>
      <c r="CK1066" s="300"/>
      <c r="CL1066" s="300"/>
      <c r="CM1066" s="300"/>
      <c r="CN1066" s="300"/>
      <c r="CO1066" s="300"/>
      <c r="CP1066" s="300"/>
      <c r="CQ1066" s="300"/>
      <c r="CR1066" s="300"/>
      <c r="CS1066" s="300"/>
      <c r="CT1066" s="300"/>
      <c r="CU1066" s="300"/>
      <c r="CV1066" s="300"/>
      <c r="CW1066" s="300"/>
      <c r="CX1066" s="300"/>
      <c r="CY1066" s="300"/>
    </row>
    <row r="1067" s="190" customFormat="1" customHeight="1" spans="1:103">
      <c r="A1067" s="243"/>
      <c r="B1067" s="237"/>
      <c r="C1067" s="240"/>
      <c r="D1067" s="239"/>
      <c r="E1067" s="240"/>
      <c r="F1067" s="238"/>
      <c r="G1067" s="240"/>
      <c r="H1067" s="240"/>
      <c r="I1067" s="240"/>
      <c r="J1067" s="256"/>
      <c r="K1067" s="240"/>
      <c r="L1067" s="240"/>
      <c r="M1067" s="240"/>
      <c r="N1067" s="257"/>
      <c r="O1067" s="240"/>
      <c r="P1067" s="240"/>
      <c r="Q1067" s="240"/>
      <c r="R1067" s="240"/>
      <c r="S1067" s="267"/>
      <c r="T1067" s="267"/>
      <c r="U1067" s="267"/>
      <c r="V1067" s="267"/>
      <c r="W1067" s="272"/>
      <c r="X1067" s="269"/>
      <c r="Y1067" s="267"/>
      <c r="Z1067" s="240"/>
      <c r="AA1067" s="267"/>
      <c r="AB1067" s="281"/>
      <c r="AC1067" s="267"/>
      <c r="AD1067" s="258"/>
      <c r="AE1067" s="282"/>
      <c r="AF1067" s="283"/>
      <c r="AG1067" s="297"/>
      <c r="AH1067" s="352"/>
      <c r="AI1067" s="352"/>
      <c r="AJ1067" s="345"/>
      <c r="AK1067" s="345"/>
      <c r="AL1067" s="298"/>
      <c r="AM1067" s="300"/>
      <c r="AN1067" s="218"/>
      <c r="AO1067" s="218"/>
      <c r="AP1067" s="218"/>
      <c r="AQ1067" s="218"/>
      <c r="AR1067" s="218"/>
      <c r="AS1067" s="218"/>
      <c r="AT1067" s="218"/>
      <c r="AU1067" s="218"/>
      <c r="AV1067" s="218"/>
      <c r="AW1067" s="218"/>
      <c r="AX1067" s="218"/>
      <c r="AY1067" s="218"/>
      <c r="AZ1067" s="218"/>
      <c r="BA1067" s="218"/>
      <c r="BB1067" s="218"/>
      <c r="BC1067" s="218"/>
      <c r="BD1067" s="218"/>
      <c r="BE1067" s="218"/>
      <c r="BF1067" s="218"/>
      <c r="BG1067" s="218"/>
      <c r="BH1067" s="218"/>
      <c r="BI1067" s="300"/>
      <c r="BJ1067" s="300"/>
      <c r="BK1067" s="300"/>
      <c r="BL1067" s="300"/>
      <c r="BM1067" s="300"/>
      <c r="BN1067" s="300"/>
      <c r="BO1067" s="300"/>
      <c r="BP1067" s="300"/>
      <c r="BQ1067" s="300"/>
      <c r="BR1067" s="300"/>
      <c r="BS1067" s="300"/>
      <c r="BT1067" s="300"/>
      <c r="BU1067" s="300"/>
      <c r="BV1067" s="300"/>
      <c r="BW1067" s="300"/>
      <c r="BX1067" s="300"/>
      <c r="BY1067" s="300"/>
      <c r="BZ1067" s="300"/>
      <c r="CA1067" s="300"/>
      <c r="CB1067" s="300"/>
      <c r="CC1067" s="300"/>
      <c r="CD1067" s="300"/>
      <c r="CE1067" s="300"/>
      <c r="CF1067" s="300"/>
      <c r="CG1067" s="300"/>
      <c r="CH1067" s="300"/>
      <c r="CI1067" s="300"/>
      <c r="CJ1067" s="300"/>
      <c r="CK1067" s="300"/>
      <c r="CL1067" s="300"/>
      <c r="CM1067" s="300"/>
      <c r="CN1067" s="300"/>
      <c r="CO1067" s="300"/>
      <c r="CP1067" s="300"/>
      <c r="CQ1067" s="300"/>
      <c r="CR1067" s="300"/>
      <c r="CS1067" s="300"/>
      <c r="CT1067" s="300"/>
      <c r="CU1067" s="300"/>
      <c r="CV1067" s="300"/>
      <c r="CW1067" s="300"/>
      <c r="CX1067" s="300"/>
      <c r="CY1067" s="300"/>
    </row>
    <row r="1068" s="193" customFormat="1" customHeight="1" spans="1:103">
      <c r="A1068" s="341">
        <v>433</v>
      </c>
      <c r="B1068" s="235">
        <v>1133</v>
      </c>
      <c r="C1068" s="234">
        <v>1</v>
      </c>
      <c r="D1068" s="233">
        <v>650</v>
      </c>
      <c r="E1068" s="234" t="s">
        <v>246</v>
      </c>
      <c r="F1068" s="232">
        <v>5020</v>
      </c>
      <c r="G1068" s="234"/>
      <c r="H1068" s="234" t="s">
        <v>15</v>
      </c>
      <c r="I1068" s="234">
        <v>300</v>
      </c>
      <c r="J1068" s="252" t="s">
        <v>139</v>
      </c>
      <c r="K1068" s="234">
        <v>238</v>
      </c>
      <c r="L1068" s="234">
        <v>6</v>
      </c>
      <c r="M1068" s="234">
        <f t="shared" ref="M1068:M1074" si="2664">O1068*K1068*I1068</f>
        <v>128520</v>
      </c>
      <c r="N1068" s="253">
        <f>M1068/SUM($M$1068:$M$1074)</f>
        <v>0.129776496034607</v>
      </c>
      <c r="O1068" s="234">
        <v>1.8</v>
      </c>
      <c r="P1068" s="234"/>
      <c r="Q1068" s="234"/>
      <c r="R1068" s="234"/>
      <c r="S1068" s="260">
        <f t="shared" ref="S1068:S1074" si="2665">R1068*Q1068*P1068/1000</f>
        <v>0</v>
      </c>
      <c r="T1068" s="260">
        <f t="shared" ref="T1068:T1074" si="2666">F1068*N1068*1000/L1068/K1068*9000/I1068</f>
        <v>13686.5128170951</v>
      </c>
      <c r="U1068" s="260">
        <f t="shared" ref="U1068:U1074" si="2667">F1068*N1068</f>
        <v>651.478010093728</v>
      </c>
      <c r="V1068" s="260"/>
      <c r="W1068" s="270"/>
      <c r="X1068" s="266">
        <v>16800</v>
      </c>
      <c r="Y1068" s="260">
        <f t="shared" ref="Y1068:Y1074" si="2668">T1068-X1068</f>
        <v>-3113.48718290488</v>
      </c>
      <c r="Z1068" s="234">
        <f t="shared" ref="Z1068:Z1074" si="2669">Y1068*I1068/9000*L1068*K1068/1000</f>
        <v>-148.201989906272</v>
      </c>
      <c r="AA1068" s="260">
        <f t="shared" ref="AA1068:AA1074" si="2670">65*1000/K1068*9000/I1068</f>
        <v>8193.27731092437</v>
      </c>
      <c r="AB1068" s="278">
        <f t="shared" ref="AB1068:AB1074" si="2671">Q1068*R1068*P1068*N1068/K1068/L1068*9000/I1068</f>
        <v>0</v>
      </c>
      <c r="AC1068" s="260">
        <f t="shared" ref="AC1068:AC1074" si="2672">D1068/2*O1068*60*24/1000</f>
        <v>842.4</v>
      </c>
      <c r="AD1068" s="254">
        <f t="shared" ref="AD1068:AD1074" si="2673">T1068/AC1068/0.83/AE1068</f>
        <v>19.5747560285231</v>
      </c>
      <c r="AE1068" s="279">
        <v>1</v>
      </c>
      <c r="AF1068" s="280">
        <f t="shared" ref="AF1068:AF1074" si="2674">IF(LEN(C1068)&gt;0,AC1068*I1068/9000/1000*K1068*L1068,"")</f>
        <v>40.09824</v>
      </c>
      <c r="AG1068" s="292">
        <v>44161</v>
      </c>
      <c r="AH1068" s="294"/>
      <c r="AI1068" s="294">
        <f>AD1068+AG1068</f>
        <v>44180.5747560285</v>
      </c>
      <c r="AJ1068" s="295" t="str">
        <f ca="1">IF(NOW()-AG1068-AD1068&gt;=-2,"跟踪"," ")</f>
        <v> </v>
      </c>
      <c r="AK1068" s="295">
        <f>AI1068+2</f>
        <v>44182.5747560285</v>
      </c>
      <c r="AL1068" s="296">
        <f>SUM(AF1068:AF1074)</f>
        <v>308.979216</v>
      </c>
      <c r="AM1068" s="217"/>
      <c r="AN1068" s="218"/>
      <c r="AO1068" s="218"/>
      <c r="AP1068" s="218"/>
      <c r="AQ1068" s="218"/>
      <c r="AR1068" s="218"/>
      <c r="AS1068" s="218"/>
      <c r="AT1068" s="218"/>
      <c r="AU1068" s="218"/>
      <c r="AV1068" s="218"/>
      <c r="AW1068" s="218"/>
      <c r="AX1068" s="218"/>
      <c r="AY1068" s="218"/>
      <c r="AZ1068" s="218"/>
      <c r="BA1068" s="218"/>
      <c r="BB1068" s="218"/>
      <c r="BC1068" s="218"/>
      <c r="BD1068" s="218"/>
      <c r="BE1068" s="218"/>
      <c r="BF1068" s="218"/>
      <c r="BG1068" s="218"/>
      <c r="BH1068" s="218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217"/>
      <c r="BS1068" s="217"/>
      <c r="BT1068" s="217"/>
      <c r="BU1068" s="217"/>
      <c r="BV1068" s="217"/>
      <c r="BW1068" s="217"/>
      <c r="BX1068" s="217"/>
      <c r="BY1068" s="217"/>
      <c r="BZ1068" s="217"/>
      <c r="CA1068" s="217"/>
      <c r="CB1068" s="217"/>
      <c r="CC1068" s="217"/>
      <c r="CD1068" s="217"/>
      <c r="CE1068" s="217"/>
      <c r="CF1068" s="217"/>
      <c r="CG1068" s="217"/>
      <c r="CH1068" s="217"/>
      <c r="CI1068" s="217"/>
      <c r="CJ1068" s="217"/>
      <c r="CK1068" s="217"/>
      <c r="CL1068" s="217"/>
      <c r="CM1068" s="217"/>
      <c r="CN1068" s="217"/>
      <c r="CO1068" s="217"/>
      <c r="CP1068" s="217"/>
      <c r="CQ1068" s="217"/>
      <c r="CR1068" s="217"/>
      <c r="CS1068" s="217"/>
      <c r="CT1068" s="217"/>
      <c r="CU1068" s="217"/>
      <c r="CV1068" s="217"/>
      <c r="CW1068" s="217"/>
      <c r="CX1068" s="217"/>
      <c r="CY1068" s="217"/>
    </row>
    <row r="1069" s="193" customFormat="1" customHeight="1" spans="1:103">
      <c r="A1069" s="341">
        <v>433</v>
      </c>
      <c r="B1069" s="235"/>
      <c r="C1069" s="234">
        <v>1</v>
      </c>
      <c r="D1069" s="233">
        <f t="shared" ref="D1069:D1074" si="2675">D1068</f>
        <v>650</v>
      </c>
      <c r="E1069" s="234" t="str">
        <f t="shared" ref="E1069:E1074" si="2676">E1068</f>
        <v>YT-4493</v>
      </c>
      <c r="F1069" s="232">
        <f t="shared" ref="F1069:F1074" si="2677">F1068</f>
        <v>5020</v>
      </c>
      <c r="G1069" s="234"/>
      <c r="H1069" s="234" t="s">
        <v>41</v>
      </c>
      <c r="I1069" s="234">
        <v>300</v>
      </c>
      <c r="J1069" s="252" t="s">
        <v>139</v>
      </c>
      <c r="K1069" s="234"/>
      <c r="L1069" s="234">
        <f t="shared" ref="L1069:L1074" si="2678">L1068</f>
        <v>6</v>
      </c>
      <c r="M1069" s="234">
        <f t="shared" si="2664"/>
        <v>0</v>
      </c>
      <c r="N1069" s="253">
        <f t="shared" ref="N1069:N1074" si="2679">M1069/SUM($M$1068:$M$1074)</f>
        <v>0</v>
      </c>
      <c r="O1069" s="234">
        <v>1.8</v>
      </c>
      <c r="P1069" s="234"/>
      <c r="Q1069" s="234"/>
      <c r="R1069" s="234"/>
      <c r="S1069" s="260">
        <f t="shared" si="2665"/>
        <v>0</v>
      </c>
      <c r="T1069" s="260" t="e">
        <f t="shared" si="2666"/>
        <v>#DIV/0!</v>
      </c>
      <c r="U1069" s="260">
        <f t="shared" si="2667"/>
        <v>0</v>
      </c>
      <c r="V1069" s="260"/>
      <c r="W1069" s="270"/>
      <c r="X1069" s="266"/>
      <c r="Y1069" s="260" t="e">
        <f t="shared" si="2668"/>
        <v>#DIV/0!</v>
      </c>
      <c r="Z1069" s="234" t="e">
        <f t="shared" si="2669"/>
        <v>#DIV/0!</v>
      </c>
      <c r="AA1069" s="260" t="e">
        <f t="shared" si="2670"/>
        <v>#DIV/0!</v>
      </c>
      <c r="AB1069" s="278" t="e">
        <f t="shared" si="2671"/>
        <v>#DIV/0!</v>
      </c>
      <c r="AC1069" s="260">
        <f t="shared" si="2672"/>
        <v>842.4</v>
      </c>
      <c r="AD1069" s="254" t="e">
        <f t="shared" si="2673"/>
        <v>#DIV/0!</v>
      </c>
      <c r="AE1069" s="279">
        <v>1</v>
      </c>
      <c r="AF1069" s="280">
        <f t="shared" si="2674"/>
        <v>0</v>
      </c>
      <c r="AG1069" s="292">
        <f t="shared" ref="AG1069:AG1074" si="2680">AG1068</f>
        <v>44161</v>
      </c>
      <c r="AH1069" s="294"/>
      <c r="AI1069" s="294">
        <f t="shared" ref="AI1069:AI1074" si="2681">AI1068</f>
        <v>44180.5747560285</v>
      </c>
      <c r="AJ1069" s="295"/>
      <c r="AK1069" s="295">
        <f t="shared" ref="AK1069:AK1074" si="2682">AK1068</f>
        <v>44182.5747560285</v>
      </c>
      <c r="AL1069" s="296"/>
      <c r="AM1069" s="217"/>
      <c r="AN1069" s="218"/>
      <c r="AO1069" s="218"/>
      <c r="AP1069" s="218"/>
      <c r="AQ1069" s="218"/>
      <c r="AR1069" s="218"/>
      <c r="AS1069" s="218"/>
      <c r="AT1069" s="218"/>
      <c r="AU1069" s="218"/>
      <c r="AV1069" s="218"/>
      <c r="AW1069" s="218"/>
      <c r="AX1069" s="218"/>
      <c r="AY1069" s="218"/>
      <c r="AZ1069" s="218"/>
      <c r="BA1069" s="218"/>
      <c r="BB1069" s="218"/>
      <c r="BC1069" s="218"/>
      <c r="BD1069" s="218"/>
      <c r="BE1069" s="218"/>
      <c r="BF1069" s="218"/>
      <c r="BG1069" s="218"/>
      <c r="BH1069" s="218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217"/>
      <c r="BS1069" s="217"/>
      <c r="BT1069" s="217"/>
      <c r="BU1069" s="217"/>
      <c r="BV1069" s="217"/>
      <c r="BW1069" s="217"/>
      <c r="BX1069" s="217"/>
      <c r="BY1069" s="217"/>
      <c r="BZ1069" s="217"/>
      <c r="CA1069" s="217"/>
      <c r="CB1069" s="217"/>
      <c r="CC1069" s="217"/>
      <c r="CD1069" s="217"/>
      <c r="CE1069" s="217"/>
      <c r="CF1069" s="217"/>
      <c r="CG1069" s="217"/>
      <c r="CH1069" s="217"/>
      <c r="CI1069" s="217"/>
      <c r="CJ1069" s="217"/>
      <c r="CK1069" s="217"/>
      <c r="CL1069" s="217"/>
      <c r="CM1069" s="217"/>
      <c r="CN1069" s="217"/>
      <c r="CO1069" s="217"/>
      <c r="CP1069" s="217"/>
      <c r="CQ1069" s="217"/>
      <c r="CR1069" s="217"/>
      <c r="CS1069" s="217"/>
      <c r="CT1069" s="217"/>
      <c r="CU1069" s="217"/>
      <c r="CV1069" s="217"/>
      <c r="CW1069" s="217"/>
      <c r="CX1069" s="217"/>
      <c r="CY1069" s="217"/>
    </row>
    <row r="1070" s="193" customFormat="1" customHeight="1" spans="1:103">
      <c r="A1070" s="341">
        <v>433</v>
      </c>
      <c r="B1070" s="235"/>
      <c r="C1070" s="234">
        <v>1</v>
      </c>
      <c r="D1070" s="233">
        <f t="shared" si="2675"/>
        <v>650</v>
      </c>
      <c r="E1070" s="234" t="str">
        <f t="shared" si="2676"/>
        <v>YT-4493</v>
      </c>
      <c r="F1070" s="232">
        <f t="shared" si="2677"/>
        <v>5020</v>
      </c>
      <c r="G1070" s="234"/>
      <c r="H1070" s="234" t="s">
        <v>42</v>
      </c>
      <c r="I1070" s="234">
        <v>200</v>
      </c>
      <c r="J1070" s="252" t="s">
        <v>103</v>
      </c>
      <c r="K1070" s="234">
        <v>238</v>
      </c>
      <c r="L1070" s="234">
        <f t="shared" si="2678"/>
        <v>6</v>
      </c>
      <c r="M1070" s="234">
        <f t="shared" si="2664"/>
        <v>242760</v>
      </c>
      <c r="N1070" s="253">
        <f t="shared" si="2679"/>
        <v>0.245133381398702</v>
      </c>
      <c r="O1070" s="234">
        <v>5.1</v>
      </c>
      <c r="P1070" s="234"/>
      <c r="Q1070" s="234"/>
      <c r="R1070" s="234"/>
      <c r="S1070" s="260">
        <f t="shared" si="2665"/>
        <v>0</v>
      </c>
      <c r="T1070" s="260">
        <f t="shared" si="2666"/>
        <v>38778.4529817695</v>
      </c>
      <c r="U1070" s="260">
        <f t="shared" si="2667"/>
        <v>1230.56957462149</v>
      </c>
      <c r="V1070" s="260"/>
      <c r="W1070" s="270"/>
      <c r="X1070" s="266">
        <v>12000</v>
      </c>
      <c r="Y1070" s="260">
        <f t="shared" si="2668"/>
        <v>26778.4529817695</v>
      </c>
      <c r="Z1070" s="234">
        <f t="shared" si="2669"/>
        <v>849.769574621485</v>
      </c>
      <c r="AA1070" s="260">
        <f t="shared" si="2670"/>
        <v>12289.9159663866</v>
      </c>
      <c r="AB1070" s="278">
        <f t="shared" si="2671"/>
        <v>0</v>
      </c>
      <c r="AC1070" s="260">
        <f t="shared" si="2672"/>
        <v>2386.8</v>
      </c>
      <c r="AD1070" s="254">
        <f t="shared" si="2673"/>
        <v>19.5747560285231</v>
      </c>
      <c r="AE1070" s="279">
        <v>1</v>
      </c>
      <c r="AF1070" s="280">
        <f t="shared" si="2674"/>
        <v>75.74112</v>
      </c>
      <c r="AG1070" s="292">
        <f t="shared" si="2680"/>
        <v>44161</v>
      </c>
      <c r="AH1070" s="294"/>
      <c r="AI1070" s="294">
        <f t="shared" si="2681"/>
        <v>44180.5747560285</v>
      </c>
      <c r="AJ1070" s="295"/>
      <c r="AK1070" s="295">
        <f t="shared" si="2682"/>
        <v>44182.5747560285</v>
      </c>
      <c r="AL1070" s="296"/>
      <c r="AM1070" s="217"/>
      <c r="AN1070" s="218"/>
      <c r="AO1070" s="218"/>
      <c r="AP1070" s="218"/>
      <c r="AQ1070" s="218"/>
      <c r="AR1070" s="218"/>
      <c r="AS1070" s="218"/>
      <c r="AT1070" s="218"/>
      <c r="AU1070" s="218"/>
      <c r="AV1070" s="218"/>
      <c r="AW1070" s="218"/>
      <c r="AX1070" s="218"/>
      <c r="AY1070" s="218"/>
      <c r="AZ1070" s="218"/>
      <c r="BA1070" s="218"/>
      <c r="BB1070" s="218"/>
      <c r="BC1070" s="218"/>
      <c r="BD1070" s="218"/>
      <c r="BE1070" s="218"/>
      <c r="BF1070" s="218"/>
      <c r="BG1070" s="218"/>
      <c r="BH1070" s="218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217"/>
      <c r="BS1070" s="217"/>
      <c r="BT1070" s="217"/>
      <c r="BU1070" s="217"/>
      <c r="BV1070" s="217"/>
      <c r="BW1070" s="217"/>
      <c r="BX1070" s="217"/>
      <c r="BY1070" s="217"/>
      <c r="BZ1070" s="217"/>
      <c r="CA1070" s="217"/>
      <c r="CB1070" s="217"/>
      <c r="CC1070" s="217"/>
      <c r="CD1070" s="217"/>
      <c r="CE1070" s="217"/>
      <c r="CF1070" s="217"/>
      <c r="CG1070" s="217"/>
      <c r="CH1070" s="217"/>
      <c r="CI1070" s="217"/>
      <c r="CJ1070" s="217"/>
      <c r="CK1070" s="217"/>
      <c r="CL1070" s="217"/>
      <c r="CM1070" s="217"/>
      <c r="CN1070" s="217"/>
      <c r="CO1070" s="217"/>
      <c r="CP1070" s="217"/>
      <c r="CQ1070" s="217"/>
      <c r="CR1070" s="217"/>
      <c r="CS1070" s="217"/>
      <c r="CT1070" s="217"/>
      <c r="CU1070" s="217"/>
      <c r="CV1070" s="217"/>
      <c r="CW1070" s="217"/>
      <c r="CX1070" s="217"/>
      <c r="CY1070" s="217"/>
    </row>
    <row r="1071" s="193" customFormat="1" customHeight="1" spans="1:103">
      <c r="A1071" s="341">
        <v>433</v>
      </c>
      <c r="B1071" s="235"/>
      <c r="C1071" s="234">
        <v>1</v>
      </c>
      <c r="D1071" s="233">
        <f t="shared" si="2675"/>
        <v>650</v>
      </c>
      <c r="E1071" s="234" t="str">
        <f t="shared" si="2676"/>
        <v>YT-4493</v>
      </c>
      <c r="F1071" s="232">
        <f t="shared" si="2677"/>
        <v>5020</v>
      </c>
      <c r="G1071" s="234"/>
      <c r="H1071" s="234" t="s">
        <v>43</v>
      </c>
      <c r="I1071" s="234">
        <v>200</v>
      </c>
      <c r="J1071" s="252" t="s">
        <v>103</v>
      </c>
      <c r="K1071" s="234">
        <v>238</v>
      </c>
      <c r="L1071" s="234">
        <f t="shared" si="2678"/>
        <v>6</v>
      </c>
      <c r="M1071" s="234">
        <f t="shared" si="2664"/>
        <v>242760</v>
      </c>
      <c r="N1071" s="253">
        <f t="shared" si="2679"/>
        <v>0.245133381398702</v>
      </c>
      <c r="O1071" s="234">
        <v>5.1</v>
      </c>
      <c r="P1071" s="234"/>
      <c r="Q1071" s="234"/>
      <c r="R1071" s="234"/>
      <c r="S1071" s="260">
        <f t="shared" si="2665"/>
        <v>0</v>
      </c>
      <c r="T1071" s="260">
        <f t="shared" si="2666"/>
        <v>38778.4529817695</v>
      </c>
      <c r="U1071" s="260">
        <f t="shared" si="2667"/>
        <v>1230.56957462149</v>
      </c>
      <c r="V1071" s="260"/>
      <c r="W1071" s="270"/>
      <c r="X1071" s="266">
        <v>12000</v>
      </c>
      <c r="Y1071" s="260">
        <f t="shared" si="2668"/>
        <v>26778.4529817695</v>
      </c>
      <c r="Z1071" s="234">
        <f t="shared" si="2669"/>
        <v>849.769574621485</v>
      </c>
      <c r="AA1071" s="260">
        <f t="shared" si="2670"/>
        <v>12289.9159663866</v>
      </c>
      <c r="AB1071" s="278">
        <f t="shared" si="2671"/>
        <v>0</v>
      </c>
      <c r="AC1071" s="260">
        <f t="shared" si="2672"/>
        <v>2386.8</v>
      </c>
      <c r="AD1071" s="254">
        <f t="shared" si="2673"/>
        <v>19.5747560285231</v>
      </c>
      <c r="AE1071" s="279">
        <v>1</v>
      </c>
      <c r="AF1071" s="280">
        <f t="shared" si="2674"/>
        <v>75.74112</v>
      </c>
      <c r="AG1071" s="292">
        <f t="shared" si="2680"/>
        <v>44161</v>
      </c>
      <c r="AH1071" s="294"/>
      <c r="AI1071" s="294">
        <f t="shared" si="2681"/>
        <v>44180.5747560285</v>
      </c>
      <c r="AJ1071" s="295"/>
      <c r="AK1071" s="295">
        <f t="shared" si="2682"/>
        <v>44182.5747560285</v>
      </c>
      <c r="AL1071" s="296"/>
      <c r="AM1071" s="217"/>
      <c r="AN1071" s="218"/>
      <c r="AO1071" s="218"/>
      <c r="AP1071" s="218"/>
      <c r="AQ1071" s="218"/>
      <c r="AR1071" s="218"/>
      <c r="AS1071" s="218"/>
      <c r="AT1071" s="218"/>
      <c r="AU1071" s="218"/>
      <c r="AV1071" s="218"/>
      <c r="AW1071" s="218"/>
      <c r="AX1071" s="218"/>
      <c r="AY1071" s="218"/>
      <c r="AZ1071" s="218"/>
      <c r="BA1071" s="218"/>
      <c r="BB1071" s="218"/>
      <c r="BC1071" s="218"/>
      <c r="BD1071" s="218"/>
      <c r="BE1071" s="218"/>
      <c r="BF1071" s="218"/>
      <c r="BG1071" s="218"/>
      <c r="BH1071" s="218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217"/>
      <c r="BS1071" s="217"/>
      <c r="BT1071" s="217"/>
      <c r="BU1071" s="217"/>
      <c r="BV1071" s="217"/>
      <c r="BW1071" s="217"/>
      <c r="BX1071" s="217"/>
      <c r="BY1071" s="217"/>
      <c r="BZ1071" s="217"/>
      <c r="CA1071" s="217"/>
      <c r="CB1071" s="217"/>
      <c r="CC1071" s="217"/>
      <c r="CD1071" s="217"/>
      <c r="CE1071" s="217"/>
      <c r="CF1071" s="217"/>
      <c r="CG1071" s="217"/>
      <c r="CH1071" s="217"/>
      <c r="CI1071" s="217"/>
      <c r="CJ1071" s="217"/>
      <c r="CK1071" s="217"/>
      <c r="CL1071" s="217"/>
      <c r="CM1071" s="217"/>
      <c r="CN1071" s="217"/>
      <c r="CO1071" s="217"/>
      <c r="CP1071" s="217"/>
      <c r="CQ1071" s="217"/>
      <c r="CR1071" s="217"/>
      <c r="CS1071" s="217"/>
      <c r="CT1071" s="217"/>
      <c r="CU1071" s="217"/>
      <c r="CV1071" s="217"/>
      <c r="CW1071" s="217"/>
      <c r="CX1071" s="217"/>
      <c r="CY1071" s="217"/>
    </row>
    <row r="1072" s="193" customFormat="1" customHeight="1" spans="1:103">
      <c r="A1072" s="341">
        <v>433</v>
      </c>
      <c r="B1072" s="235"/>
      <c r="C1072" s="234">
        <v>1</v>
      </c>
      <c r="D1072" s="233">
        <f t="shared" si="2675"/>
        <v>650</v>
      </c>
      <c r="E1072" s="234" t="str">
        <f t="shared" si="2676"/>
        <v>YT-4493</v>
      </c>
      <c r="F1072" s="232">
        <f t="shared" si="2677"/>
        <v>5020</v>
      </c>
      <c r="G1072" s="234"/>
      <c r="H1072" s="234" t="s">
        <v>44</v>
      </c>
      <c r="I1072" s="234">
        <v>30</v>
      </c>
      <c r="J1072" s="252" t="s">
        <v>62</v>
      </c>
      <c r="K1072" s="234">
        <v>476</v>
      </c>
      <c r="L1072" s="234">
        <f t="shared" si="2678"/>
        <v>6</v>
      </c>
      <c r="M1072" s="234">
        <f t="shared" si="2664"/>
        <v>258468</v>
      </c>
      <c r="N1072" s="253">
        <f t="shared" si="2679"/>
        <v>0.260994953136265</v>
      </c>
      <c r="O1072" s="234">
        <v>18.1</v>
      </c>
      <c r="P1072" s="234"/>
      <c r="Q1072" s="234"/>
      <c r="R1072" s="234"/>
      <c r="S1072" s="260">
        <f t="shared" si="2665"/>
        <v>0</v>
      </c>
      <c r="T1072" s="260">
        <f t="shared" si="2666"/>
        <v>137625.489994123</v>
      </c>
      <c r="U1072" s="260">
        <f t="shared" si="2667"/>
        <v>1310.19466474405</v>
      </c>
      <c r="V1072" s="260"/>
      <c r="W1072" s="270"/>
      <c r="X1072" s="266"/>
      <c r="Y1072" s="260">
        <f t="shared" si="2668"/>
        <v>137625.489994123</v>
      </c>
      <c r="Z1072" s="234">
        <f t="shared" si="2669"/>
        <v>1310.19466474405</v>
      </c>
      <c r="AA1072" s="260">
        <f t="shared" si="2670"/>
        <v>40966.3865546218</v>
      </c>
      <c r="AB1072" s="278">
        <f t="shared" si="2671"/>
        <v>0</v>
      </c>
      <c r="AC1072" s="260">
        <f t="shared" si="2672"/>
        <v>8470.8</v>
      </c>
      <c r="AD1072" s="254">
        <f t="shared" si="2673"/>
        <v>19.5747560285231</v>
      </c>
      <c r="AE1072" s="279">
        <v>1</v>
      </c>
      <c r="AF1072" s="280">
        <f t="shared" si="2674"/>
        <v>80.642016</v>
      </c>
      <c r="AG1072" s="292">
        <f t="shared" si="2680"/>
        <v>44161</v>
      </c>
      <c r="AH1072" s="294"/>
      <c r="AI1072" s="294">
        <f t="shared" si="2681"/>
        <v>44180.5747560285</v>
      </c>
      <c r="AJ1072" s="295"/>
      <c r="AK1072" s="295">
        <f t="shared" si="2682"/>
        <v>44182.5747560285</v>
      </c>
      <c r="AL1072" s="296"/>
      <c r="AM1072" s="217"/>
      <c r="AN1072" s="218"/>
      <c r="AO1072" s="218"/>
      <c r="AP1072" s="218"/>
      <c r="AQ1072" s="218"/>
      <c r="AR1072" s="218"/>
      <c r="AS1072" s="218"/>
      <c r="AT1072" s="218"/>
      <c r="AU1072" s="218"/>
      <c r="AV1072" s="218"/>
      <c r="AW1072" s="218"/>
      <c r="AX1072" s="218"/>
      <c r="AY1072" s="218"/>
      <c r="AZ1072" s="218"/>
      <c r="BA1072" s="218"/>
      <c r="BB1072" s="218"/>
      <c r="BC1072" s="218"/>
      <c r="BD1072" s="218"/>
      <c r="BE1072" s="218"/>
      <c r="BF1072" s="218"/>
      <c r="BG1072" s="218"/>
      <c r="BH1072" s="218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217"/>
      <c r="BS1072" s="217"/>
      <c r="BT1072" s="217"/>
      <c r="BU1072" s="217"/>
      <c r="BV1072" s="217"/>
      <c r="BW1072" s="217"/>
      <c r="BX1072" s="217"/>
      <c r="BY1072" s="217"/>
      <c r="BZ1072" s="217"/>
      <c r="CA1072" s="217"/>
      <c r="CB1072" s="217"/>
      <c r="CC1072" s="217"/>
      <c r="CD1072" s="217"/>
      <c r="CE1072" s="217"/>
      <c r="CF1072" s="217"/>
      <c r="CG1072" s="217"/>
      <c r="CH1072" s="217"/>
      <c r="CI1072" s="217"/>
      <c r="CJ1072" s="217"/>
      <c r="CK1072" s="217"/>
      <c r="CL1072" s="217"/>
      <c r="CM1072" s="217"/>
      <c r="CN1072" s="217"/>
      <c r="CO1072" s="217"/>
      <c r="CP1072" s="217"/>
      <c r="CQ1072" s="217"/>
      <c r="CR1072" s="217"/>
      <c r="CS1072" s="217"/>
      <c r="CT1072" s="217"/>
      <c r="CU1072" s="217"/>
      <c r="CV1072" s="217"/>
      <c r="CW1072" s="217"/>
      <c r="CX1072" s="217"/>
      <c r="CY1072" s="217"/>
    </row>
    <row r="1073" s="193" customFormat="1" customHeight="1" spans="1:103">
      <c r="A1073" s="341">
        <v>433</v>
      </c>
      <c r="B1073" s="235"/>
      <c r="C1073" s="234">
        <v>1</v>
      </c>
      <c r="D1073" s="233">
        <f t="shared" si="2675"/>
        <v>650</v>
      </c>
      <c r="E1073" s="234" t="str">
        <f t="shared" si="2676"/>
        <v>YT-4493</v>
      </c>
      <c r="F1073" s="232">
        <f t="shared" si="2677"/>
        <v>5020</v>
      </c>
      <c r="G1073" s="234"/>
      <c r="H1073" s="234" t="s">
        <v>45</v>
      </c>
      <c r="I1073" s="234">
        <v>75</v>
      </c>
      <c r="J1073" s="252" t="s">
        <v>172</v>
      </c>
      <c r="K1073" s="234">
        <v>476</v>
      </c>
      <c r="L1073" s="234">
        <v>6</v>
      </c>
      <c r="M1073" s="234">
        <f t="shared" si="2664"/>
        <v>117810</v>
      </c>
      <c r="N1073" s="253">
        <f t="shared" si="2679"/>
        <v>0.118961788031723</v>
      </c>
      <c r="O1073" s="234">
        <v>3.3</v>
      </c>
      <c r="P1073" s="234"/>
      <c r="Q1073" s="234"/>
      <c r="R1073" s="234"/>
      <c r="S1073" s="260">
        <f t="shared" si="2665"/>
        <v>0</v>
      </c>
      <c r="T1073" s="260">
        <f t="shared" si="2666"/>
        <v>25091.9401646744</v>
      </c>
      <c r="U1073" s="260">
        <f t="shared" si="2667"/>
        <v>597.18817591925</v>
      </c>
      <c r="V1073" s="260"/>
      <c r="W1073" s="270"/>
      <c r="X1073" s="266"/>
      <c r="Y1073" s="260">
        <f t="shared" si="2668"/>
        <v>25091.9401646744</v>
      </c>
      <c r="Z1073" s="234">
        <f t="shared" si="2669"/>
        <v>597.18817591925</v>
      </c>
      <c r="AA1073" s="260">
        <f t="shared" si="2670"/>
        <v>16386.5546218487</v>
      </c>
      <c r="AB1073" s="278">
        <f t="shared" si="2671"/>
        <v>0</v>
      </c>
      <c r="AC1073" s="260">
        <f t="shared" si="2672"/>
        <v>1544.4</v>
      </c>
      <c r="AD1073" s="254">
        <f t="shared" si="2673"/>
        <v>19.5747560285231</v>
      </c>
      <c r="AE1073" s="279">
        <v>1</v>
      </c>
      <c r="AF1073" s="280">
        <f t="shared" si="2674"/>
        <v>36.75672</v>
      </c>
      <c r="AG1073" s="292">
        <f t="shared" si="2680"/>
        <v>44161</v>
      </c>
      <c r="AH1073" s="294"/>
      <c r="AI1073" s="294">
        <f t="shared" si="2681"/>
        <v>44180.5747560285</v>
      </c>
      <c r="AJ1073" s="295"/>
      <c r="AK1073" s="295">
        <f t="shared" si="2682"/>
        <v>44182.5747560285</v>
      </c>
      <c r="AL1073" s="296"/>
      <c r="AM1073" s="217"/>
      <c r="AN1073" s="218"/>
      <c r="AO1073" s="218"/>
      <c r="AP1073" s="218"/>
      <c r="AQ1073" s="218"/>
      <c r="AR1073" s="218"/>
      <c r="AS1073" s="218"/>
      <c r="AT1073" s="218"/>
      <c r="AU1073" s="218"/>
      <c r="AV1073" s="218"/>
      <c r="AW1073" s="218"/>
      <c r="AX1073" s="218"/>
      <c r="AY1073" s="218"/>
      <c r="AZ1073" s="218"/>
      <c r="BA1073" s="218"/>
      <c r="BB1073" s="218"/>
      <c r="BC1073" s="218"/>
      <c r="BD1073" s="218"/>
      <c r="BE1073" s="218"/>
      <c r="BF1073" s="218"/>
      <c r="BG1073" s="218"/>
      <c r="BH1073" s="218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217"/>
      <c r="BS1073" s="217"/>
      <c r="BT1073" s="217"/>
      <c r="BU1073" s="217"/>
      <c r="BV1073" s="217"/>
      <c r="BW1073" s="217"/>
      <c r="BX1073" s="217"/>
      <c r="BY1073" s="217"/>
      <c r="BZ1073" s="217"/>
      <c r="CA1073" s="217"/>
      <c r="CB1073" s="217"/>
      <c r="CC1073" s="217"/>
      <c r="CD1073" s="217"/>
      <c r="CE1073" s="217"/>
      <c r="CF1073" s="217"/>
      <c r="CG1073" s="217"/>
      <c r="CH1073" s="217"/>
      <c r="CI1073" s="217"/>
      <c r="CJ1073" s="217"/>
      <c r="CK1073" s="217"/>
      <c r="CL1073" s="217"/>
      <c r="CM1073" s="217"/>
      <c r="CN1073" s="217"/>
      <c r="CO1073" s="217"/>
      <c r="CP1073" s="217"/>
      <c r="CQ1073" s="217"/>
      <c r="CR1073" s="217"/>
      <c r="CS1073" s="217"/>
      <c r="CT1073" s="217"/>
      <c r="CU1073" s="217"/>
      <c r="CV1073" s="217"/>
      <c r="CW1073" s="217"/>
      <c r="CX1073" s="217"/>
      <c r="CY1073" s="217"/>
    </row>
    <row r="1074" s="193" customFormat="1" customHeight="1" spans="1:103">
      <c r="A1074" s="341">
        <v>433</v>
      </c>
      <c r="B1074" s="235"/>
      <c r="C1074" s="234">
        <v>1</v>
      </c>
      <c r="D1074" s="233">
        <f t="shared" si="2675"/>
        <v>650</v>
      </c>
      <c r="E1074" s="234" t="str">
        <f t="shared" si="2676"/>
        <v>YT-4493</v>
      </c>
      <c r="F1074" s="232">
        <f t="shared" si="2677"/>
        <v>5020</v>
      </c>
      <c r="G1074" s="234"/>
      <c r="H1074" s="234" t="s">
        <v>46</v>
      </c>
      <c r="I1074" s="234"/>
      <c r="J1074" s="252"/>
      <c r="K1074" s="234"/>
      <c r="L1074" s="234">
        <f t="shared" si="2678"/>
        <v>6</v>
      </c>
      <c r="M1074" s="234">
        <f t="shared" si="2664"/>
        <v>0</v>
      </c>
      <c r="N1074" s="253">
        <f t="shared" si="2679"/>
        <v>0</v>
      </c>
      <c r="O1074" s="234"/>
      <c r="P1074" s="234"/>
      <c r="Q1074" s="234"/>
      <c r="R1074" s="234"/>
      <c r="S1074" s="260">
        <f t="shared" si="2665"/>
        <v>0</v>
      </c>
      <c r="T1074" s="260" t="e">
        <f t="shared" si="2666"/>
        <v>#DIV/0!</v>
      </c>
      <c r="U1074" s="260">
        <f t="shared" si="2667"/>
        <v>0</v>
      </c>
      <c r="V1074" s="260"/>
      <c r="W1074" s="270"/>
      <c r="X1074" s="266"/>
      <c r="Y1074" s="260" t="e">
        <f t="shared" si="2668"/>
        <v>#DIV/0!</v>
      </c>
      <c r="Z1074" s="234" t="e">
        <f t="shared" si="2669"/>
        <v>#DIV/0!</v>
      </c>
      <c r="AA1074" s="260" t="e">
        <f t="shared" si="2670"/>
        <v>#DIV/0!</v>
      </c>
      <c r="AB1074" s="278" t="e">
        <f t="shared" si="2671"/>
        <v>#DIV/0!</v>
      </c>
      <c r="AC1074" s="260">
        <f t="shared" si="2672"/>
        <v>0</v>
      </c>
      <c r="AD1074" s="254" t="e">
        <f t="shared" si="2673"/>
        <v>#DIV/0!</v>
      </c>
      <c r="AE1074" s="279">
        <v>1</v>
      </c>
      <c r="AF1074" s="280">
        <f t="shared" si="2674"/>
        <v>0</v>
      </c>
      <c r="AG1074" s="292">
        <f t="shared" si="2680"/>
        <v>44161</v>
      </c>
      <c r="AH1074" s="294"/>
      <c r="AI1074" s="294">
        <f t="shared" si="2681"/>
        <v>44180.5747560285</v>
      </c>
      <c r="AJ1074" s="295"/>
      <c r="AK1074" s="295">
        <f t="shared" si="2682"/>
        <v>44182.5747560285</v>
      </c>
      <c r="AL1074" s="296"/>
      <c r="AM1074" s="217"/>
      <c r="AN1074" s="218"/>
      <c r="AO1074" s="218"/>
      <c r="AP1074" s="218"/>
      <c r="AQ1074" s="218"/>
      <c r="AR1074" s="218"/>
      <c r="AS1074" s="218"/>
      <c r="AT1074" s="218"/>
      <c r="AU1074" s="218"/>
      <c r="AV1074" s="218"/>
      <c r="AW1074" s="218"/>
      <c r="AX1074" s="218"/>
      <c r="AY1074" s="218"/>
      <c r="AZ1074" s="218"/>
      <c r="BA1074" s="218"/>
      <c r="BB1074" s="218"/>
      <c r="BC1074" s="218"/>
      <c r="BD1074" s="218"/>
      <c r="BE1074" s="218"/>
      <c r="BF1074" s="218"/>
      <c r="BG1074" s="218"/>
      <c r="BH1074" s="218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217"/>
      <c r="BS1074" s="217"/>
      <c r="BT1074" s="217"/>
      <c r="BU1074" s="217"/>
      <c r="BV1074" s="217"/>
      <c r="BW1074" s="217"/>
      <c r="BX1074" s="217"/>
      <c r="BY1074" s="217"/>
      <c r="BZ1074" s="217"/>
      <c r="CA1074" s="217"/>
      <c r="CB1074" s="217"/>
      <c r="CC1074" s="217"/>
      <c r="CD1074" s="217"/>
      <c r="CE1074" s="217"/>
      <c r="CF1074" s="217"/>
      <c r="CG1074" s="217"/>
      <c r="CH1074" s="217"/>
      <c r="CI1074" s="217"/>
      <c r="CJ1074" s="217"/>
      <c r="CK1074" s="217"/>
      <c r="CL1074" s="217"/>
      <c r="CM1074" s="217"/>
      <c r="CN1074" s="217"/>
      <c r="CO1074" s="217"/>
      <c r="CP1074" s="217"/>
      <c r="CQ1074" s="217"/>
      <c r="CR1074" s="217"/>
      <c r="CS1074" s="217"/>
      <c r="CT1074" s="217"/>
      <c r="CU1074" s="217"/>
      <c r="CV1074" s="217"/>
      <c r="CW1074" s="217"/>
      <c r="CX1074" s="217"/>
      <c r="CY1074" s="217"/>
    </row>
    <row r="1075" s="193" customFormat="1" customHeight="1" spans="1:103">
      <c r="A1075" s="341"/>
      <c r="B1075" s="237"/>
      <c r="C1075" s="240"/>
      <c r="D1075" s="239"/>
      <c r="E1075" s="240"/>
      <c r="F1075" s="238"/>
      <c r="G1075" s="240"/>
      <c r="H1075" s="240"/>
      <c r="I1075" s="240"/>
      <c r="J1075" s="256"/>
      <c r="K1075" s="240"/>
      <c r="L1075" s="240"/>
      <c r="M1075" s="240"/>
      <c r="N1075" s="257"/>
      <c r="O1075" s="240"/>
      <c r="P1075" s="240"/>
      <c r="Q1075" s="240"/>
      <c r="R1075" s="240"/>
      <c r="S1075" s="267"/>
      <c r="T1075" s="267"/>
      <c r="U1075" s="267"/>
      <c r="V1075" s="267"/>
      <c r="W1075" s="272"/>
      <c r="X1075" s="269"/>
      <c r="Y1075" s="267"/>
      <c r="Z1075" s="240"/>
      <c r="AA1075" s="267"/>
      <c r="AB1075" s="281"/>
      <c r="AC1075" s="267"/>
      <c r="AD1075" s="258"/>
      <c r="AE1075" s="282"/>
      <c r="AF1075" s="283"/>
      <c r="AG1075" s="297"/>
      <c r="AH1075" s="352"/>
      <c r="AI1075" s="352"/>
      <c r="AJ1075" s="345"/>
      <c r="AK1075" s="345"/>
      <c r="AL1075" s="298"/>
      <c r="AM1075" s="217"/>
      <c r="AN1075" s="218"/>
      <c r="AO1075" s="218"/>
      <c r="AP1075" s="218"/>
      <c r="AQ1075" s="218"/>
      <c r="AR1075" s="218"/>
      <c r="AS1075" s="218"/>
      <c r="AT1075" s="218"/>
      <c r="AU1075" s="218"/>
      <c r="AV1075" s="218"/>
      <c r="AW1075" s="218"/>
      <c r="AX1075" s="218"/>
      <c r="AY1075" s="218"/>
      <c r="AZ1075" s="218"/>
      <c r="BA1075" s="218"/>
      <c r="BB1075" s="218"/>
      <c r="BC1075" s="218"/>
      <c r="BD1075" s="218"/>
      <c r="BE1075" s="218"/>
      <c r="BF1075" s="218"/>
      <c r="BG1075" s="218"/>
      <c r="BH1075" s="218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217"/>
      <c r="BS1075" s="217"/>
      <c r="BT1075" s="217"/>
      <c r="BU1075" s="217"/>
      <c r="BV1075" s="217"/>
      <c r="BW1075" s="217"/>
      <c r="BX1075" s="217"/>
      <c r="BY1075" s="217"/>
      <c r="BZ1075" s="217"/>
      <c r="CA1075" s="217"/>
      <c r="CB1075" s="217"/>
      <c r="CC1075" s="217"/>
      <c r="CD1075" s="217"/>
      <c r="CE1075" s="217"/>
      <c r="CF1075" s="217"/>
      <c r="CG1075" s="217"/>
      <c r="CH1075" s="217"/>
      <c r="CI1075" s="217"/>
      <c r="CJ1075" s="217"/>
      <c r="CK1075" s="217"/>
      <c r="CL1075" s="217"/>
      <c r="CM1075" s="217"/>
      <c r="CN1075" s="217"/>
      <c r="CO1075" s="217"/>
      <c r="CP1075" s="217"/>
      <c r="CQ1075" s="217"/>
      <c r="CR1075" s="217"/>
      <c r="CS1075" s="217"/>
      <c r="CT1075" s="217"/>
      <c r="CU1075" s="217"/>
      <c r="CV1075" s="217"/>
      <c r="CW1075" s="217"/>
      <c r="CX1075" s="217"/>
      <c r="CY1075" s="217"/>
    </row>
    <row r="1076" s="190" customFormat="1" customHeight="1" spans="1:103">
      <c r="A1076" s="243">
        <v>434</v>
      </c>
      <c r="B1076" s="235">
        <v>1134</v>
      </c>
      <c r="C1076" s="234">
        <v>1</v>
      </c>
      <c r="D1076" s="233">
        <v>750</v>
      </c>
      <c r="E1076" s="234" t="s">
        <v>247</v>
      </c>
      <c r="F1076" s="232">
        <v>5020</v>
      </c>
      <c r="G1076" s="234"/>
      <c r="H1076" s="234" t="s">
        <v>15</v>
      </c>
      <c r="I1076" s="234">
        <v>150</v>
      </c>
      <c r="J1076" s="252" t="s">
        <v>67</v>
      </c>
      <c r="K1076" s="234">
        <v>190</v>
      </c>
      <c r="L1076" s="234">
        <v>6</v>
      </c>
      <c r="M1076" s="234">
        <f t="shared" ref="M1076:M1089" si="2683">O1076*K1076*I1076</f>
        <v>91200</v>
      </c>
      <c r="N1076" s="253">
        <f>M1076/SUM($M$1076:$M$1082)</f>
        <v>0.0936629612284637</v>
      </c>
      <c r="O1076" s="234">
        <v>3.2</v>
      </c>
      <c r="P1076" s="234"/>
      <c r="Q1076" s="234"/>
      <c r="R1076" s="234"/>
      <c r="S1076" s="260">
        <f t="shared" ref="S1076:S1081" si="2684">R1076*Q1076*P1076/1000</f>
        <v>0</v>
      </c>
      <c r="T1076" s="260">
        <f>F1076*N1076*1000/L1076/K1076*9000/I1076</f>
        <v>24746.7402824678</v>
      </c>
      <c r="U1076" s="260">
        <f t="shared" ref="U1076:U1081" si="2685">F1076*N1076</f>
        <v>470.188065366888</v>
      </c>
      <c r="V1076" s="260"/>
      <c r="W1076" s="270"/>
      <c r="X1076" s="266"/>
      <c r="Y1076" s="260">
        <f t="shared" ref="Y1076:Y1081" si="2686">T1076-X1076</f>
        <v>24746.7402824678</v>
      </c>
      <c r="Z1076" s="234">
        <f>Y1076*I1076/9000*L1076*K1076/1000</f>
        <v>470.188065366888</v>
      </c>
      <c r="AA1076" s="260">
        <f t="shared" ref="AA1076:AA1082" si="2687">65*1000/K1076*9000/I1076</f>
        <v>20526.3157894737</v>
      </c>
      <c r="AB1076" s="278">
        <f>Q1076*R1076*P1076*N1076/K1076/L1076*9000/I1076</f>
        <v>0</v>
      </c>
      <c r="AC1076" s="260">
        <f t="shared" ref="AC1076:AC1082" si="2688">D1076/2*O1076*60*24/1000</f>
        <v>1728</v>
      </c>
      <c r="AD1076" s="254">
        <f t="shared" ref="AD1076:AD1082" si="2689">T1076/AC1076/0.83/AE1076</f>
        <v>17.2542533205515</v>
      </c>
      <c r="AE1076" s="279">
        <v>1</v>
      </c>
      <c r="AF1076" s="280">
        <f>IF(LEN(C1076)&gt;0,AC1076*I1076/9000/1000*K1076*L1076,"")</f>
        <v>32.832</v>
      </c>
      <c r="AG1076" s="292">
        <v>44136</v>
      </c>
      <c r="AH1076" s="294"/>
      <c r="AI1076" s="294">
        <f>AD1076+AG1076</f>
        <v>44153.2542533205</v>
      </c>
      <c r="AJ1076" s="295" t="str">
        <f ca="1">IF(NOW()-AG1076-AD1076&gt;=-2,"跟踪"," ")</f>
        <v>跟踪</v>
      </c>
      <c r="AK1076" s="295">
        <f>AI1076+3</f>
        <v>44156.2542533205</v>
      </c>
      <c r="AL1076" s="296">
        <f>SUM(AF1076:AF1082)</f>
        <v>350.53344</v>
      </c>
      <c r="AM1076" s="300"/>
      <c r="AN1076" s="218"/>
      <c r="AO1076" s="218"/>
      <c r="AP1076" s="218"/>
      <c r="AQ1076" s="218"/>
      <c r="AR1076" s="218"/>
      <c r="AS1076" s="218"/>
      <c r="AT1076" s="218"/>
      <c r="AU1076" s="218"/>
      <c r="AV1076" s="218"/>
      <c r="AW1076" s="218"/>
      <c r="AX1076" s="218"/>
      <c r="AY1076" s="218"/>
      <c r="AZ1076" s="218"/>
      <c r="BA1076" s="218"/>
      <c r="BB1076" s="218"/>
      <c r="BC1076" s="218"/>
      <c r="BD1076" s="218"/>
      <c r="BE1076" s="218"/>
      <c r="BF1076" s="218"/>
      <c r="BG1076" s="218"/>
      <c r="BH1076" s="218"/>
      <c r="BI1076" s="300"/>
      <c r="BJ1076" s="300"/>
      <c r="BK1076" s="300"/>
      <c r="BL1076" s="300"/>
      <c r="BM1076" s="300"/>
      <c r="BN1076" s="300"/>
      <c r="BO1076" s="300"/>
      <c r="BP1076" s="300"/>
      <c r="BQ1076" s="300"/>
      <c r="BR1076" s="300"/>
      <c r="BS1076" s="300"/>
      <c r="BT1076" s="300"/>
      <c r="BU1076" s="300"/>
      <c r="BV1076" s="300"/>
      <c r="BW1076" s="300"/>
      <c r="BX1076" s="300"/>
      <c r="BY1076" s="300"/>
      <c r="BZ1076" s="300"/>
      <c r="CA1076" s="300"/>
      <c r="CB1076" s="300"/>
      <c r="CC1076" s="300"/>
      <c r="CD1076" s="300"/>
      <c r="CE1076" s="300"/>
      <c r="CF1076" s="300"/>
      <c r="CG1076" s="300"/>
      <c r="CH1076" s="300"/>
      <c r="CI1076" s="300"/>
      <c r="CJ1076" s="300"/>
      <c r="CK1076" s="300"/>
      <c r="CL1076" s="300"/>
      <c r="CM1076" s="300"/>
      <c r="CN1076" s="300"/>
      <c r="CO1076" s="300"/>
      <c r="CP1076" s="300"/>
      <c r="CQ1076" s="300"/>
      <c r="CR1076" s="300"/>
      <c r="CS1076" s="300"/>
      <c r="CT1076" s="300"/>
      <c r="CU1076" s="300"/>
      <c r="CV1076" s="300"/>
      <c r="CW1076" s="300"/>
      <c r="CX1076" s="300"/>
      <c r="CY1076" s="300"/>
    </row>
    <row r="1077" s="190" customFormat="1" customHeight="1" spans="1:103">
      <c r="A1077" s="243">
        <v>434</v>
      </c>
      <c r="B1077" s="235"/>
      <c r="C1077" s="234">
        <f t="shared" ref="C1077:C1082" si="2690">C1076</f>
        <v>1</v>
      </c>
      <c r="D1077" s="233">
        <f t="shared" ref="D1077:D1082" si="2691">D1076</f>
        <v>750</v>
      </c>
      <c r="E1077" s="234" t="str">
        <f t="shared" ref="E1077:E1082" si="2692">E1076</f>
        <v>YT-4823MS</v>
      </c>
      <c r="F1077" s="232">
        <f t="shared" ref="F1077:F1082" si="2693">F1076</f>
        <v>5020</v>
      </c>
      <c r="G1077" s="234"/>
      <c r="H1077" s="234" t="s">
        <v>41</v>
      </c>
      <c r="I1077" s="234">
        <v>150</v>
      </c>
      <c r="J1077" s="252" t="s">
        <v>67</v>
      </c>
      <c r="K1077" s="234"/>
      <c r="L1077" s="368">
        <f>L1076</f>
        <v>6</v>
      </c>
      <c r="M1077" s="234">
        <f t="shared" si="2683"/>
        <v>0</v>
      </c>
      <c r="N1077" s="253">
        <f t="shared" ref="N1077:N1082" si="2694">M1077/SUM($M$1076:$M$1082)</f>
        <v>0</v>
      </c>
      <c r="O1077" s="234">
        <v>3.2</v>
      </c>
      <c r="P1077" s="260"/>
      <c r="Q1077" s="260"/>
      <c r="R1077" s="260"/>
      <c r="S1077" s="260">
        <f t="shared" si="2684"/>
        <v>0</v>
      </c>
      <c r="T1077" s="260" t="e">
        <f>F1077*N1077*1000/L1082/K1077*9000/I1077</f>
        <v>#DIV/0!</v>
      </c>
      <c r="U1077" s="260">
        <f t="shared" si="2685"/>
        <v>0</v>
      </c>
      <c r="V1077" s="260"/>
      <c r="W1077" s="270"/>
      <c r="X1077" s="266"/>
      <c r="Y1077" s="260" t="e">
        <f t="shared" si="2686"/>
        <v>#DIV/0!</v>
      </c>
      <c r="Z1077" s="234" t="e">
        <f>Y1077*I1077/9000*L1082*K1077/1000</f>
        <v>#DIV/0!</v>
      </c>
      <c r="AA1077" s="260" t="e">
        <f t="shared" si="2687"/>
        <v>#DIV/0!</v>
      </c>
      <c r="AB1077" s="278" t="e">
        <f>Q1077*R1077*P1077*N1077/K1077/L1082*9000/I1077</f>
        <v>#DIV/0!</v>
      </c>
      <c r="AC1077" s="260">
        <f t="shared" si="2688"/>
        <v>1728</v>
      </c>
      <c r="AD1077" s="254" t="e">
        <f t="shared" si="2689"/>
        <v>#DIV/0!</v>
      </c>
      <c r="AE1077" s="279">
        <v>1</v>
      </c>
      <c r="AF1077" s="280">
        <f>IF(LEN(C1077)&gt;0,AC1077*I1077/9000/1000*K1077*L1082,"")</f>
        <v>0</v>
      </c>
      <c r="AG1077" s="292">
        <f t="shared" ref="AG1077:AG1082" si="2695">AG1076</f>
        <v>44136</v>
      </c>
      <c r="AH1077" s="294"/>
      <c r="AI1077" s="294">
        <f t="shared" ref="AI1077:AI1082" si="2696">AI1076</f>
        <v>44153.2542533205</v>
      </c>
      <c r="AJ1077" s="295"/>
      <c r="AK1077" s="295">
        <f t="shared" ref="AK1077:AK1082" si="2697">AK1076</f>
        <v>44156.2542533205</v>
      </c>
      <c r="AL1077" s="296"/>
      <c r="AM1077" s="300"/>
      <c r="AN1077" s="218"/>
      <c r="AO1077" s="218"/>
      <c r="AP1077" s="218"/>
      <c r="AQ1077" s="218"/>
      <c r="AR1077" s="218"/>
      <c r="AS1077" s="218"/>
      <c r="AT1077" s="218"/>
      <c r="AU1077" s="218"/>
      <c r="AV1077" s="218"/>
      <c r="AW1077" s="218"/>
      <c r="AX1077" s="218"/>
      <c r="AY1077" s="218"/>
      <c r="AZ1077" s="218"/>
      <c r="BA1077" s="218"/>
      <c r="BB1077" s="218"/>
      <c r="BC1077" s="218"/>
      <c r="BD1077" s="218"/>
      <c r="BE1077" s="218"/>
      <c r="BF1077" s="218"/>
      <c r="BG1077" s="218"/>
      <c r="BH1077" s="218"/>
      <c r="BI1077" s="300"/>
      <c r="BJ1077" s="300"/>
      <c r="BK1077" s="300"/>
      <c r="BL1077" s="300"/>
      <c r="BM1077" s="300"/>
      <c r="BN1077" s="300"/>
      <c r="BO1077" s="300"/>
      <c r="BP1077" s="300"/>
      <c r="BQ1077" s="300"/>
      <c r="BR1077" s="300"/>
      <c r="BS1077" s="300"/>
      <c r="BT1077" s="300"/>
      <c r="BU1077" s="300"/>
      <c r="BV1077" s="300"/>
      <c r="BW1077" s="300"/>
      <c r="BX1077" s="300"/>
      <c r="BY1077" s="300"/>
      <c r="BZ1077" s="300"/>
      <c r="CA1077" s="300"/>
      <c r="CB1077" s="300"/>
      <c r="CC1077" s="300"/>
      <c r="CD1077" s="300"/>
      <c r="CE1077" s="300"/>
      <c r="CF1077" s="300"/>
      <c r="CG1077" s="300"/>
      <c r="CH1077" s="300"/>
      <c r="CI1077" s="300"/>
      <c r="CJ1077" s="300"/>
      <c r="CK1077" s="300"/>
      <c r="CL1077" s="300"/>
      <c r="CM1077" s="300"/>
      <c r="CN1077" s="300"/>
      <c r="CO1077" s="300"/>
      <c r="CP1077" s="300"/>
      <c r="CQ1077" s="300"/>
      <c r="CR1077" s="300"/>
      <c r="CS1077" s="300"/>
      <c r="CT1077" s="300"/>
      <c r="CU1077" s="300"/>
      <c r="CV1077" s="300"/>
      <c r="CW1077" s="300"/>
      <c r="CX1077" s="300"/>
      <c r="CY1077" s="300"/>
    </row>
    <row r="1078" s="190" customFormat="1" customHeight="1" spans="1:103">
      <c r="A1078" s="243">
        <v>434</v>
      </c>
      <c r="B1078" s="235"/>
      <c r="C1078" s="234">
        <f t="shared" si="2690"/>
        <v>1</v>
      </c>
      <c r="D1078" s="233">
        <f t="shared" si="2691"/>
        <v>750</v>
      </c>
      <c r="E1078" s="234" t="str">
        <f t="shared" si="2692"/>
        <v>YT-4823MS</v>
      </c>
      <c r="F1078" s="232">
        <f t="shared" si="2693"/>
        <v>5020</v>
      </c>
      <c r="G1078" s="234"/>
      <c r="H1078" s="234" t="s">
        <v>42</v>
      </c>
      <c r="I1078" s="234">
        <v>150</v>
      </c>
      <c r="J1078" s="252" t="s">
        <v>54</v>
      </c>
      <c r="K1078" s="234">
        <v>238</v>
      </c>
      <c r="L1078" s="234">
        <f>L1077</f>
        <v>6</v>
      </c>
      <c r="M1078" s="234">
        <f t="shared" si="2683"/>
        <v>174930</v>
      </c>
      <c r="N1078" s="253">
        <f t="shared" si="2694"/>
        <v>0.179654186487885</v>
      </c>
      <c r="O1078" s="234">
        <v>4.9</v>
      </c>
      <c r="P1078" s="234"/>
      <c r="Q1078" s="234"/>
      <c r="R1078" s="234"/>
      <c r="S1078" s="260">
        <f t="shared" si="2684"/>
        <v>0</v>
      </c>
      <c r="T1078" s="260">
        <f>F1078*N1078*1000/L1078/K1078*9000/I1078</f>
        <v>37893.4460575288</v>
      </c>
      <c r="U1078" s="260">
        <f t="shared" si="2685"/>
        <v>901.864016169185</v>
      </c>
      <c r="V1078" s="260"/>
      <c r="W1078" s="270"/>
      <c r="X1078" s="266"/>
      <c r="Y1078" s="260">
        <f t="shared" si="2686"/>
        <v>37893.4460575288</v>
      </c>
      <c r="Z1078" s="234">
        <f>Y1078*I1078/9000*L1078*K1078/1000</f>
        <v>901.864016169185</v>
      </c>
      <c r="AA1078" s="260">
        <f t="shared" si="2687"/>
        <v>16386.5546218487</v>
      </c>
      <c r="AB1078" s="278">
        <f>Q1078*R1078*P1078*N1078/K1078/L1078*9000/I1078</f>
        <v>0</v>
      </c>
      <c r="AC1078" s="260">
        <f t="shared" si="2688"/>
        <v>2646</v>
      </c>
      <c r="AD1078" s="254">
        <f t="shared" si="2689"/>
        <v>17.2542533205515</v>
      </c>
      <c r="AE1078" s="279">
        <v>1</v>
      </c>
      <c r="AF1078" s="280">
        <f>IF(LEN(C1078)&gt;0,AC1078*I1078/9000/1000*K1078*L1078,"")</f>
        <v>62.9748</v>
      </c>
      <c r="AG1078" s="292">
        <f t="shared" si="2695"/>
        <v>44136</v>
      </c>
      <c r="AH1078" s="294"/>
      <c r="AI1078" s="294">
        <f t="shared" si="2696"/>
        <v>44153.2542533205</v>
      </c>
      <c r="AJ1078" s="295"/>
      <c r="AK1078" s="295">
        <f t="shared" si="2697"/>
        <v>44156.2542533205</v>
      </c>
      <c r="AL1078" s="296"/>
      <c r="AM1078" s="300"/>
      <c r="AN1078" s="218"/>
      <c r="AO1078" s="218"/>
      <c r="AP1078" s="218"/>
      <c r="AQ1078" s="218"/>
      <c r="AR1078" s="218"/>
      <c r="AS1078" s="218"/>
      <c r="AT1078" s="218"/>
      <c r="AU1078" s="218"/>
      <c r="AV1078" s="218"/>
      <c r="AW1078" s="218"/>
      <c r="AX1078" s="218"/>
      <c r="AY1078" s="218"/>
      <c r="AZ1078" s="218"/>
      <c r="BA1078" s="218"/>
      <c r="BB1078" s="218"/>
      <c r="BC1078" s="218"/>
      <c r="BD1078" s="218"/>
      <c r="BE1078" s="218"/>
      <c r="BF1078" s="218"/>
      <c r="BG1078" s="218"/>
      <c r="BH1078" s="218"/>
      <c r="BI1078" s="300"/>
      <c r="BJ1078" s="300"/>
      <c r="BK1078" s="300"/>
      <c r="BL1078" s="300"/>
      <c r="BM1078" s="300"/>
      <c r="BN1078" s="300"/>
      <c r="BO1078" s="300"/>
      <c r="BP1078" s="300"/>
      <c r="BQ1078" s="300"/>
      <c r="BR1078" s="300"/>
      <c r="BS1078" s="300"/>
      <c r="BT1078" s="300"/>
      <c r="BU1078" s="300"/>
      <c r="BV1078" s="300"/>
      <c r="BW1078" s="300"/>
      <c r="BX1078" s="300"/>
      <c r="BY1078" s="300"/>
      <c r="BZ1078" s="300"/>
      <c r="CA1078" s="300"/>
      <c r="CB1078" s="300"/>
      <c r="CC1078" s="300"/>
      <c r="CD1078" s="300"/>
      <c r="CE1078" s="300"/>
      <c r="CF1078" s="300"/>
      <c r="CG1078" s="300"/>
      <c r="CH1078" s="300"/>
      <c r="CI1078" s="300"/>
      <c r="CJ1078" s="300"/>
      <c r="CK1078" s="300"/>
      <c r="CL1078" s="300"/>
      <c r="CM1078" s="300"/>
      <c r="CN1078" s="300"/>
      <c r="CO1078" s="300"/>
      <c r="CP1078" s="300"/>
      <c r="CQ1078" s="300"/>
      <c r="CR1078" s="300"/>
      <c r="CS1078" s="300"/>
      <c r="CT1078" s="300"/>
      <c r="CU1078" s="300"/>
      <c r="CV1078" s="300"/>
      <c r="CW1078" s="300"/>
      <c r="CX1078" s="300"/>
      <c r="CY1078" s="300"/>
    </row>
    <row r="1079" s="190" customFormat="1" customHeight="1" spans="1:103">
      <c r="A1079" s="243">
        <v>434</v>
      </c>
      <c r="B1079" s="235"/>
      <c r="C1079" s="234">
        <f t="shared" si="2690"/>
        <v>1</v>
      </c>
      <c r="D1079" s="233">
        <f t="shared" si="2691"/>
        <v>750</v>
      </c>
      <c r="E1079" s="234" t="str">
        <f t="shared" si="2692"/>
        <v>YT-4823MS</v>
      </c>
      <c r="F1079" s="232">
        <f t="shared" si="2693"/>
        <v>5020</v>
      </c>
      <c r="G1079" s="234"/>
      <c r="H1079" s="234" t="s">
        <v>43</v>
      </c>
      <c r="I1079" s="234">
        <v>150</v>
      </c>
      <c r="J1079" s="252" t="s">
        <v>54</v>
      </c>
      <c r="K1079" s="234">
        <v>238</v>
      </c>
      <c r="L1079" s="234">
        <f>L1078</f>
        <v>6</v>
      </c>
      <c r="M1079" s="234">
        <f t="shared" si="2683"/>
        <v>174930</v>
      </c>
      <c r="N1079" s="253">
        <f t="shared" si="2694"/>
        <v>0.179654186487885</v>
      </c>
      <c r="O1079" s="234">
        <v>4.9</v>
      </c>
      <c r="P1079" s="234"/>
      <c r="Q1079" s="234"/>
      <c r="R1079" s="234"/>
      <c r="S1079" s="260">
        <f t="shared" si="2684"/>
        <v>0</v>
      </c>
      <c r="T1079" s="260">
        <f>F1079*N1079*1000/L1079/K1079*9000/I1079</f>
        <v>37893.4460575288</v>
      </c>
      <c r="U1079" s="260">
        <f t="shared" si="2685"/>
        <v>901.864016169185</v>
      </c>
      <c r="V1079" s="260"/>
      <c r="W1079" s="270"/>
      <c r="X1079" s="266"/>
      <c r="Y1079" s="260">
        <f t="shared" si="2686"/>
        <v>37893.4460575288</v>
      </c>
      <c r="Z1079" s="234">
        <f>Y1079*I1079/9000*L1079*K1079/1000</f>
        <v>901.864016169185</v>
      </c>
      <c r="AA1079" s="260">
        <f t="shared" si="2687"/>
        <v>16386.5546218487</v>
      </c>
      <c r="AB1079" s="278">
        <f>Q1079*R1079*P1079*N1079/K1079/L1079*9000/I1079</f>
        <v>0</v>
      </c>
      <c r="AC1079" s="260">
        <f t="shared" si="2688"/>
        <v>2646</v>
      </c>
      <c r="AD1079" s="254">
        <f t="shared" si="2689"/>
        <v>17.2542533205515</v>
      </c>
      <c r="AE1079" s="279">
        <v>1</v>
      </c>
      <c r="AF1079" s="280">
        <f>IF(LEN(C1079)&gt;0,AC1079*I1079/9000/1000*K1079*L1079,"")</f>
        <v>62.9748</v>
      </c>
      <c r="AG1079" s="292">
        <f t="shared" si="2695"/>
        <v>44136</v>
      </c>
      <c r="AH1079" s="294"/>
      <c r="AI1079" s="294">
        <f t="shared" si="2696"/>
        <v>44153.2542533205</v>
      </c>
      <c r="AJ1079" s="295"/>
      <c r="AK1079" s="295">
        <f t="shared" si="2697"/>
        <v>44156.2542533205</v>
      </c>
      <c r="AL1079" s="296"/>
      <c r="AM1079" s="300"/>
      <c r="AN1079" s="218"/>
      <c r="AO1079" s="218"/>
      <c r="AP1079" s="218"/>
      <c r="AQ1079" s="218"/>
      <c r="AR1079" s="218"/>
      <c r="AS1079" s="218"/>
      <c r="AT1079" s="218"/>
      <c r="AU1079" s="218"/>
      <c r="AV1079" s="218"/>
      <c r="AW1079" s="218"/>
      <c r="AX1079" s="218"/>
      <c r="AY1079" s="218"/>
      <c r="AZ1079" s="218"/>
      <c r="BA1079" s="218"/>
      <c r="BB1079" s="218"/>
      <c r="BC1079" s="218"/>
      <c r="BD1079" s="218"/>
      <c r="BE1079" s="218"/>
      <c r="BF1079" s="218"/>
      <c r="BG1079" s="218"/>
      <c r="BH1079" s="218"/>
      <c r="BI1079" s="300"/>
      <c r="BJ1079" s="300"/>
      <c r="BK1079" s="300"/>
      <c r="BL1079" s="300"/>
      <c r="BM1079" s="300"/>
      <c r="BN1079" s="300"/>
      <c r="BO1079" s="300"/>
      <c r="BP1079" s="300"/>
      <c r="BQ1079" s="300"/>
      <c r="BR1079" s="300"/>
      <c r="BS1079" s="300"/>
      <c r="BT1079" s="300"/>
      <c r="BU1079" s="300"/>
      <c r="BV1079" s="300"/>
      <c r="BW1079" s="300"/>
      <c r="BX1079" s="300"/>
      <c r="BY1079" s="300"/>
      <c r="BZ1079" s="300"/>
      <c r="CA1079" s="300"/>
      <c r="CB1079" s="300"/>
      <c r="CC1079" s="300"/>
      <c r="CD1079" s="300"/>
      <c r="CE1079" s="300"/>
      <c r="CF1079" s="300"/>
      <c r="CG1079" s="300"/>
      <c r="CH1079" s="300"/>
      <c r="CI1079" s="300"/>
      <c r="CJ1079" s="300"/>
      <c r="CK1079" s="300"/>
      <c r="CL1079" s="300"/>
      <c r="CM1079" s="300"/>
      <c r="CN1079" s="300"/>
      <c r="CO1079" s="300"/>
      <c r="CP1079" s="300"/>
      <c r="CQ1079" s="300"/>
      <c r="CR1079" s="300"/>
      <c r="CS1079" s="300"/>
      <c r="CT1079" s="300"/>
      <c r="CU1079" s="300"/>
      <c r="CV1079" s="300"/>
      <c r="CW1079" s="300"/>
      <c r="CX1079" s="300"/>
      <c r="CY1079" s="300"/>
    </row>
    <row r="1080" s="190" customFormat="1" customHeight="1" spans="1:103">
      <c r="A1080" s="243">
        <v>434</v>
      </c>
      <c r="B1080" s="235"/>
      <c r="C1080" s="234">
        <f t="shared" si="2690"/>
        <v>1</v>
      </c>
      <c r="D1080" s="233">
        <f t="shared" si="2691"/>
        <v>750</v>
      </c>
      <c r="E1080" s="234" t="str">
        <f t="shared" si="2692"/>
        <v>YT-4823MS</v>
      </c>
      <c r="F1080" s="232">
        <f t="shared" si="2693"/>
        <v>5020</v>
      </c>
      <c r="G1080" s="234"/>
      <c r="H1080" s="234" t="s">
        <v>44</v>
      </c>
      <c r="I1080" s="234">
        <v>30</v>
      </c>
      <c r="J1080" s="252" t="s">
        <v>57</v>
      </c>
      <c r="K1080" s="234">
        <v>476</v>
      </c>
      <c r="L1080" s="234">
        <f>L1079</f>
        <v>6</v>
      </c>
      <c r="M1080" s="234">
        <f t="shared" si="2683"/>
        <v>239904</v>
      </c>
      <c r="N1080" s="253">
        <f t="shared" si="2694"/>
        <v>0.246382884326243</v>
      </c>
      <c r="O1080" s="234">
        <v>16.8</v>
      </c>
      <c r="P1080" s="234"/>
      <c r="Q1080" s="234"/>
      <c r="R1080" s="234"/>
      <c r="S1080" s="260">
        <f t="shared" si="2684"/>
        <v>0</v>
      </c>
      <c r="T1080" s="260">
        <f>F1080*N1080*1000/L1080/K1080*9000/I1080</f>
        <v>129920.386482956</v>
      </c>
      <c r="U1080" s="260">
        <f t="shared" si="2685"/>
        <v>1236.84207931774</v>
      </c>
      <c r="V1080" s="260"/>
      <c r="W1080" s="270"/>
      <c r="X1080" s="266"/>
      <c r="Y1080" s="260">
        <f t="shared" si="2686"/>
        <v>129920.386482956</v>
      </c>
      <c r="Z1080" s="234">
        <f>Y1080*I1080/9000*L1080*K1080/1000</f>
        <v>1236.84207931774</v>
      </c>
      <c r="AA1080" s="260">
        <f t="shared" si="2687"/>
        <v>40966.3865546218</v>
      </c>
      <c r="AB1080" s="278">
        <f>Q1080*R1080*P1080*N1080/K1080/L1080*9000/I1080</f>
        <v>0</v>
      </c>
      <c r="AC1080" s="260">
        <f t="shared" si="2688"/>
        <v>9072</v>
      </c>
      <c r="AD1080" s="254">
        <f t="shared" si="2689"/>
        <v>17.2542533205515</v>
      </c>
      <c r="AE1080" s="279">
        <v>1</v>
      </c>
      <c r="AF1080" s="280">
        <f>IF(LEN(C1080)&gt;0,AC1080*I1080/9000/1000*K1080*L1080,"")</f>
        <v>86.36544</v>
      </c>
      <c r="AG1080" s="292">
        <f t="shared" si="2695"/>
        <v>44136</v>
      </c>
      <c r="AH1080" s="294"/>
      <c r="AI1080" s="294">
        <f t="shared" si="2696"/>
        <v>44153.2542533205</v>
      </c>
      <c r="AJ1080" s="295"/>
      <c r="AK1080" s="295">
        <f t="shared" si="2697"/>
        <v>44156.2542533205</v>
      </c>
      <c r="AL1080" s="296"/>
      <c r="AM1080" s="300"/>
      <c r="AN1080" s="218"/>
      <c r="AO1080" s="218"/>
      <c r="AP1080" s="218"/>
      <c r="AQ1080" s="218"/>
      <c r="AR1080" s="218"/>
      <c r="AS1080" s="218"/>
      <c r="AT1080" s="218"/>
      <c r="AU1080" s="218"/>
      <c r="AV1080" s="218"/>
      <c r="AW1080" s="218"/>
      <c r="AX1080" s="218"/>
      <c r="AY1080" s="218"/>
      <c r="AZ1080" s="218"/>
      <c r="BA1080" s="218"/>
      <c r="BB1080" s="218"/>
      <c r="BC1080" s="218"/>
      <c r="BD1080" s="218"/>
      <c r="BE1080" s="218"/>
      <c r="BF1080" s="218"/>
      <c r="BG1080" s="218"/>
      <c r="BH1080" s="218"/>
      <c r="BI1080" s="300"/>
      <c r="BJ1080" s="300"/>
      <c r="BK1080" s="300"/>
      <c r="BL1080" s="300"/>
      <c r="BM1080" s="300"/>
      <c r="BN1080" s="300"/>
      <c r="BO1080" s="300"/>
      <c r="BP1080" s="300"/>
      <c r="BQ1080" s="300"/>
      <c r="BR1080" s="300"/>
      <c r="BS1080" s="300"/>
      <c r="BT1080" s="300"/>
      <c r="BU1080" s="300"/>
      <c r="BV1080" s="300"/>
      <c r="BW1080" s="300"/>
      <c r="BX1080" s="300"/>
      <c r="BY1080" s="300"/>
      <c r="BZ1080" s="300"/>
      <c r="CA1080" s="300"/>
      <c r="CB1080" s="300"/>
      <c r="CC1080" s="300"/>
      <c r="CD1080" s="300"/>
      <c r="CE1080" s="300"/>
      <c r="CF1080" s="300"/>
      <c r="CG1080" s="300"/>
      <c r="CH1080" s="300"/>
      <c r="CI1080" s="300"/>
      <c r="CJ1080" s="300"/>
      <c r="CK1080" s="300"/>
      <c r="CL1080" s="300"/>
      <c r="CM1080" s="300"/>
      <c r="CN1080" s="300"/>
      <c r="CO1080" s="300"/>
      <c r="CP1080" s="300"/>
      <c r="CQ1080" s="300"/>
      <c r="CR1080" s="300"/>
      <c r="CS1080" s="300"/>
      <c r="CT1080" s="300"/>
      <c r="CU1080" s="300"/>
      <c r="CV1080" s="300"/>
      <c r="CW1080" s="300"/>
      <c r="CX1080" s="300"/>
      <c r="CY1080" s="300"/>
    </row>
    <row r="1081" s="190" customFormat="1" customHeight="1" spans="1:103">
      <c r="A1081" s="243">
        <v>434</v>
      </c>
      <c r="B1081" s="235"/>
      <c r="C1081" s="234">
        <f t="shared" si="2690"/>
        <v>1</v>
      </c>
      <c r="D1081" s="233">
        <f t="shared" si="2691"/>
        <v>750</v>
      </c>
      <c r="E1081" s="234" t="str">
        <f t="shared" si="2692"/>
        <v>YT-4823MS</v>
      </c>
      <c r="F1081" s="232">
        <f t="shared" si="2693"/>
        <v>5020</v>
      </c>
      <c r="G1081" s="234"/>
      <c r="H1081" s="234" t="s">
        <v>45</v>
      </c>
      <c r="I1081" s="234">
        <v>75</v>
      </c>
      <c r="J1081" s="252" t="s">
        <v>56</v>
      </c>
      <c r="K1081" s="234">
        <v>476</v>
      </c>
      <c r="L1081" s="234">
        <f>L1080</f>
        <v>6</v>
      </c>
      <c r="M1081" s="234">
        <f t="shared" si="2683"/>
        <v>292740</v>
      </c>
      <c r="N1081" s="253">
        <f t="shared" si="2694"/>
        <v>0.300645781469523</v>
      </c>
      <c r="O1081" s="234">
        <v>8.2</v>
      </c>
      <c r="P1081" s="234"/>
      <c r="Q1081" s="234"/>
      <c r="R1081" s="234"/>
      <c r="S1081" s="260">
        <f t="shared" si="2684"/>
        <v>0</v>
      </c>
      <c r="T1081" s="260">
        <f>F1081*N1081*1000/L1081/K1081*9000/I1081</f>
        <v>63413.5219738237</v>
      </c>
      <c r="U1081" s="260">
        <f t="shared" si="2685"/>
        <v>1509.241822977</v>
      </c>
      <c r="V1081" s="260"/>
      <c r="W1081" s="270"/>
      <c r="X1081" s="266"/>
      <c r="Y1081" s="260">
        <f t="shared" si="2686"/>
        <v>63413.5219738237</v>
      </c>
      <c r="Z1081" s="234">
        <f>Y1081*I1081/9000*L1081*K1081/1000</f>
        <v>1509.241822977</v>
      </c>
      <c r="AA1081" s="260">
        <f t="shared" si="2687"/>
        <v>16386.5546218487</v>
      </c>
      <c r="AB1081" s="278">
        <f>Q1081*R1081*P1081*N1081/K1081/L1081*9000/I1081</f>
        <v>0</v>
      </c>
      <c r="AC1081" s="260">
        <f t="shared" si="2688"/>
        <v>4428</v>
      </c>
      <c r="AD1081" s="254">
        <f t="shared" si="2689"/>
        <v>17.2542533205515</v>
      </c>
      <c r="AE1081" s="279">
        <v>1</v>
      </c>
      <c r="AF1081" s="280">
        <f>IF(LEN(C1081)&gt;0,AC1081*I1081/9000/1000*K1081*L1081,"")</f>
        <v>105.3864</v>
      </c>
      <c r="AG1081" s="292">
        <f t="shared" si="2695"/>
        <v>44136</v>
      </c>
      <c r="AH1081" s="294"/>
      <c r="AI1081" s="294">
        <f t="shared" si="2696"/>
        <v>44153.2542533205</v>
      </c>
      <c r="AJ1081" s="295"/>
      <c r="AK1081" s="295">
        <f t="shared" si="2697"/>
        <v>44156.2542533205</v>
      </c>
      <c r="AL1081" s="296"/>
      <c r="AM1081" s="300"/>
      <c r="AN1081" s="218"/>
      <c r="AO1081" s="218"/>
      <c r="AP1081" s="218"/>
      <c r="AQ1081" s="218"/>
      <c r="AR1081" s="218"/>
      <c r="AS1081" s="218"/>
      <c r="AT1081" s="218"/>
      <c r="AU1081" s="218"/>
      <c r="AV1081" s="218"/>
      <c r="AW1081" s="218"/>
      <c r="AX1081" s="218"/>
      <c r="AY1081" s="218"/>
      <c r="AZ1081" s="218"/>
      <c r="BA1081" s="218"/>
      <c r="BB1081" s="218"/>
      <c r="BC1081" s="218"/>
      <c r="BD1081" s="218"/>
      <c r="BE1081" s="218"/>
      <c r="BF1081" s="218"/>
      <c r="BG1081" s="218"/>
      <c r="BH1081" s="218"/>
      <c r="BI1081" s="300"/>
      <c r="BJ1081" s="300"/>
      <c r="BK1081" s="300"/>
      <c r="BL1081" s="300"/>
      <c r="BM1081" s="300"/>
      <c r="BN1081" s="300"/>
      <c r="BO1081" s="300"/>
      <c r="BP1081" s="300"/>
      <c r="BQ1081" s="300"/>
      <c r="BR1081" s="300"/>
      <c r="BS1081" s="300"/>
      <c r="BT1081" s="300"/>
      <c r="BU1081" s="300"/>
      <c r="BV1081" s="300"/>
      <c r="BW1081" s="300"/>
      <c r="BX1081" s="300"/>
      <c r="BY1081" s="300"/>
      <c r="BZ1081" s="300"/>
      <c r="CA1081" s="300"/>
      <c r="CB1081" s="300"/>
      <c r="CC1081" s="300"/>
      <c r="CD1081" s="300"/>
      <c r="CE1081" s="300"/>
      <c r="CF1081" s="300"/>
      <c r="CG1081" s="300"/>
      <c r="CH1081" s="300"/>
      <c r="CI1081" s="300"/>
      <c r="CJ1081" s="300"/>
      <c r="CK1081" s="300"/>
      <c r="CL1081" s="300"/>
      <c r="CM1081" s="300"/>
      <c r="CN1081" s="300"/>
      <c r="CO1081" s="300"/>
      <c r="CP1081" s="300"/>
      <c r="CQ1081" s="300"/>
      <c r="CR1081" s="300"/>
      <c r="CS1081" s="300"/>
      <c r="CT1081" s="300"/>
      <c r="CU1081" s="300"/>
      <c r="CV1081" s="300"/>
      <c r="CW1081" s="300"/>
      <c r="CX1081" s="300"/>
      <c r="CY1081" s="300"/>
    </row>
    <row r="1082" s="190" customFormat="1" customHeight="1" spans="1:103">
      <c r="A1082" s="243">
        <v>434</v>
      </c>
      <c r="B1082" s="235"/>
      <c r="C1082" s="234">
        <f t="shared" si="2690"/>
        <v>1</v>
      </c>
      <c r="D1082" s="233">
        <f t="shared" si="2691"/>
        <v>750</v>
      </c>
      <c r="E1082" s="234" t="str">
        <f t="shared" si="2692"/>
        <v>YT-4823MS</v>
      </c>
      <c r="F1082" s="232">
        <f t="shared" si="2693"/>
        <v>5020</v>
      </c>
      <c r="G1082" s="234"/>
      <c r="H1082" s="234" t="s">
        <v>46</v>
      </c>
      <c r="I1082" s="234"/>
      <c r="J1082" s="252"/>
      <c r="K1082" s="234"/>
      <c r="L1082" s="234">
        <v>6</v>
      </c>
      <c r="M1082" s="234">
        <f t="shared" si="2683"/>
        <v>0</v>
      </c>
      <c r="N1082" s="253">
        <f t="shared" si="2694"/>
        <v>0</v>
      </c>
      <c r="O1082" s="234"/>
      <c r="P1082" s="234"/>
      <c r="Q1082" s="234"/>
      <c r="R1082" s="234"/>
      <c r="S1082" s="260"/>
      <c r="T1082" s="260"/>
      <c r="U1082" s="260"/>
      <c r="V1082" s="260"/>
      <c r="W1082" s="270"/>
      <c r="X1082" s="266"/>
      <c r="Y1082" s="260">
        <f>SUM(T1082-X1082)</f>
        <v>0</v>
      </c>
      <c r="Z1082" s="234" t="e">
        <f>Y1082*I1082/9000*#REF!*K1082/1000</f>
        <v>#REF!</v>
      </c>
      <c r="AA1082" s="260" t="e">
        <f t="shared" si="2687"/>
        <v>#DIV/0!</v>
      </c>
      <c r="AB1082" s="278" t="e">
        <f>Q1082*R1082*P1082*N1082/K1082/#REF!*9000/I1082</f>
        <v>#DIV/0!</v>
      </c>
      <c r="AC1082" s="260">
        <f t="shared" si="2688"/>
        <v>0</v>
      </c>
      <c r="AD1082" s="254" t="e">
        <f t="shared" si="2689"/>
        <v>#DIV/0!</v>
      </c>
      <c r="AE1082" s="279">
        <v>1</v>
      </c>
      <c r="AF1082" s="280">
        <f>IF(LEN(C1082)&gt;0,AC1082*I1082/9000/1000*K1082*L1082,"")</f>
        <v>0</v>
      </c>
      <c r="AG1082" s="292">
        <f t="shared" si="2695"/>
        <v>44136</v>
      </c>
      <c r="AH1082" s="294"/>
      <c r="AI1082" s="294">
        <f t="shared" si="2696"/>
        <v>44153.2542533205</v>
      </c>
      <c r="AJ1082" s="295"/>
      <c r="AK1082" s="295">
        <f t="shared" si="2697"/>
        <v>44156.2542533205</v>
      </c>
      <c r="AL1082" s="296"/>
      <c r="AM1082" s="300"/>
      <c r="AN1082" s="218"/>
      <c r="AO1082" s="218"/>
      <c r="AP1082" s="218"/>
      <c r="AQ1082" s="218"/>
      <c r="AR1082" s="218"/>
      <c r="AS1082" s="218"/>
      <c r="AT1082" s="218"/>
      <c r="AU1082" s="218"/>
      <c r="AV1082" s="218"/>
      <c r="AW1082" s="218"/>
      <c r="AX1082" s="218"/>
      <c r="AY1082" s="218"/>
      <c r="AZ1082" s="218"/>
      <c r="BA1082" s="218"/>
      <c r="BB1082" s="218"/>
      <c r="BC1082" s="218"/>
      <c r="BD1082" s="218"/>
      <c r="BE1082" s="218"/>
      <c r="BF1082" s="218"/>
      <c r="BG1082" s="218"/>
      <c r="BH1082" s="218"/>
      <c r="BI1082" s="300"/>
      <c r="BJ1082" s="300"/>
      <c r="BK1082" s="300"/>
      <c r="BL1082" s="300"/>
      <c r="BM1082" s="300"/>
      <c r="BN1082" s="300"/>
      <c r="BO1082" s="300"/>
      <c r="BP1082" s="300"/>
      <c r="BQ1082" s="300"/>
      <c r="BR1082" s="300"/>
      <c r="BS1082" s="300"/>
      <c r="BT1082" s="300"/>
      <c r="BU1082" s="300"/>
      <c r="BV1082" s="300"/>
      <c r="BW1082" s="300"/>
      <c r="BX1082" s="300"/>
      <c r="BY1082" s="300"/>
      <c r="BZ1082" s="300"/>
      <c r="CA1082" s="300"/>
      <c r="CB1082" s="300"/>
      <c r="CC1082" s="300"/>
      <c r="CD1082" s="300"/>
      <c r="CE1082" s="300"/>
      <c r="CF1082" s="300"/>
      <c r="CG1082" s="300"/>
      <c r="CH1082" s="300"/>
      <c r="CI1082" s="300"/>
      <c r="CJ1082" s="300"/>
      <c r="CK1082" s="300"/>
      <c r="CL1082" s="300"/>
      <c r="CM1082" s="300"/>
      <c r="CN1082" s="300"/>
      <c r="CO1082" s="300"/>
      <c r="CP1082" s="300"/>
      <c r="CQ1082" s="300"/>
      <c r="CR1082" s="300"/>
      <c r="CS1082" s="300"/>
      <c r="CT1082" s="300"/>
      <c r="CU1082" s="300"/>
      <c r="CV1082" s="300"/>
      <c r="CW1082" s="300"/>
      <c r="CX1082" s="300"/>
      <c r="CY1082" s="300"/>
    </row>
    <row r="1083" s="190" customFormat="1" customHeight="1" spans="1:103">
      <c r="A1083" s="243"/>
      <c r="B1083" s="237"/>
      <c r="C1083" s="240"/>
      <c r="D1083" s="239"/>
      <c r="E1083" s="240"/>
      <c r="F1083" s="238"/>
      <c r="G1083" s="240"/>
      <c r="H1083" s="240"/>
      <c r="I1083" s="240"/>
      <c r="J1083" s="256">
        <v>75</v>
      </c>
      <c r="K1083" s="240"/>
      <c r="L1083" s="240"/>
      <c r="M1083" s="240"/>
      <c r="N1083" s="257"/>
      <c r="O1083" s="240"/>
      <c r="P1083" s="240"/>
      <c r="Q1083" s="240"/>
      <c r="R1083" s="240"/>
      <c r="S1083" s="267"/>
      <c r="T1083" s="267"/>
      <c r="U1083" s="267"/>
      <c r="V1083" s="267"/>
      <c r="W1083" s="272"/>
      <c r="X1083" s="269"/>
      <c r="Y1083" s="267"/>
      <c r="Z1083" s="240"/>
      <c r="AA1083" s="267"/>
      <c r="AB1083" s="281"/>
      <c r="AC1083" s="267"/>
      <c r="AD1083" s="258"/>
      <c r="AE1083" s="282"/>
      <c r="AF1083" s="283"/>
      <c r="AG1083" s="297"/>
      <c r="AH1083" s="352"/>
      <c r="AI1083" s="352"/>
      <c r="AJ1083" s="345"/>
      <c r="AK1083" s="345"/>
      <c r="AL1083" s="298"/>
      <c r="AM1083" s="300"/>
      <c r="AN1083" s="218"/>
      <c r="AO1083" s="218"/>
      <c r="AP1083" s="218"/>
      <c r="AQ1083" s="218"/>
      <c r="AR1083" s="218"/>
      <c r="AS1083" s="218"/>
      <c r="AT1083" s="218"/>
      <c r="AU1083" s="218"/>
      <c r="AV1083" s="218"/>
      <c r="AW1083" s="218"/>
      <c r="AX1083" s="218"/>
      <c r="AY1083" s="218"/>
      <c r="AZ1083" s="218"/>
      <c r="BA1083" s="218"/>
      <c r="BB1083" s="218"/>
      <c r="BC1083" s="218"/>
      <c r="BD1083" s="218"/>
      <c r="BE1083" s="218"/>
      <c r="BF1083" s="218"/>
      <c r="BG1083" s="218"/>
      <c r="BH1083" s="218"/>
      <c r="BI1083" s="300"/>
      <c r="BJ1083" s="300"/>
      <c r="BK1083" s="300"/>
      <c r="BL1083" s="300"/>
      <c r="BM1083" s="300"/>
      <c r="BN1083" s="300"/>
      <c r="BO1083" s="300"/>
      <c r="BP1083" s="300"/>
      <c r="BQ1083" s="300"/>
      <c r="BR1083" s="300"/>
      <c r="BS1083" s="300"/>
      <c r="BT1083" s="300"/>
      <c r="BU1083" s="300"/>
      <c r="BV1083" s="300"/>
      <c r="BW1083" s="300"/>
      <c r="BX1083" s="300"/>
      <c r="BY1083" s="300"/>
      <c r="BZ1083" s="300"/>
      <c r="CA1083" s="300"/>
      <c r="CB1083" s="300"/>
      <c r="CC1083" s="300"/>
      <c r="CD1083" s="300"/>
      <c r="CE1083" s="300"/>
      <c r="CF1083" s="300"/>
      <c r="CG1083" s="300"/>
      <c r="CH1083" s="300"/>
      <c r="CI1083" s="300"/>
      <c r="CJ1083" s="300"/>
      <c r="CK1083" s="300"/>
      <c r="CL1083" s="300"/>
      <c r="CM1083" s="300"/>
      <c r="CN1083" s="300"/>
      <c r="CO1083" s="300"/>
      <c r="CP1083" s="300"/>
      <c r="CQ1083" s="300"/>
      <c r="CR1083" s="300"/>
      <c r="CS1083" s="300"/>
      <c r="CT1083" s="300"/>
      <c r="CU1083" s="300"/>
      <c r="CV1083" s="300"/>
      <c r="CW1083" s="300"/>
      <c r="CX1083" s="300"/>
      <c r="CY1083" s="300"/>
    </row>
    <row r="1084" s="193" customFormat="1" customHeight="1" spans="1:103">
      <c r="A1084" s="341">
        <v>435</v>
      </c>
      <c r="B1084" s="235">
        <v>1135</v>
      </c>
      <c r="C1084" s="234">
        <v>1</v>
      </c>
      <c r="D1084" s="233">
        <v>750</v>
      </c>
      <c r="E1084" s="234" t="s">
        <v>248</v>
      </c>
      <c r="F1084" s="232">
        <v>5020</v>
      </c>
      <c r="G1084" s="234"/>
      <c r="H1084" s="234" t="s">
        <v>15</v>
      </c>
      <c r="I1084" s="234">
        <v>150</v>
      </c>
      <c r="J1084" s="259" t="s">
        <v>93</v>
      </c>
      <c r="K1084" s="234">
        <v>158</v>
      </c>
      <c r="L1084" s="234">
        <v>6</v>
      </c>
      <c r="M1084" s="234">
        <f t="shared" ref="M1084:M1090" si="2698">O1084*K1084*I1084</f>
        <v>125610</v>
      </c>
      <c r="N1084" s="253">
        <f>M1084/SUM($M$1084:$M$1090)</f>
        <v>0.165667377994898</v>
      </c>
      <c r="O1084" s="234">
        <v>5.3</v>
      </c>
      <c r="P1084" s="234"/>
      <c r="Q1084" s="234"/>
      <c r="R1084" s="234"/>
      <c r="S1084" s="260">
        <f t="shared" ref="S1084:S1097" si="2699">R1084*Q1084*P1084/1000</f>
        <v>0</v>
      </c>
      <c r="T1084" s="260">
        <f t="shared" ref="T1084:T1097" si="2700">F1084*N1084*1000/L1084/K1084*9000/I1084</f>
        <v>52636.0909831893</v>
      </c>
      <c r="U1084" s="260">
        <f t="shared" ref="U1084:U1097" si="2701">F1084*N1084</f>
        <v>831.65023753439</v>
      </c>
      <c r="V1084" s="260"/>
      <c r="W1084" s="270"/>
      <c r="X1084" s="266">
        <v>15000</v>
      </c>
      <c r="Y1084" s="260">
        <f t="shared" ref="Y1084:Y1097" si="2702">T1084-X1084</f>
        <v>37636.0909831893</v>
      </c>
      <c r="Z1084" s="234">
        <f t="shared" ref="Z1084:Z1097" si="2703">Y1084*I1084/9000*L1084*K1084/1000</f>
        <v>594.65023753439</v>
      </c>
      <c r="AA1084" s="260">
        <f t="shared" ref="AA1084:AA1097" si="2704">65*1000/K1084*9000/I1084</f>
        <v>24683.5443037975</v>
      </c>
      <c r="AB1084" s="278">
        <f t="shared" ref="AB1084:AB1097" si="2705">Q1084*R1084*P1084*N1084/K1084/L1084*9000/I1084</f>
        <v>0</v>
      </c>
      <c r="AC1084" s="260">
        <f t="shared" ref="AC1084:AC1097" si="2706">D1084/2*O1084*60*24/1000</f>
        <v>2862</v>
      </c>
      <c r="AD1084" s="254">
        <f t="shared" ref="AD1084:AD1090" si="2707">T1084/AC1084/0.83/AE1084</f>
        <v>22.1582729169042</v>
      </c>
      <c r="AE1084" s="279">
        <v>1</v>
      </c>
      <c r="AF1084" s="280">
        <f t="shared" ref="AF1084:AF1097" si="2708">IF(LEN(C1084)&gt;0,AC1084*I1084/9000/1000*K1084*L1084,"")</f>
        <v>45.2196</v>
      </c>
      <c r="AG1084" s="292">
        <v>44166</v>
      </c>
      <c r="AH1084" s="294"/>
      <c r="AI1084" s="294">
        <f>AD1084+AG1084</f>
        <v>44188.1582729169</v>
      </c>
      <c r="AJ1084" s="295" t="str">
        <f ca="1">IF(NOW()-AG1084-AD1084&gt;=-2,"跟踪"," ")</f>
        <v> </v>
      </c>
      <c r="AK1084" s="295">
        <f>AI1084+2</f>
        <v>44190.1582729169</v>
      </c>
      <c r="AL1084" s="296">
        <f>SUM(AF1084:AF1090)</f>
        <v>272.95416</v>
      </c>
      <c r="AM1084" s="217"/>
      <c r="AN1084" s="218"/>
      <c r="AO1084" s="218"/>
      <c r="AP1084" s="218"/>
      <c r="AQ1084" s="218"/>
      <c r="AR1084" s="218"/>
      <c r="AS1084" s="218"/>
      <c r="AT1084" s="218"/>
      <c r="AU1084" s="218"/>
      <c r="AV1084" s="218"/>
      <c r="AW1084" s="218"/>
      <c r="AX1084" s="218"/>
      <c r="AY1084" s="218"/>
      <c r="AZ1084" s="218"/>
      <c r="BA1084" s="218"/>
      <c r="BB1084" s="218"/>
      <c r="BC1084" s="218"/>
      <c r="BD1084" s="218"/>
      <c r="BE1084" s="218"/>
      <c r="BF1084" s="218"/>
      <c r="BG1084" s="218"/>
      <c r="BH1084" s="218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217"/>
      <c r="BS1084" s="217"/>
      <c r="BT1084" s="217"/>
      <c r="BU1084" s="217"/>
      <c r="BV1084" s="217"/>
      <c r="BW1084" s="217"/>
      <c r="BX1084" s="217"/>
      <c r="BY1084" s="217"/>
      <c r="BZ1084" s="217"/>
      <c r="CA1084" s="217"/>
      <c r="CB1084" s="217"/>
      <c r="CC1084" s="217"/>
      <c r="CD1084" s="217"/>
      <c r="CE1084" s="217"/>
      <c r="CF1084" s="217"/>
      <c r="CG1084" s="217"/>
      <c r="CH1084" s="217"/>
      <c r="CI1084" s="217"/>
      <c r="CJ1084" s="217"/>
      <c r="CK1084" s="217"/>
      <c r="CL1084" s="217"/>
      <c r="CM1084" s="217"/>
      <c r="CN1084" s="217"/>
      <c r="CO1084" s="217"/>
      <c r="CP1084" s="217"/>
      <c r="CQ1084" s="217"/>
      <c r="CR1084" s="217"/>
      <c r="CS1084" s="217"/>
      <c r="CT1084" s="217"/>
      <c r="CU1084" s="217"/>
      <c r="CV1084" s="217"/>
      <c r="CW1084" s="217"/>
      <c r="CX1084" s="217"/>
      <c r="CY1084" s="217"/>
    </row>
    <row r="1085" s="193" customFormat="1" customHeight="1" spans="1:103">
      <c r="A1085" s="341">
        <v>435</v>
      </c>
      <c r="B1085" s="235"/>
      <c r="C1085" s="234">
        <v>1</v>
      </c>
      <c r="D1085" s="233">
        <f t="shared" ref="D1085:D1090" si="2709">D1084</f>
        <v>750</v>
      </c>
      <c r="E1085" s="234" t="str">
        <f t="shared" ref="E1085:E1090" si="2710">E1084</f>
        <v>YS-6990-22E-FMS</v>
      </c>
      <c r="F1085" s="232">
        <f t="shared" ref="F1085:F1090" si="2711">F1084</f>
        <v>5020</v>
      </c>
      <c r="G1085" s="234"/>
      <c r="H1085" s="234" t="s">
        <v>41</v>
      </c>
      <c r="I1085" s="234">
        <v>150</v>
      </c>
      <c r="J1085" s="252" t="s">
        <v>93</v>
      </c>
      <c r="K1085" s="234"/>
      <c r="L1085" s="234">
        <f t="shared" ref="L1085:L1090" si="2712">L1084</f>
        <v>6</v>
      </c>
      <c r="M1085" s="234">
        <f t="shared" si="2698"/>
        <v>0</v>
      </c>
      <c r="N1085" s="253">
        <f t="shared" ref="N1085:N1090" si="2713">M1085/SUM($M$1084:$M$1090)</f>
        <v>0</v>
      </c>
      <c r="O1085" s="234">
        <v>5.3</v>
      </c>
      <c r="P1085" s="234"/>
      <c r="Q1085" s="234"/>
      <c r="R1085" s="234"/>
      <c r="S1085" s="260">
        <f t="shared" si="2699"/>
        <v>0</v>
      </c>
      <c r="T1085" s="260" t="e">
        <f t="shared" si="2700"/>
        <v>#DIV/0!</v>
      </c>
      <c r="U1085" s="260">
        <f t="shared" si="2701"/>
        <v>0</v>
      </c>
      <c r="V1085" s="260"/>
      <c r="W1085" s="270"/>
      <c r="X1085" s="266"/>
      <c r="Y1085" s="260" t="e">
        <f t="shared" si="2702"/>
        <v>#DIV/0!</v>
      </c>
      <c r="Z1085" s="234" t="e">
        <f t="shared" si="2703"/>
        <v>#DIV/0!</v>
      </c>
      <c r="AA1085" s="260" t="e">
        <f t="shared" si="2704"/>
        <v>#DIV/0!</v>
      </c>
      <c r="AB1085" s="278" t="e">
        <f t="shared" si="2705"/>
        <v>#DIV/0!</v>
      </c>
      <c r="AC1085" s="260">
        <f t="shared" si="2706"/>
        <v>2862</v>
      </c>
      <c r="AD1085" s="254" t="e">
        <f t="shared" si="2707"/>
        <v>#DIV/0!</v>
      </c>
      <c r="AE1085" s="279">
        <v>1</v>
      </c>
      <c r="AF1085" s="280">
        <f t="shared" si="2708"/>
        <v>0</v>
      </c>
      <c r="AG1085" s="292">
        <f t="shared" ref="AG1085:AG1090" si="2714">AG1084</f>
        <v>44166</v>
      </c>
      <c r="AH1085" s="294"/>
      <c r="AI1085" s="294">
        <f t="shared" ref="AI1085:AI1090" si="2715">AI1084</f>
        <v>44188.1582729169</v>
      </c>
      <c r="AJ1085" s="295"/>
      <c r="AK1085" s="295">
        <f t="shared" ref="AK1085:AK1090" si="2716">AK1084</f>
        <v>44190.1582729169</v>
      </c>
      <c r="AL1085" s="296"/>
      <c r="AM1085" s="217"/>
      <c r="AN1085" s="218"/>
      <c r="AO1085" s="218"/>
      <c r="AP1085" s="218"/>
      <c r="AQ1085" s="218"/>
      <c r="AR1085" s="218"/>
      <c r="AS1085" s="218"/>
      <c r="AT1085" s="218"/>
      <c r="AU1085" s="218"/>
      <c r="AV1085" s="218"/>
      <c r="AW1085" s="218"/>
      <c r="AX1085" s="218"/>
      <c r="AY1085" s="218"/>
      <c r="AZ1085" s="218"/>
      <c r="BA1085" s="218"/>
      <c r="BB1085" s="218"/>
      <c r="BC1085" s="218"/>
      <c r="BD1085" s="218"/>
      <c r="BE1085" s="218"/>
      <c r="BF1085" s="218"/>
      <c r="BG1085" s="218"/>
      <c r="BH1085" s="218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217"/>
      <c r="BS1085" s="217"/>
      <c r="BT1085" s="217"/>
      <c r="BU1085" s="217"/>
      <c r="BV1085" s="217"/>
      <c r="BW1085" s="217"/>
      <c r="BX1085" s="217"/>
      <c r="BY1085" s="217"/>
      <c r="BZ1085" s="217"/>
      <c r="CA1085" s="217"/>
      <c r="CB1085" s="217"/>
      <c r="CC1085" s="217"/>
      <c r="CD1085" s="217"/>
      <c r="CE1085" s="217"/>
      <c r="CF1085" s="217"/>
      <c r="CG1085" s="217"/>
      <c r="CH1085" s="217"/>
      <c r="CI1085" s="217"/>
      <c r="CJ1085" s="217"/>
      <c r="CK1085" s="217"/>
      <c r="CL1085" s="217"/>
      <c r="CM1085" s="217"/>
      <c r="CN1085" s="217"/>
      <c r="CO1085" s="217"/>
      <c r="CP1085" s="217"/>
      <c r="CQ1085" s="217"/>
      <c r="CR1085" s="217"/>
      <c r="CS1085" s="217"/>
      <c r="CT1085" s="217"/>
      <c r="CU1085" s="217"/>
      <c r="CV1085" s="217"/>
      <c r="CW1085" s="217"/>
      <c r="CX1085" s="217"/>
      <c r="CY1085" s="217"/>
    </row>
    <row r="1086" s="193" customFormat="1" customHeight="1" spans="1:103">
      <c r="A1086" s="341">
        <v>435</v>
      </c>
      <c r="B1086" s="235"/>
      <c r="C1086" s="234">
        <v>1</v>
      </c>
      <c r="D1086" s="233">
        <f t="shared" si="2709"/>
        <v>750</v>
      </c>
      <c r="E1086" s="234" t="str">
        <f t="shared" si="2710"/>
        <v>YS-6990-22E-FMS</v>
      </c>
      <c r="F1086" s="232">
        <f t="shared" si="2711"/>
        <v>5020</v>
      </c>
      <c r="G1086" s="234"/>
      <c r="H1086" s="234" t="s">
        <v>42</v>
      </c>
      <c r="I1086" s="234">
        <v>200</v>
      </c>
      <c r="J1086" s="252" t="s">
        <v>86</v>
      </c>
      <c r="K1086" s="234">
        <v>158</v>
      </c>
      <c r="L1086" s="234">
        <f t="shared" si="2712"/>
        <v>6</v>
      </c>
      <c r="M1086" s="234">
        <f t="shared" si="2698"/>
        <v>113760</v>
      </c>
      <c r="N1086" s="253">
        <f t="shared" si="2713"/>
        <v>0.150038380070851</v>
      </c>
      <c r="O1086" s="234">
        <v>3.6</v>
      </c>
      <c r="P1086" s="234"/>
      <c r="Q1086" s="234"/>
      <c r="R1086" s="234"/>
      <c r="S1086" s="260">
        <f t="shared" si="2699"/>
        <v>0</v>
      </c>
      <c r="T1086" s="260">
        <f t="shared" si="2700"/>
        <v>35752.8165168833</v>
      </c>
      <c r="U1086" s="260">
        <f t="shared" si="2701"/>
        <v>753.192667955674</v>
      </c>
      <c r="V1086" s="260"/>
      <c r="W1086" s="270"/>
      <c r="X1086" s="266">
        <v>15000</v>
      </c>
      <c r="Y1086" s="260">
        <f t="shared" si="2702"/>
        <v>20752.8165168833</v>
      </c>
      <c r="Z1086" s="234">
        <f t="shared" si="2703"/>
        <v>437.192667955674</v>
      </c>
      <c r="AA1086" s="260">
        <f t="shared" si="2704"/>
        <v>18512.6582278481</v>
      </c>
      <c r="AB1086" s="278">
        <f t="shared" si="2705"/>
        <v>0</v>
      </c>
      <c r="AC1086" s="260">
        <f t="shared" si="2706"/>
        <v>1944</v>
      </c>
      <c r="AD1086" s="254">
        <f t="shared" si="2707"/>
        <v>22.1582729169042</v>
      </c>
      <c r="AE1086" s="279">
        <v>1</v>
      </c>
      <c r="AF1086" s="280">
        <f t="shared" si="2708"/>
        <v>40.9536</v>
      </c>
      <c r="AG1086" s="292">
        <f t="shared" si="2714"/>
        <v>44166</v>
      </c>
      <c r="AH1086" s="294"/>
      <c r="AI1086" s="294">
        <f t="shared" si="2715"/>
        <v>44188.1582729169</v>
      </c>
      <c r="AJ1086" s="295"/>
      <c r="AK1086" s="295">
        <f t="shared" si="2716"/>
        <v>44190.1582729169</v>
      </c>
      <c r="AL1086" s="296"/>
      <c r="AM1086" s="217"/>
      <c r="AN1086" s="218"/>
      <c r="AO1086" s="218"/>
      <c r="AP1086" s="218"/>
      <c r="AQ1086" s="218"/>
      <c r="AR1086" s="218"/>
      <c r="AS1086" s="218"/>
      <c r="AT1086" s="218"/>
      <c r="AU1086" s="218"/>
      <c r="AV1086" s="218"/>
      <c r="AW1086" s="218"/>
      <c r="AX1086" s="218"/>
      <c r="AY1086" s="218"/>
      <c r="AZ1086" s="218"/>
      <c r="BA1086" s="218"/>
      <c r="BB1086" s="218"/>
      <c r="BC1086" s="218"/>
      <c r="BD1086" s="218"/>
      <c r="BE1086" s="218"/>
      <c r="BF1086" s="218"/>
      <c r="BG1086" s="218"/>
      <c r="BH1086" s="218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217"/>
      <c r="BS1086" s="217"/>
      <c r="BT1086" s="217"/>
      <c r="BU1086" s="217"/>
      <c r="BV1086" s="217"/>
      <c r="BW1086" s="217"/>
      <c r="BX1086" s="217"/>
      <c r="BY1086" s="217"/>
      <c r="BZ1086" s="217"/>
      <c r="CA1086" s="217"/>
      <c r="CB1086" s="217"/>
      <c r="CC1086" s="217"/>
      <c r="CD1086" s="217"/>
      <c r="CE1086" s="217"/>
      <c r="CF1086" s="217"/>
      <c r="CG1086" s="217"/>
      <c r="CH1086" s="217"/>
      <c r="CI1086" s="217"/>
      <c r="CJ1086" s="217"/>
      <c r="CK1086" s="217"/>
      <c r="CL1086" s="217"/>
      <c r="CM1086" s="217"/>
      <c r="CN1086" s="217"/>
      <c r="CO1086" s="217"/>
      <c r="CP1086" s="217"/>
      <c r="CQ1086" s="217"/>
      <c r="CR1086" s="217"/>
      <c r="CS1086" s="217"/>
      <c r="CT1086" s="217"/>
      <c r="CU1086" s="217"/>
      <c r="CV1086" s="217"/>
      <c r="CW1086" s="217"/>
      <c r="CX1086" s="217"/>
      <c r="CY1086" s="217"/>
    </row>
    <row r="1087" s="193" customFormat="1" customHeight="1" spans="1:103">
      <c r="A1087" s="341">
        <v>435</v>
      </c>
      <c r="B1087" s="235"/>
      <c r="C1087" s="234">
        <v>1</v>
      </c>
      <c r="D1087" s="233">
        <f t="shared" si="2709"/>
        <v>750</v>
      </c>
      <c r="E1087" s="234" t="str">
        <f t="shared" si="2710"/>
        <v>YS-6990-22E-FMS</v>
      </c>
      <c r="F1087" s="232">
        <f t="shared" si="2711"/>
        <v>5020</v>
      </c>
      <c r="G1087" s="234"/>
      <c r="H1087" s="234" t="s">
        <v>43</v>
      </c>
      <c r="I1087" s="234">
        <v>200</v>
      </c>
      <c r="J1087" s="252" t="s">
        <v>86</v>
      </c>
      <c r="K1087" s="234">
        <v>158</v>
      </c>
      <c r="L1087" s="234">
        <f t="shared" si="2712"/>
        <v>6</v>
      </c>
      <c r="M1087" s="234">
        <f t="shared" si="2698"/>
        <v>113760</v>
      </c>
      <c r="N1087" s="253">
        <f t="shared" si="2713"/>
        <v>0.150038380070851</v>
      </c>
      <c r="O1087" s="234">
        <v>3.6</v>
      </c>
      <c r="P1087" s="234"/>
      <c r="Q1087" s="234"/>
      <c r="R1087" s="234"/>
      <c r="S1087" s="260">
        <f t="shared" si="2699"/>
        <v>0</v>
      </c>
      <c r="T1087" s="260">
        <f t="shared" si="2700"/>
        <v>35752.8165168833</v>
      </c>
      <c r="U1087" s="260">
        <f t="shared" si="2701"/>
        <v>753.192667955674</v>
      </c>
      <c r="V1087" s="260"/>
      <c r="W1087" s="270"/>
      <c r="X1087" s="266">
        <v>15000</v>
      </c>
      <c r="Y1087" s="260">
        <f t="shared" si="2702"/>
        <v>20752.8165168833</v>
      </c>
      <c r="Z1087" s="234">
        <f t="shared" si="2703"/>
        <v>437.192667955674</v>
      </c>
      <c r="AA1087" s="260">
        <f t="shared" si="2704"/>
        <v>18512.6582278481</v>
      </c>
      <c r="AB1087" s="278">
        <f t="shared" si="2705"/>
        <v>0</v>
      </c>
      <c r="AC1087" s="260">
        <f t="shared" si="2706"/>
        <v>1944</v>
      </c>
      <c r="AD1087" s="254">
        <f t="shared" si="2707"/>
        <v>22.1582729169042</v>
      </c>
      <c r="AE1087" s="279">
        <v>1</v>
      </c>
      <c r="AF1087" s="280">
        <f t="shared" si="2708"/>
        <v>40.9536</v>
      </c>
      <c r="AG1087" s="292">
        <f t="shared" si="2714"/>
        <v>44166</v>
      </c>
      <c r="AH1087" s="294"/>
      <c r="AI1087" s="294">
        <f t="shared" si="2715"/>
        <v>44188.1582729169</v>
      </c>
      <c r="AJ1087" s="295"/>
      <c r="AK1087" s="295">
        <f t="shared" si="2716"/>
        <v>44190.1582729169</v>
      </c>
      <c r="AL1087" s="296"/>
      <c r="AM1087" s="217"/>
      <c r="AN1087" s="218"/>
      <c r="AO1087" s="218"/>
      <c r="AP1087" s="218"/>
      <c r="AQ1087" s="218"/>
      <c r="AR1087" s="218"/>
      <c r="AS1087" s="218"/>
      <c r="AT1087" s="218"/>
      <c r="AU1087" s="218"/>
      <c r="AV1087" s="218"/>
      <c r="AW1087" s="218"/>
      <c r="AX1087" s="218"/>
      <c r="AY1087" s="218"/>
      <c r="AZ1087" s="218"/>
      <c r="BA1087" s="218"/>
      <c r="BB1087" s="218"/>
      <c r="BC1087" s="218"/>
      <c r="BD1087" s="218"/>
      <c r="BE1087" s="218"/>
      <c r="BF1087" s="218"/>
      <c r="BG1087" s="218"/>
      <c r="BH1087" s="218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217"/>
      <c r="BS1087" s="217"/>
      <c r="BT1087" s="217"/>
      <c r="BU1087" s="217"/>
      <c r="BV1087" s="217"/>
      <c r="BW1087" s="217"/>
      <c r="BX1087" s="217"/>
      <c r="BY1087" s="217"/>
      <c r="BZ1087" s="217"/>
      <c r="CA1087" s="217"/>
      <c r="CB1087" s="217"/>
      <c r="CC1087" s="217"/>
      <c r="CD1087" s="217"/>
      <c r="CE1087" s="217"/>
      <c r="CF1087" s="217"/>
      <c r="CG1087" s="217"/>
      <c r="CH1087" s="217"/>
      <c r="CI1087" s="217"/>
      <c r="CJ1087" s="217"/>
      <c r="CK1087" s="217"/>
      <c r="CL1087" s="217"/>
      <c r="CM1087" s="217"/>
      <c r="CN1087" s="217"/>
      <c r="CO1087" s="217"/>
      <c r="CP1087" s="217"/>
      <c r="CQ1087" s="217"/>
      <c r="CR1087" s="217"/>
      <c r="CS1087" s="217"/>
      <c r="CT1087" s="217"/>
      <c r="CU1087" s="217"/>
      <c r="CV1087" s="217"/>
      <c r="CW1087" s="217"/>
      <c r="CX1087" s="217"/>
      <c r="CY1087" s="217"/>
    </row>
    <row r="1088" s="193" customFormat="1" customHeight="1" spans="1:103">
      <c r="A1088" s="341">
        <v>435</v>
      </c>
      <c r="B1088" s="235"/>
      <c r="C1088" s="234">
        <v>1</v>
      </c>
      <c r="D1088" s="233">
        <f t="shared" si="2709"/>
        <v>750</v>
      </c>
      <c r="E1088" s="234" t="str">
        <f t="shared" si="2710"/>
        <v>YS-6990-22E-FMS</v>
      </c>
      <c r="F1088" s="232">
        <f t="shared" si="2711"/>
        <v>5020</v>
      </c>
      <c r="G1088" s="234"/>
      <c r="H1088" s="234" t="s">
        <v>44</v>
      </c>
      <c r="I1088" s="234">
        <v>30</v>
      </c>
      <c r="J1088" s="252" t="s">
        <v>62</v>
      </c>
      <c r="K1088" s="234">
        <v>476</v>
      </c>
      <c r="L1088" s="234">
        <f t="shared" si="2712"/>
        <v>6</v>
      </c>
      <c r="M1088" s="234">
        <f t="shared" si="2698"/>
        <v>181356</v>
      </c>
      <c r="N1088" s="253">
        <f t="shared" si="2713"/>
        <v>0.239190932279618</v>
      </c>
      <c r="O1088" s="234">
        <v>12.7</v>
      </c>
      <c r="P1088" s="234"/>
      <c r="Q1088" s="234"/>
      <c r="R1088" s="234"/>
      <c r="S1088" s="260">
        <f t="shared" si="2699"/>
        <v>0</v>
      </c>
      <c r="T1088" s="260">
        <f t="shared" si="2700"/>
        <v>126127.991601227</v>
      </c>
      <c r="U1088" s="260">
        <f t="shared" si="2701"/>
        <v>1200.73848004368</v>
      </c>
      <c r="V1088" s="260"/>
      <c r="W1088" s="270"/>
      <c r="X1088" s="266"/>
      <c r="Y1088" s="260">
        <f t="shared" si="2702"/>
        <v>126127.991601227</v>
      </c>
      <c r="Z1088" s="234">
        <f t="shared" si="2703"/>
        <v>1200.73848004368</v>
      </c>
      <c r="AA1088" s="260">
        <f t="shared" si="2704"/>
        <v>40966.3865546218</v>
      </c>
      <c r="AB1088" s="278">
        <f t="shared" si="2705"/>
        <v>0</v>
      </c>
      <c r="AC1088" s="260">
        <f t="shared" si="2706"/>
        <v>6858</v>
      </c>
      <c r="AD1088" s="254">
        <f t="shared" si="2707"/>
        <v>22.1582729169042</v>
      </c>
      <c r="AE1088" s="279">
        <v>1</v>
      </c>
      <c r="AF1088" s="280">
        <f t="shared" si="2708"/>
        <v>65.28816</v>
      </c>
      <c r="AG1088" s="292">
        <f t="shared" si="2714"/>
        <v>44166</v>
      </c>
      <c r="AH1088" s="294"/>
      <c r="AI1088" s="294">
        <f t="shared" si="2715"/>
        <v>44188.1582729169</v>
      </c>
      <c r="AJ1088" s="295"/>
      <c r="AK1088" s="295">
        <f t="shared" si="2716"/>
        <v>44190.1582729169</v>
      </c>
      <c r="AL1088" s="296"/>
      <c r="AM1088" s="217"/>
      <c r="AN1088" s="218"/>
      <c r="AO1088" s="218"/>
      <c r="AP1088" s="218"/>
      <c r="AQ1088" s="218"/>
      <c r="AR1088" s="218"/>
      <c r="AS1088" s="218"/>
      <c r="AT1088" s="218"/>
      <c r="AU1088" s="218"/>
      <c r="AV1088" s="218"/>
      <c r="AW1088" s="218"/>
      <c r="AX1088" s="218"/>
      <c r="AY1088" s="218"/>
      <c r="AZ1088" s="218"/>
      <c r="BA1088" s="218"/>
      <c r="BB1088" s="218"/>
      <c r="BC1088" s="218"/>
      <c r="BD1088" s="218"/>
      <c r="BE1088" s="218"/>
      <c r="BF1088" s="218"/>
      <c r="BG1088" s="218"/>
      <c r="BH1088" s="218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217"/>
      <c r="BS1088" s="217"/>
      <c r="BT1088" s="217"/>
      <c r="BU1088" s="217"/>
      <c r="BV1088" s="217"/>
      <c r="BW1088" s="217"/>
      <c r="BX1088" s="217"/>
      <c r="BY1088" s="217"/>
      <c r="BZ1088" s="217"/>
      <c r="CA1088" s="217"/>
      <c r="CB1088" s="217"/>
      <c r="CC1088" s="217"/>
      <c r="CD1088" s="217"/>
      <c r="CE1088" s="217"/>
      <c r="CF1088" s="217"/>
      <c r="CG1088" s="217"/>
      <c r="CH1088" s="217"/>
      <c r="CI1088" s="217"/>
      <c r="CJ1088" s="217"/>
      <c r="CK1088" s="217"/>
      <c r="CL1088" s="217"/>
      <c r="CM1088" s="217"/>
      <c r="CN1088" s="217"/>
      <c r="CO1088" s="217"/>
      <c r="CP1088" s="217"/>
      <c r="CQ1088" s="217"/>
      <c r="CR1088" s="217"/>
      <c r="CS1088" s="217"/>
      <c r="CT1088" s="217"/>
      <c r="CU1088" s="217"/>
      <c r="CV1088" s="217"/>
      <c r="CW1088" s="217"/>
      <c r="CX1088" s="217"/>
      <c r="CY1088" s="217"/>
    </row>
    <row r="1089" s="193" customFormat="1" customHeight="1" spans="1:103">
      <c r="A1089" s="341">
        <v>435</v>
      </c>
      <c r="B1089" s="235"/>
      <c r="C1089" s="234">
        <v>1</v>
      </c>
      <c r="D1089" s="233">
        <f t="shared" si="2709"/>
        <v>750</v>
      </c>
      <c r="E1089" s="234" t="str">
        <f t="shared" si="2710"/>
        <v>YS-6990-22E-FMS</v>
      </c>
      <c r="F1089" s="232">
        <f t="shared" si="2711"/>
        <v>5020</v>
      </c>
      <c r="G1089" s="234"/>
      <c r="H1089" s="234" t="s">
        <v>45</v>
      </c>
      <c r="I1089" s="234">
        <v>100</v>
      </c>
      <c r="J1089" s="252" t="s">
        <v>84</v>
      </c>
      <c r="K1089" s="234">
        <v>238</v>
      </c>
      <c r="L1089" s="234">
        <f t="shared" si="2712"/>
        <v>6</v>
      </c>
      <c r="M1089" s="234">
        <f t="shared" si="2698"/>
        <v>111860</v>
      </c>
      <c r="N1089" s="253">
        <f t="shared" si="2713"/>
        <v>0.14753246479189</v>
      </c>
      <c r="O1089" s="234">
        <v>4.7</v>
      </c>
      <c r="P1089" s="234"/>
      <c r="Q1089" s="234"/>
      <c r="R1089" s="234"/>
      <c r="S1089" s="260">
        <f t="shared" si="2699"/>
        <v>0</v>
      </c>
      <c r="T1089" s="260">
        <f t="shared" si="2700"/>
        <v>46677.2882303754</v>
      </c>
      <c r="U1089" s="260">
        <f t="shared" si="2701"/>
        <v>740.61297325529</v>
      </c>
      <c r="V1089" s="260"/>
      <c r="W1089" s="270"/>
      <c r="X1089" s="266">
        <v>15000</v>
      </c>
      <c r="Y1089" s="260">
        <f t="shared" si="2702"/>
        <v>31677.2882303754</v>
      </c>
      <c r="Z1089" s="234">
        <f t="shared" si="2703"/>
        <v>502.612973255289</v>
      </c>
      <c r="AA1089" s="260">
        <f t="shared" si="2704"/>
        <v>24579.8319327731</v>
      </c>
      <c r="AB1089" s="278">
        <f t="shared" si="2705"/>
        <v>0</v>
      </c>
      <c r="AC1089" s="260">
        <f t="shared" si="2706"/>
        <v>2538</v>
      </c>
      <c r="AD1089" s="254">
        <f t="shared" si="2707"/>
        <v>22.1582729169042</v>
      </c>
      <c r="AE1089" s="279">
        <v>1</v>
      </c>
      <c r="AF1089" s="280">
        <f t="shared" si="2708"/>
        <v>40.2696</v>
      </c>
      <c r="AG1089" s="292">
        <f t="shared" si="2714"/>
        <v>44166</v>
      </c>
      <c r="AH1089" s="294"/>
      <c r="AI1089" s="294">
        <f t="shared" si="2715"/>
        <v>44188.1582729169</v>
      </c>
      <c r="AJ1089" s="295"/>
      <c r="AK1089" s="295">
        <f t="shared" si="2716"/>
        <v>44190.1582729169</v>
      </c>
      <c r="AL1089" s="296"/>
      <c r="AM1089" s="217"/>
      <c r="AN1089" s="218"/>
      <c r="AO1089" s="218"/>
      <c r="AP1089" s="218"/>
      <c r="AQ1089" s="218"/>
      <c r="AR1089" s="218"/>
      <c r="AS1089" s="218"/>
      <c r="AT1089" s="218"/>
      <c r="AU1089" s="218"/>
      <c r="AV1089" s="218"/>
      <c r="AW1089" s="218"/>
      <c r="AX1089" s="218"/>
      <c r="AY1089" s="218"/>
      <c r="AZ1089" s="218"/>
      <c r="BA1089" s="218"/>
      <c r="BB1089" s="218"/>
      <c r="BC1089" s="218"/>
      <c r="BD1089" s="218"/>
      <c r="BE1089" s="218"/>
      <c r="BF1089" s="218"/>
      <c r="BG1089" s="218"/>
      <c r="BH1089" s="218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217"/>
      <c r="BS1089" s="217"/>
      <c r="BT1089" s="217"/>
      <c r="BU1089" s="217"/>
      <c r="BV1089" s="217"/>
      <c r="BW1089" s="217"/>
      <c r="BX1089" s="217"/>
      <c r="BY1089" s="217"/>
      <c r="BZ1089" s="217"/>
      <c r="CA1089" s="217"/>
      <c r="CB1089" s="217"/>
      <c r="CC1089" s="217"/>
      <c r="CD1089" s="217"/>
      <c r="CE1089" s="217"/>
      <c r="CF1089" s="217"/>
      <c r="CG1089" s="217"/>
      <c r="CH1089" s="217"/>
      <c r="CI1089" s="217"/>
      <c r="CJ1089" s="217"/>
      <c r="CK1089" s="217"/>
      <c r="CL1089" s="217"/>
      <c r="CM1089" s="217"/>
      <c r="CN1089" s="217"/>
      <c r="CO1089" s="217"/>
      <c r="CP1089" s="217"/>
      <c r="CQ1089" s="217"/>
      <c r="CR1089" s="217"/>
      <c r="CS1089" s="217"/>
      <c r="CT1089" s="217"/>
      <c r="CU1089" s="217"/>
      <c r="CV1089" s="217"/>
      <c r="CW1089" s="217"/>
      <c r="CX1089" s="217"/>
      <c r="CY1089" s="217"/>
    </row>
    <row r="1090" s="193" customFormat="1" customHeight="1" spans="1:103">
      <c r="A1090" s="341">
        <v>435</v>
      </c>
      <c r="B1090" s="235"/>
      <c r="C1090" s="234">
        <v>1</v>
      </c>
      <c r="D1090" s="233">
        <f t="shared" si="2709"/>
        <v>750</v>
      </c>
      <c r="E1090" s="234" t="str">
        <f t="shared" si="2710"/>
        <v>YS-6990-22E-FMS</v>
      </c>
      <c r="F1090" s="232">
        <f t="shared" si="2711"/>
        <v>5020</v>
      </c>
      <c r="G1090" s="234"/>
      <c r="H1090" s="234" t="s">
        <v>46</v>
      </c>
      <c r="I1090" s="234">
        <v>100</v>
      </c>
      <c r="J1090" s="252" t="s">
        <v>84</v>
      </c>
      <c r="K1090" s="234">
        <v>238</v>
      </c>
      <c r="L1090" s="234">
        <f t="shared" si="2712"/>
        <v>6</v>
      </c>
      <c r="M1090" s="234">
        <f t="shared" si="2698"/>
        <v>111860</v>
      </c>
      <c r="N1090" s="253">
        <f t="shared" si="2713"/>
        <v>0.14753246479189</v>
      </c>
      <c r="O1090" s="234">
        <v>4.7</v>
      </c>
      <c r="P1090" s="234"/>
      <c r="Q1090" s="234"/>
      <c r="R1090" s="234"/>
      <c r="S1090" s="260">
        <f t="shared" si="2699"/>
        <v>0</v>
      </c>
      <c r="T1090" s="260">
        <f t="shared" si="2700"/>
        <v>46677.2882303754</v>
      </c>
      <c r="U1090" s="260">
        <f t="shared" si="2701"/>
        <v>740.61297325529</v>
      </c>
      <c r="V1090" s="260"/>
      <c r="W1090" s="270"/>
      <c r="X1090" s="266">
        <v>15000</v>
      </c>
      <c r="Y1090" s="260">
        <f t="shared" si="2702"/>
        <v>31677.2882303754</v>
      </c>
      <c r="Z1090" s="234">
        <f t="shared" si="2703"/>
        <v>502.612973255289</v>
      </c>
      <c r="AA1090" s="260">
        <f t="shared" si="2704"/>
        <v>24579.8319327731</v>
      </c>
      <c r="AB1090" s="278">
        <f t="shared" si="2705"/>
        <v>0</v>
      </c>
      <c r="AC1090" s="260">
        <f t="shared" si="2706"/>
        <v>2538</v>
      </c>
      <c r="AD1090" s="254">
        <f t="shared" si="2707"/>
        <v>22.1582729169042</v>
      </c>
      <c r="AE1090" s="279">
        <v>1</v>
      </c>
      <c r="AF1090" s="280">
        <f t="shared" si="2708"/>
        <v>40.2696</v>
      </c>
      <c r="AG1090" s="292">
        <f t="shared" si="2714"/>
        <v>44166</v>
      </c>
      <c r="AH1090" s="294"/>
      <c r="AI1090" s="294">
        <f t="shared" si="2715"/>
        <v>44188.1582729169</v>
      </c>
      <c r="AJ1090" s="295"/>
      <c r="AK1090" s="295">
        <f t="shared" si="2716"/>
        <v>44190.1582729169</v>
      </c>
      <c r="AL1090" s="296"/>
      <c r="AM1090" s="217"/>
      <c r="AN1090" s="218"/>
      <c r="AO1090" s="218"/>
      <c r="AP1090" s="218"/>
      <c r="AQ1090" s="218"/>
      <c r="AR1090" s="218"/>
      <c r="AS1090" s="218"/>
      <c r="AT1090" s="218"/>
      <c r="AU1090" s="218"/>
      <c r="AV1090" s="218"/>
      <c r="AW1090" s="218"/>
      <c r="AX1090" s="218"/>
      <c r="AY1090" s="218"/>
      <c r="AZ1090" s="218"/>
      <c r="BA1090" s="218"/>
      <c r="BB1090" s="218"/>
      <c r="BC1090" s="218"/>
      <c r="BD1090" s="218"/>
      <c r="BE1090" s="218"/>
      <c r="BF1090" s="218"/>
      <c r="BG1090" s="218"/>
      <c r="BH1090" s="218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217"/>
      <c r="BS1090" s="217"/>
      <c r="BT1090" s="217"/>
      <c r="BU1090" s="217"/>
      <c r="BV1090" s="217"/>
      <c r="BW1090" s="217"/>
      <c r="BX1090" s="217"/>
      <c r="BY1090" s="217"/>
      <c r="BZ1090" s="217"/>
      <c r="CA1090" s="217"/>
      <c r="CB1090" s="217"/>
      <c r="CC1090" s="217"/>
      <c r="CD1090" s="217"/>
      <c r="CE1090" s="217"/>
      <c r="CF1090" s="217"/>
      <c r="CG1090" s="217"/>
      <c r="CH1090" s="217"/>
      <c r="CI1090" s="217"/>
      <c r="CJ1090" s="217"/>
      <c r="CK1090" s="217"/>
      <c r="CL1090" s="217"/>
      <c r="CM1090" s="217"/>
      <c r="CN1090" s="217"/>
      <c r="CO1090" s="217"/>
      <c r="CP1090" s="217"/>
      <c r="CQ1090" s="217"/>
      <c r="CR1090" s="217"/>
      <c r="CS1090" s="217"/>
      <c r="CT1090" s="217"/>
      <c r="CU1090" s="217"/>
      <c r="CV1090" s="217"/>
      <c r="CW1090" s="217"/>
      <c r="CX1090" s="217"/>
      <c r="CY1090" s="217"/>
    </row>
    <row r="1091" s="193" customFormat="1" customHeight="1" spans="1:103">
      <c r="A1091" s="341"/>
      <c r="B1091" s="237"/>
      <c r="C1091" s="240"/>
      <c r="D1091" s="239"/>
      <c r="E1091" s="240"/>
      <c r="F1091" s="238"/>
      <c r="G1091" s="240"/>
      <c r="H1091" s="240"/>
      <c r="I1091" s="240"/>
      <c r="J1091" s="256"/>
      <c r="K1091" s="240"/>
      <c r="L1091" s="240"/>
      <c r="M1091" s="240"/>
      <c r="N1091" s="257"/>
      <c r="O1091" s="240"/>
      <c r="P1091" s="240"/>
      <c r="Q1091" s="240"/>
      <c r="R1091" s="240"/>
      <c r="S1091" s="267"/>
      <c r="T1091" s="267"/>
      <c r="U1091" s="267"/>
      <c r="V1091" s="267"/>
      <c r="W1091" s="272"/>
      <c r="X1091" s="269"/>
      <c r="Y1091" s="267"/>
      <c r="Z1091" s="240"/>
      <c r="AA1091" s="267"/>
      <c r="AB1091" s="281"/>
      <c r="AC1091" s="267"/>
      <c r="AD1091" s="258"/>
      <c r="AE1091" s="282"/>
      <c r="AF1091" s="283"/>
      <c r="AG1091" s="297"/>
      <c r="AH1091" s="352"/>
      <c r="AI1091" s="352"/>
      <c r="AJ1091" s="345"/>
      <c r="AK1091" s="345"/>
      <c r="AL1091" s="298"/>
      <c r="AM1091" s="217"/>
      <c r="AN1091" s="218"/>
      <c r="AO1091" s="218"/>
      <c r="AP1091" s="218"/>
      <c r="AQ1091" s="218"/>
      <c r="AR1091" s="218"/>
      <c r="AS1091" s="218"/>
      <c r="AT1091" s="218"/>
      <c r="AU1091" s="218"/>
      <c r="AV1091" s="218"/>
      <c r="AW1091" s="218"/>
      <c r="AX1091" s="218"/>
      <c r="AY1091" s="218"/>
      <c r="AZ1091" s="218"/>
      <c r="BA1091" s="218"/>
      <c r="BB1091" s="218"/>
      <c r="BC1091" s="218"/>
      <c r="BD1091" s="218"/>
      <c r="BE1091" s="218"/>
      <c r="BF1091" s="218"/>
      <c r="BG1091" s="218"/>
      <c r="BH1091" s="218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217"/>
      <c r="BS1091" s="217"/>
      <c r="BT1091" s="217"/>
      <c r="BU1091" s="217"/>
      <c r="BV1091" s="217"/>
      <c r="BW1091" s="217"/>
      <c r="BX1091" s="217"/>
      <c r="BY1091" s="217"/>
      <c r="BZ1091" s="217"/>
      <c r="CA1091" s="217"/>
      <c r="CB1091" s="217"/>
      <c r="CC1091" s="217"/>
      <c r="CD1091" s="217"/>
      <c r="CE1091" s="217"/>
      <c r="CF1091" s="217"/>
      <c r="CG1091" s="217"/>
      <c r="CH1091" s="217"/>
      <c r="CI1091" s="217"/>
      <c r="CJ1091" s="217"/>
      <c r="CK1091" s="217"/>
      <c r="CL1091" s="217"/>
      <c r="CM1091" s="217"/>
      <c r="CN1091" s="217"/>
      <c r="CO1091" s="217"/>
      <c r="CP1091" s="217"/>
      <c r="CQ1091" s="217"/>
      <c r="CR1091" s="217"/>
      <c r="CS1091" s="217"/>
      <c r="CT1091" s="217"/>
      <c r="CU1091" s="217"/>
      <c r="CV1091" s="217"/>
      <c r="CW1091" s="217"/>
      <c r="CX1091" s="217"/>
      <c r="CY1091" s="217"/>
    </row>
    <row r="1092" s="190" customFormat="1" customHeight="1" spans="1:103">
      <c r="A1092" s="361"/>
      <c r="B1092" s="235">
        <v>1136</v>
      </c>
      <c r="C1092" s="234">
        <v>1</v>
      </c>
      <c r="D1092" s="233">
        <v>720</v>
      </c>
      <c r="E1092" s="234" t="s">
        <v>249</v>
      </c>
      <c r="F1092" s="232">
        <v>5020</v>
      </c>
      <c r="G1092" s="234"/>
      <c r="H1092" s="234" t="s">
        <v>15</v>
      </c>
      <c r="I1092" s="234">
        <v>150</v>
      </c>
      <c r="J1092" s="252" t="s">
        <v>93</v>
      </c>
      <c r="K1092" s="234">
        <v>101</v>
      </c>
      <c r="L1092" s="234">
        <v>6</v>
      </c>
      <c r="M1092" s="234">
        <f t="shared" ref="M1092:M1098" si="2717">O1092*K1092*I1092</f>
        <v>45450</v>
      </c>
      <c r="N1092" s="253">
        <f>M1092/SUM($M$1092:$M$1098)</f>
        <v>0.0719069339168158</v>
      </c>
      <c r="O1092" s="234">
        <v>3</v>
      </c>
      <c r="P1092" s="234"/>
      <c r="Q1092" s="234"/>
      <c r="R1092" s="234"/>
      <c r="S1092" s="260">
        <f t="shared" ref="S1092:S1098" si="2718">R1092*Q1092*P1092/1000</f>
        <v>0</v>
      </c>
      <c r="T1092" s="260">
        <f t="shared" ref="T1092:T1098" si="2719">F1092*N1092*1000/L1092/K1092*9000/I1092</f>
        <v>35739.8820061797</v>
      </c>
      <c r="U1092" s="260">
        <f t="shared" ref="U1092:U1098" si="2720">F1092*N1092</f>
        <v>360.972808262415</v>
      </c>
      <c r="V1092" s="260"/>
      <c r="W1092" s="270"/>
      <c r="X1092" s="266">
        <v>12000</v>
      </c>
      <c r="Y1092" s="260">
        <f t="shared" ref="Y1092:Y1098" si="2721">T1092-X1092</f>
        <v>23739.8820061797</v>
      </c>
      <c r="Z1092" s="234">
        <f t="shared" ref="Z1092:Z1098" si="2722">Y1092*I1092/9000*L1092*K1092/1000</f>
        <v>239.772808262415</v>
      </c>
      <c r="AA1092" s="260">
        <f t="shared" ref="AA1092:AA1098" si="2723">65*1000/K1092*9000/I1092</f>
        <v>38613.8613861386</v>
      </c>
      <c r="AB1092" s="278">
        <f t="shared" ref="AB1092:AB1098" si="2724">Q1092*R1092*P1092*N1092/K1092/L1092*9000/I1092</f>
        <v>0</v>
      </c>
      <c r="AC1092" s="260">
        <f t="shared" ref="AC1092:AC1098" si="2725">D1092/2*O1092*60*24/1000</f>
        <v>1555.2</v>
      </c>
      <c r="AD1092" s="254">
        <f t="shared" ref="AD1092:AD1100" si="2726">T1092/AC1092/0.83/AE1092</f>
        <v>27.6878207321413</v>
      </c>
      <c r="AE1092" s="279">
        <v>1</v>
      </c>
      <c r="AF1092" s="280">
        <f t="shared" ref="AF1092:AF1098" si="2727">IF(LEN(C1092)&gt;0,AC1092*I1092/9000/1000*K1092*L1092,"")</f>
        <v>15.70752</v>
      </c>
      <c r="AG1092" s="292">
        <v>44164</v>
      </c>
      <c r="AH1092" s="294"/>
      <c r="AI1092" s="294">
        <f>AD1092+AG1092</f>
        <v>44191.6878207321</v>
      </c>
      <c r="AJ1092" s="295" t="str">
        <f ca="1">IF(NOW()-AG1092-AD1092&gt;=-2,"跟踪"," ")</f>
        <v> </v>
      </c>
      <c r="AK1092" s="295">
        <f>AI1092+3</f>
        <v>44194.6878207321</v>
      </c>
      <c r="AL1092" s="296">
        <f>SUM(AF1092:AF1098)</f>
        <v>218.4423552</v>
      </c>
      <c r="AM1092" s="300"/>
      <c r="AN1092" s="218"/>
      <c r="AO1092" s="218"/>
      <c r="AP1092" s="218"/>
      <c r="AQ1092" s="218"/>
      <c r="AR1092" s="218"/>
      <c r="AS1092" s="218"/>
      <c r="AT1092" s="218"/>
      <c r="AU1092" s="218"/>
      <c r="AV1092" s="218"/>
      <c r="AW1092" s="218"/>
      <c r="AX1092" s="218"/>
      <c r="AY1092" s="218"/>
      <c r="AZ1092" s="218"/>
      <c r="BA1092" s="218"/>
      <c r="BB1092" s="218"/>
      <c r="BC1092" s="218"/>
      <c r="BD1092" s="218"/>
      <c r="BE1092" s="218"/>
      <c r="BF1092" s="218"/>
      <c r="BG1092" s="218"/>
      <c r="BH1092" s="218"/>
      <c r="BI1092" s="300"/>
      <c r="BJ1092" s="300"/>
      <c r="BK1092" s="300"/>
      <c r="BL1092" s="300"/>
      <c r="BM1092" s="300"/>
      <c r="BN1092" s="300"/>
      <c r="BO1092" s="300"/>
      <c r="BP1092" s="300"/>
      <c r="BQ1092" s="300"/>
      <c r="BR1092" s="300"/>
      <c r="BS1092" s="300"/>
      <c r="BT1092" s="300"/>
      <c r="BU1092" s="300"/>
      <c r="BV1092" s="300"/>
      <c r="BW1092" s="300"/>
      <c r="BX1092" s="300"/>
      <c r="BY1092" s="300"/>
      <c r="BZ1092" s="300"/>
      <c r="CA1092" s="300"/>
      <c r="CB1092" s="300"/>
      <c r="CC1092" s="300"/>
      <c r="CD1092" s="300"/>
      <c r="CE1092" s="300"/>
      <c r="CF1092" s="300"/>
      <c r="CG1092" s="300"/>
      <c r="CH1092" s="300"/>
      <c r="CI1092" s="300"/>
      <c r="CJ1092" s="300"/>
      <c r="CK1092" s="300"/>
      <c r="CL1092" s="300"/>
      <c r="CM1092" s="300"/>
      <c r="CN1092" s="300"/>
      <c r="CO1092" s="300"/>
      <c r="CP1092" s="300"/>
      <c r="CQ1092" s="300"/>
      <c r="CR1092" s="300"/>
      <c r="CS1092" s="300"/>
      <c r="CT1092" s="300"/>
      <c r="CU1092" s="300"/>
      <c r="CV1092" s="300"/>
      <c r="CW1092" s="300"/>
      <c r="CX1092" s="300"/>
      <c r="CY1092" s="300"/>
    </row>
    <row r="1093" s="190" customFormat="1" customHeight="1" spans="1:103">
      <c r="A1093" s="361"/>
      <c r="B1093" s="235"/>
      <c r="C1093" s="234">
        <v>1</v>
      </c>
      <c r="D1093" s="233">
        <f t="shared" ref="D1093:D1098" si="2728">D1092</f>
        <v>720</v>
      </c>
      <c r="E1093" s="234" t="str">
        <f t="shared" ref="E1093:E1098" si="2729">E1092</f>
        <v>YT-4954</v>
      </c>
      <c r="F1093" s="232">
        <f t="shared" ref="F1093:F1098" si="2730">F1092</f>
        <v>5020</v>
      </c>
      <c r="G1093" s="234"/>
      <c r="H1093" s="234" t="s">
        <v>41</v>
      </c>
      <c r="I1093" s="234">
        <v>150</v>
      </c>
      <c r="J1093" s="252" t="s">
        <v>93</v>
      </c>
      <c r="K1093" s="234">
        <v>101</v>
      </c>
      <c r="L1093" s="234">
        <f t="shared" ref="L1093:L1098" si="2731">L1092</f>
        <v>6</v>
      </c>
      <c r="M1093" s="234">
        <f t="shared" si="2717"/>
        <v>45450</v>
      </c>
      <c r="N1093" s="253">
        <f t="shared" ref="N1093:N1098" si="2732">M1093/SUM($M$1092:$M$1098)</f>
        <v>0.0719069339168158</v>
      </c>
      <c r="O1093" s="234">
        <v>3</v>
      </c>
      <c r="P1093" s="234"/>
      <c r="Q1093" s="234"/>
      <c r="R1093" s="234"/>
      <c r="S1093" s="260">
        <f t="shared" si="2718"/>
        <v>0</v>
      </c>
      <c r="T1093" s="260">
        <f t="shared" si="2719"/>
        <v>35739.8820061797</v>
      </c>
      <c r="U1093" s="260">
        <f t="shared" si="2720"/>
        <v>360.972808262415</v>
      </c>
      <c r="V1093" s="260"/>
      <c r="W1093" s="270"/>
      <c r="X1093" s="266">
        <v>12000</v>
      </c>
      <c r="Y1093" s="260">
        <f t="shared" si="2721"/>
        <v>23739.8820061797</v>
      </c>
      <c r="Z1093" s="234">
        <f t="shared" si="2722"/>
        <v>239.772808262415</v>
      </c>
      <c r="AA1093" s="260">
        <f t="shared" si="2723"/>
        <v>38613.8613861386</v>
      </c>
      <c r="AB1093" s="278">
        <f t="shared" si="2724"/>
        <v>0</v>
      </c>
      <c r="AC1093" s="260">
        <f t="shared" si="2725"/>
        <v>1555.2</v>
      </c>
      <c r="AD1093" s="254">
        <f t="shared" si="2726"/>
        <v>27.6878207321413</v>
      </c>
      <c r="AE1093" s="279">
        <v>1</v>
      </c>
      <c r="AF1093" s="280">
        <f t="shared" si="2727"/>
        <v>15.70752</v>
      </c>
      <c r="AG1093" s="292">
        <f t="shared" ref="AG1093:AG1098" si="2733">AG1092</f>
        <v>44164</v>
      </c>
      <c r="AH1093" s="294"/>
      <c r="AI1093" s="294">
        <f t="shared" ref="AI1093:AI1098" si="2734">AI1092</f>
        <v>44191.6878207321</v>
      </c>
      <c r="AJ1093" s="295"/>
      <c r="AK1093" s="295">
        <f t="shared" ref="AK1093:AK1098" si="2735">AK1092</f>
        <v>44194.6878207321</v>
      </c>
      <c r="AL1093" s="296"/>
      <c r="AM1093" s="300"/>
      <c r="AN1093" s="218"/>
      <c r="AO1093" s="218"/>
      <c r="AP1093" s="218"/>
      <c r="AQ1093" s="218"/>
      <c r="AR1093" s="218"/>
      <c r="AS1093" s="218"/>
      <c r="AT1093" s="218"/>
      <c r="AU1093" s="218"/>
      <c r="AV1093" s="218"/>
      <c r="AW1093" s="218"/>
      <c r="AX1093" s="218"/>
      <c r="AY1093" s="218"/>
      <c r="AZ1093" s="218"/>
      <c r="BA1093" s="218"/>
      <c r="BB1093" s="218"/>
      <c r="BC1093" s="218"/>
      <c r="BD1093" s="218"/>
      <c r="BE1093" s="218"/>
      <c r="BF1093" s="218"/>
      <c r="BG1093" s="218"/>
      <c r="BH1093" s="218"/>
      <c r="BI1093" s="300"/>
      <c r="BJ1093" s="300"/>
      <c r="BK1093" s="300"/>
      <c r="BL1093" s="300"/>
      <c r="BM1093" s="300"/>
      <c r="BN1093" s="300"/>
      <c r="BO1093" s="300"/>
      <c r="BP1093" s="300"/>
      <c r="BQ1093" s="300"/>
      <c r="BR1093" s="300"/>
      <c r="BS1093" s="300"/>
      <c r="BT1093" s="300"/>
      <c r="BU1093" s="300"/>
      <c r="BV1093" s="300"/>
      <c r="BW1093" s="300"/>
      <c r="BX1093" s="300"/>
      <c r="BY1093" s="300"/>
      <c r="BZ1093" s="300"/>
      <c r="CA1093" s="300"/>
      <c r="CB1093" s="300"/>
      <c r="CC1093" s="300"/>
      <c r="CD1093" s="300"/>
      <c r="CE1093" s="300"/>
      <c r="CF1093" s="300"/>
      <c r="CG1093" s="300"/>
      <c r="CH1093" s="300"/>
      <c r="CI1093" s="300"/>
      <c r="CJ1093" s="300"/>
      <c r="CK1093" s="300"/>
      <c r="CL1093" s="300"/>
      <c r="CM1093" s="300"/>
      <c r="CN1093" s="300"/>
      <c r="CO1093" s="300"/>
      <c r="CP1093" s="300"/>
      <c r="CQ1093" s="300"/>
      <c r="CR1093" s="300"/>
      <c r="CS1093" s="300"/>
      <c r="CT1093" s="300"/>
      <c r="CU1093" s="300"/>
      <c r="CV1093" s="300"/>
      <c r="CW1093" s="300"/>
      <c r="CX1093" s="300"/>
      <c r="CY1093" s="300"/>
    </row>
    <row r="1094" s="190" customFormat="1" customHeight="1" spans="1:103">
      <c r="A1094" s="361"/>
      <c r="B1094" s="235"/>
      <c r="C1094" s="234">
        <v>1</v>
      </c>
      <c r="D1094" s="233">
        <f t="shared" si="2728"/>
        <v>720</v>
      </c>
      <c r="E1094" s="234" t="str">
        <f t="shared" si="2729"/>
        <v>YT-4954</v>
      </c>
      <c r="F1094" s="232">
        <f t="shared" si="2730"/>
        <v>5020</v>
      </c>
      <c r="G1094" s="234"/>
      <c r="H1094" s="234" t="s">
        <v>42</v>
      </c>
      <c r="I1094" s="234">
        <v>75</v>
      </c>
      <c r="J1094" s="252" t="s">
        <v>63</v>
      </c>
      <c r="K1094" s="234">
        <v>253</v>
      </c>
      <c r="L1094" s="234">
        <f t="shared" si="2731"/>
        <v>6</v>
      </c>
      <c r="M1094" s="234">
        <f t="shared" si="2717"/>
        <v>83490</v>
      </c>
      <c r="N1094" s="253">
        <f t="shared" si="2732"/>
        <v>0.132090427122441</v>
      </c>
      <c r="O1094" s="234">
        <v>4.4</v>
      </c>
      <c r="P1094" s="234"/>
      <c r="Q1094" s="234"/>
      <c r="R1094" s="234"/>
      <c r="S1094" s="260">
        <f t="shared" si="2718"/>
        <v>0</v>
      </c>
      <c r="T1094" s="260">
        <f t="shared" si="2719"/>
        <v>52418.4936090636</v>
      </c>
      <c r="U1094" s="260">
        <f t="shared" si="2720"/>
        <v>663.093944154654</v>
      </c>
      <c r="V1094" s="260"/>
      <c r="W1094" s="270"/>
      <c r="X1094" s="266">
        <v>15000</v>
      </c>
      <c r="Y1094" s="260">
        <f t="shared" si="2721"/>
        <v>37418.4936090636</v>
      </c>
      <c r="Z1094" s="234">
        <f t="shared" si="2722"/>
        <v>473.343944154654</v>
      </c>
      <c r="AA1094" s="260">
        <f t="shared" si="2723"/>
        <v>30830.0395256917</v>
      </c>
      <c r="AB1094" s="278">
        <f t="shared" si="2724"/>
        <v>0</v>
      </c>
      <c r="AC1094" s="260">
        <f t="shared" si="2725"/>
        <v>2280.96</v>
      </c>
      <c r="AD1094" s="254">
        <f t="shared" si="2726"/>
        <v>27.6878207321413</v>
      </c>
      <c r="AE1094" s="279">
        <v>1</v>
      </c>
      <c r="AF1094" s="280">
        <f t="shared" si="2727"/>
        <v>28.854144</v>
      </c>
      <c r="AG1094" s="292">
        <f t="shared" si="2733"/>
        <v>44164</v>
      </c>
      <c r="AH1094" s="294"/>
      <c r="AI1094" s="294">
        <f t="shared" si="2734"/>
        <v>44191.6878207321</v>
      </c>
      <c r="AJ1094" s="295"/>
      <c r="AK1094" s="295">
        <f t="shared" si="2735"/>
        <v>44194.6878207321</v>
      </c>
      <c r="AL1094" s="296"/>
      <c r="AM1094" s="300"/>
      <c r="AN1094" s="218"/>
      <c r="AO1094" s="218"/>
      <c r="AP1094" s="218"/>
      <c r="AQ1094" s="218"/>
      <c r="AR1094" s="218"/>
      <c r="AS1094" s="218"/>
      <c r="AT1094" s="218"/>
      <c r="AU1094" s="218"/>
      <c r="AV1094" s="218"/>
      <c r="AW1094" s="218"/>
      <c r="AX1094" s="218"/>
      <c r="AY1094" s="218"/>
      <c r="AZ1094" s="218"/>
      <c r="BA1094" s="218"/>
      <c r="BB1094" s="218"/>
      <c r="BC1094" s="218"/>
      <c r="BD1094" s="218"/>
      <c r="BE1094" s="218"/>
      <c r="BF1094" s="218"/>
      <c r="BG1094" s="218"/>
      <c r="BH1094" s="218"/>
      <c r="BI1094" s="300"/>
      <c r="BJ1094" s="300"/>
      <c r="BK1094" s="300"/>
      <c r="BL1094" s="300"/>
      <c r="BM1094" s="300"/>
      <c r="BN1094" s="300"/>
      <c r="BO1094" s="300"/>
      <c r="BP1094" s="300"/>
      <c r="BQ1094" s="300"/>
      <c r="BR1094" s="300"/>
      <c r="BS1094" s="300"/>
      <c r="BT1094" s="300"/>
      <c r="BU1094" s="300"/>
      <c r="BV1094" s="300"/>
      <c r="BW1094" s="300"/>
      <c r="BX1094" s="300"/>
      <c r="BY1094" s="300"/>
      <c r="BZ1094" s="300"/>
      <c r="CA1094" s="300"/>
      <c r="CB1094" s="300"/>
      <c r="CC1094" s="300"/>
      <c r="CD1094" s="300"/>
      <c r="CE1094" s="300"/>
      <c r="CF1094" s="300"/>
      <c r="CG1094" s="300"/>
      <c r="CH1094" s="300"/>
      <c r="CI1094" s="300"/>
      <c r="CJ1094" s="300"/>
      <c r="CK1094" s="300"/>
      <c r="CL1094" s="300"/>
      <c r="CM1094" s="300"/>
      <c r="CN1094" s="300"/>
      <c r="CO1094" s="300"/>
      <c r="CP1094" s="300"/>
      <c r="CQ1094" s="300"/>
      <c r="CR1094" s="300"/>
      <c r="CS1094" s="300"/>
      <c r="CT1094" s="300"/>
      <c r="CU1094" s="300"/>
      <c r="CV1094" s="300"/>
      <c r="CW1094" s="300"/>
      <c r="CX1094" s="300"/>
      <c r="CY1094" s="300"/>
    </row>
    <row r="1095" s="190" customFormat="1" customHeight="1" spans="1:103">
      <c r="A1095" s="361"/>
      <c r="B1095" s="235"/>
      <c r="C1095" s="234">
        <v>1</v>
      </c>
      <c r="D1095" s="233">
        <f t="shared" si="2728"/>
        <v>720</v>
      </c>
      <c r="E1095" s="234" t="str">
        <f t="shared" si="2729"/>
        <v>YT-4954</v>
      </c>
      <c r="F1095" s="232">
        <f t="shared" si="2730"/>
        <v>5020</v>
      </c>
      <c r="G1095" s="234"/>
      <c r="H1095" s="234" t="s">
        <v>43</v>
      </c>
      <c r="I1095" s="234">
        <v>75</v>
      </c>
      <c r="J1095" s="252" t="s">
        <v>63</v>
      </c>
      <c r="K1095" s="234">
        <v>253</v>
      </c>
      <c r="L1095" s="234">
        <f t="shared" si="2731"/>
        <v>6</v>
      </c>
      <c r="M1095" s="234">
        <f t="shared" si="2717"/>
        <v>83490</v>
      </c>
      <c r="N1095" s="253">
        <f t="shared" si="2732"/>
        <v>0.132090427122441</v>
      </c>
      <c r="O1095" s="234">
        <v>4.4</v>
      </c>
      <c r="P1095" s="234"/>
      <c r="Q1095" s="234"/>
      <c r="R1095" s="234"/>
      <c r="S1095" s="260">
        <f t="shared" si="2718"/>
        <v>0</v>
      </c>
      <c r="T1095" s="260">
        <f t="shared" si="2719"/>
        <v>52418.4936090636</v>
      </c>
      <c r="U1095" s="260">
        <f t="shared" si="2720"/>
        <v>663.093944154654</v>
      </c>
      <c r="V1095" s="260"/>
      <c r="W1095" s="270"/>
      <c r="X1095" s="266">
        <v>15000</v>
      </c>
      <c r="Y1095" s="260">
        <f t="shared" si="2721"/>
        <v>37418.4936090636</v>
      </c>
      <c r="Z1095" s="234">
        <f t="shared" si="2722"/>
        <v>473.343944154654</v>
      </c>
      <c r="AA1095" s="260">
        <f t="shared" si="2723"/>
        <v>30830.0395256917</v>
      </c>
      <c r="AB1095" s="278">
        <f t="shared" si="2724"/>
        <v>0</v>
      </c>
      <c r="AC1095" s="260">
        <f t="shared" si="2725"/>
        <v>2280.96</v>
      </c>
      <c r="AD1095" s="254">
        <f t="shared" si="2726"/>
        <v>27.6878207321413</v>
      </c>
      <c r="AE1095" s="279">
        <v>1</v>
      </c>
      <c r="AF1095" s="280">
        <f t="shared" si="2727"/>
        <v>28.854144</v>
      </c>
      <c r="AG1095" s="292">
        <f t="shared" si="2733"/>
        <v>44164</v>
      </c>
      <c r="AH1095" s="294"/>
      <c r="AI1095" s="294">
        <f t="shared" si="2734"/>
        <v>44191.6878207321</v>
      </c>
      <c r="AJ1095" s="295"/>
      <c r="AK1095" s="295">
        <f t="shared" si="2735"/>
        <v>44194.6878207321</v>
      </c>
      <c r="AL1095" s="296"/>
      <c r="AM1095" s="300"/>
      <c r="AN1095" s="218"/>
      <c r="AO1095" s="218"/>
      <c r="AP1095" s="218"/>
      <c r="AQ1095" s="218"/>
      <c r="AR1095" s="218"/>
      <c r="AS1095" s="218"/>
      <c r="AT1095" s="218"/>
      <c r="AU1095" s="218"/>
      <c r="AV1095" s="218"/>
      <c r="AW1095" s="218"/>
      <c r="AX1095" s="218"/>
      <c r="AY1095" s="218"/>
      <c r="AZ1095" s="218"/>
      <c r="BA1095" s="218"/>
      <c r="BB1095" s="218"/>
      <c r="BC1095" s="218"/>
      <c r="BD1095" s="218"/>
      <c r="BE1095" s="218"/>
      <c r="BF1095" s="218"/>
      <c r="BG1095" s="218"/>
      <c r="BH1095" s="218"/>
      <c r="BI1095" s="300"/>
      <c r="BJ1095" s="300"/>
      <c r="BK1095" s="300"/>
      <c r="BL1095" s="300"/>
      <c r="BM1095" s="300"/>
      <c r="BN1095" s="300"/>
      <c r="BO1095" s="300"/>
      <c r="BP1095" s="300"/>
      <c r="BQ1095" s="300"/>
      <c r="BR1095" s="300"/>
      <c r="BS1095" s="300"/>
      <c r="BT1095" s="300"/>
      <c r="BU1095" s="300"/>
      <c r="BV1095" s="300"/>
      <c r="BW1095" s="300"/>
      <c r="BX1095" s="300"/>
      <c r="BY1095" s="300"/>
      <c r="BZ1095" s="300"/>
      <c r="CA1095" s="300"/>
      <c r="CB1095" s="300"/>
      <c r="CC1095" s="300"/>
      <c r="CD1095" s="300"/>
      <c r="CE1095" s="300"/>
      <c r="CF1095" s="300"/>
      <c r="CG1095" s="300"/>
      <c r="CH1095" s="300"/>
      <c r="CI1095" s="300"/>
      <c r="CJ1095" s="300"/>
      <c r="CK1095" s="300"/>
      <c r="CL1095" s="300"/>
      <c r="CM1095" s="300"/>
      <c r="CN1095" s="300"/>
      <c r="CO1095" s="300"/>
      <c r="CP1095" s="300"/>
      <c r="CQ1095" s="300"/>
      <c r="CR1095" s="300"/>
      <c r="CS1095" s="300"/>
      <c r="CT1095" s="300"/>
      <c r="CU1095" s="300"/>
      <c r="CV1095" s="300"/>
      <c r="CW1095" s="300"/>
      <c r="CX1095" s="300"/>
      <c r="CY1095" s="300"/>
    </row>
    <row r="1096" s="190" customFormat="1" customHeight="1" spans="1:103">
      <c r="A1096" s="361"/>
      <c r="B1096" s="235"/>
      <c r="C1096" s="234">
        <v>1</v>
      </c>
      <c r="D1096" s="233">
        <f t="shared" si="2728"/>
        <v>720</v>
      </c>
      <c r="E1096" s="234" t="str">
        <f t="shared" si="2729"/>
        <v>YT-4954</v>
      </c>
      <c r="F1096" s="232">
        <f t="shared" si="2730"/>
        <v>5020</v>
      </c>
      <c r="G1096" s="234"/>
      <c r="H1096" s="234" t="s">
        <v>44</v>
      </c>
      <c r="I1096" s="234">
        <v>30</v>
      </c>
      <c r="J1096" s="252" t="s">
        <v>62</v>
      </c>
      <c r="K1096" s="234">
        <v>506</v>
      </c>
      <c r="L1096" s="234">
        <f t="shared" si="2731"/>
        <v>6</v>
      </c>
      <c r="M1096" s="234">
        <f t="shared" si="2717"/>
        <v>256542</v>
      </c>
      <c r="N1096" s="253">
        <f t="shared" si="2732"/>
        <v>0.405877857885319</v>
      </c>
      <c r="O1096" s="234">
        <v>16.9</v>
      </c>
      <c r="P1096" s="234"/>
      <c r="Q1096" s="234"/>
      <c r="R1096" s="234"/>
      <c r="S1096" s="260">
        <f t="shared" si="2718"/>
        <v>0</v>
      </c>
      <c r="T1096" s="260">
        <f t="shared" si="2719"/>
        <v>201334.668634812</v>
      </c>
      <c r="U1096" s="260">
        <f t="shared" si="2720"/>
        <v>2037.5068465843</v>
      </c>
      <c r="V1096" s="260"/>
      <c r="W1096" s="270"/>
      <c r="X1096" s="266"/>
      <c r="Y1096" s="260">
        <f t="shared" si="2721"/>
        <v>201334.668634812</v>
      </c>
      <c r="Z1096" s="234">
        <f t="shared" si="2722"/>
        <v>2037.5068465843</v>
      </c>
      <c r="AA1096" s="260">
        <f t="shared" si="2723"/>
        <v>38537.5494071146</v>
      </c>
      <c r="AB1096" s="278">
        <f t="shared" si="2724"/>
        <v>0</v>
      </c>
      <c r="AC1096" s="260">
        <f t="shared" si="2725"/>
        <v>8760.96</v>
      </c>
      <c r="AD1096" s="254">
        <f t="shared" si="2726"/>
        <v>27.6878207321413</v>
      </c>
      <c r="AE1096" s="279">
        <v>1</v>
      </c>
      <c r="AF1096" s="280">
        <f t="shared" si="2727"/>
        <v>88.6609152</v>
      </c>
      <c r="AG1096" s="292">
        <f t="shared" si="2733"/>
        <v>44164</v>
      </c>
      <c r="AH1096" s="294"/>
      <c r="AI1096" s="294">
        <f t="shared" si="2734"/>
        <v>44191.6878207321</v>
      </c>
      <c r="AJ1096" s="295"/>
      <c r="AK1096" s="295">
        <f t="shared" si="2735"/>
        <v>44194.6878207321</v>
      </c>
      <c r="AL1096" s="296"/>
      <c r="AM1096" s="300"/>
      <c r="AN1096" s="218"/>
      <c r="AO1096" s="218"/>
      <c r="AP1096" s="218"/>
      <c r="AQ1096" s="218"/>
      <c r="AR1096" s="218"/>
      <c r="AS1096" s="218"/>
      <c r="AT1096" s="218"/>
      <c r="AU1096" s="218"/>
      <c r="AV1096" s="218"/>
      <c r="AW1096" s="218"/>
      <c r="AX1096" s="218"/>
      <c r="AY1096" s="218"/>
      <c r="AZ1096" s="218"/>
      <c r="BA1096" s="218"/>
      <c r="BB1096" s="218"/>
      <c r="BC1096" s="218"/>
      <c r="BD1096" s="218"/>
      <c r="BE1096" s="218"/>
      <c r="BF1096" s="218"/>
      <c r="BG1096" s="218"/>
      <c r="BH1096" s="218"/>
      <c r="BI1096" s="300"/>
      <c r="BJ1096" s="300"/>
      <c r="BK1096" s="300"/>
      <c r="BL1096" s="300"/>
      <c r="BM1096" s="300"/>
      <c r="BN1096" s="300"/>
      <c r="BO1096" s="300"/>
      <c r="BP1096" s="300"/>
      <c r="BQ1096" s="300"/>
      <c r="BR1096" s="300"/>
      <c r="BS1096" s="300"/>
      <c r="BT1096" s="300"/>
      <c r="BU1096" s="300"/>
      <c r="BV1096" s="300"/>
      <c r="BW1096" s="300"/>
      <c r="BX1096" s="300"/>
      <c r="BY1096" s="300"/>
      <c r="BZ1096" s="300"/>
      <c r="CA1096" s="300"/>
      <c r="CB1096" s="300"/>
      <c r="CC1096" s="300"/>
      <c r="CD1096" s="300"/>
      <c r="CE1096" s="300"/>
      <c r="CF1096" s="300"/>
      <c r="CG1096" s="300"/>
      <c r="CH1096" s="300"/>
      <c r="CI1096" s="300"/>
      <c r="CJ1096" s="300"/>
      <c r="CK1096" s="300"/>
      <c r="CL1096" s="300"/>
      <c r="CM1096" s="300"/>
      <c r="CN1096" s="300"/>
      <c r="CO1096" s="300"/>
      <c r="CP1096" s="300"/>
      <c r="CQ1096" s="300"/>
      <c r="CR1096" s="300"/>
      <c r="CS1096" s="300"/>
      <c r="CT1096" s="300"/>
      <c r="CU1096" s="300"/>
      <c r="CV1096" s="300"/>
      <c r="CW1096" s="300"/>
      <c r="CX1096" s="300"/>
      <c r="CY1096" s="300"/>
    </row>
    <row r="1097" s="190" customFormat="1" customHeight="1" spans="1:103">
      <c r="A1097" s="361"/>
      <c r="B1097" s="235"/>
      <c r="C1097" s="234">
        <v>1</v>
      </c>
      <c r="D1097" s="233">
        <f t="shared" si="2728"/>
        <v>720</v>
      </c>
      <c r="E1097" s="234" t="str">
        <f t="shared" si="2729"/>
        <v>YT-4954</v>
      </c>
      <c r="F1097" s="232">
        <f t="shared" si="2730"/>
        <v>5020</v>
      </c>
      <c r="G1097" s="234"/>
      <c r="H1097" s="234" t="s">
        <v>45</v>
      </c>
      <c r="I1097" s="234">
        <v>75</v>
      </c>
      <c r="J1097" s="252" t="s">
        <v>63</v>
      </c>
      <c r="K1097" s="234">
        <v>506</v>
      </c>
      <c r="L1097" s="234">
        <f t="shared" si="2731"/>
        <v>6</v>
      </c>
      <c r="M1097" s="234">
        <f t="shared" si="2717"/>
        <v>117645</v>
      </c>
      <c r="N1097" s="253">
        <f t="shared" si="2732"/>
        <v>0.186127420036167</v>
      </c>
      <c r="O1097" s="234">
        <v>3.1</v>
      </c>
      <c r="P1097" s="234"/>
      <c r="Q1097" s="234"/>
      <c r="R1097" s="234"/>
      <c r="S1097" s="260">
        <f t="shared" si="2718"/>
        <v>0</v>
      </c>
      <c r="T1097" s="260">
        <f t="shared" si="2719"/>
        <v>36931.2114063857</v>
      </c>
      <c r="U1097" s="260">
        <f t="shared" si="2720"/>
        <v>934.359648581559</v>
      </c>
      <c r="V1097" s="260"/>
      <c r="W1097" s="270"/>
      <c r="X1097" s="266"/>
      <c r="Y1097" s="260">
        <f t="shared" si="2721"/>
        <v>36931.2114063857</v>
      </c>
      <c r="Z1097" s="234">
        <f t="shared" si="2722"/>
        <v>934.359648581559</v>
      </c>
      <c r="AA1097" s="260">
        <f t="shared" si="2723"/>
        <v>15415.0197628458</v>
      </c>
      <c r="AB1097" s="278">
        <f t="shared" si="2724"/>
        <v>0</v>
      </c>
      <c r="AC1097" s="260">
        <f t="shared" si="2725"/>
        <v>1607.04</v>
      </c>
      <c r="AD1097" s="254">
        <f t="shared" si="2726"/>
        <v>27.6878207321413</v>
      </c>
      <c r="AE1097" s="279">
        <v>1</v>
      </c>
      <c r="AF1097" s="280">
        <f t="shared" si="2727"/>
        <v>40.658112</v>
      </c>
      <c r="AG1097" s="292">
        <f t="shared" si="2733"/>
        <v>44164</v>
      </c>
      <c r="AH1097" s="294"/>
      <c r="AI1097" s="294">
        <f t="shared" si="2734"/>
        <v>44191.6878207321</v>
      </c>
      <c r="AJ1097" s="295"/>
      <c r="AK1097" s="295">
        <f t="shared" si="2735"/>
        <v>44194.6878207321</v>
      </c>
      <c r="AL1097" s="296"/>
      <c r="AM1097" s="300"/>
      <c r="AN1097" s="218"/>
      <c r="AO1097" s="218"/>
      <c r="AP1097" s="218"/>
      <c r="AQ1097" s="218"/>
      <c r="AR1097" s="218"/>
      <c r="AS1097" s="218"/>
      <c r="AT1097" s="218"/>
      <c r="AU1097" s="218"/>
      <c r="AV1097" s="218"/>
      <c r="AW1097" s="218"/>
      <c r="AX1097" s="218"/>
      <c r="AY1097" s="218"/>
      <c r="AZ1097" s="218"/>
      <c r="BA1097" s="218"/>
      <c r="BB1097" s="218"/>
      <c r="BC1097" s="218"/>
      <c r="BD1097" s="218"/>
      <c r="BE1097" s="218"/>
      <c r="BF1097" s="218"/>
      <c r="BG1097" s="218"/>
      <c r="BH1097" s="218"/>
      <c r="BI1097" s="300"/>
      <c r="BJ1097" s="300"/>
      <c r="BK1097" s="300"/>
      <c r="BL1097" s="300"/>
      <c r="BM1097" s="300"/>
      <c r="BN1097" s="300"/>
      <c r="BO1097" s="300"/>
      <c r="BP1097" s="300"/>
      <c r="BQ1097" s="300"/>
      <c r="BR1097" s="300"/>
      <c r="BS1097" s="300"/>
      <c r="BT1097" s="300"/>
      <c r="BU1097" s="300"/>
      <c r="BV1097" s="300"/>
      <c r="BW1097" s="300"/>
      <c r="BX1097" s="300"/>
      <c r="BY1097" s="300"/>
      <c r="BZ1097" s="300"/>
      <c r="CA1097" s="300"/>
      <c r="CB1097" s="300"/>
      <c r="CC1097" s="300"/>
      <c r="CD1097" s="300"/>
      <c r="CE1097" s="300"/>
      <c r="CF1097" s="300"/>
      <c r="CG1097" s="300"/>
      <c r="CH1097" s="300"/>
      <c r="CI1097" s="300"/>
      <c r="CJ1097" s="300"/>
      <c r="CK1097" s="300"/>
      <c r="CL1097" s="300"/>
      <c r="CM1097" s="300"/>
      <c r="CN1097" s="300"/>
      <c r="CO1097" s="300"/>
      <c r="CP1097" s="300"/>
      <c r="CQ1097" s="300"/>
      <c r="CR1097" s="300"/>
      <c r="CS1097" s="300"/>
      <c r="CT1097" s="300"/>
      <c r="CU1097" s="300"/>
      <c r="CV1097" s="300"/>
      <c r="CW1097" s="300"/>
      <c r="CX1097" s="300"/>
      <c r="CY1097" s="300"/>
    </row>
    <row r="1098" s="190" customFormat="1" customHeight="1" spans="1:103">
      <c r="A1098" s="361"/>
      <c r="B1098" s="235"/>
      <c r="C1098" s="234">
        <v>1</v>
      </c>
      <c r="D1098" s="233">
        <f t="shared" si="2728"/>
        <v>720</v>
      </c>
      <c r="E1098" s="234" t="str">
        <f t="shared" si="2729"/>
        <v>YT-4954</v>
      </c>
      <c r="F1098" s="232">
        <f t="shared" si="2730"/>
        <v>5020</v>
      </c>
      <c r="G1098" s="234"/>
      <c r="H1098" s="234" t="s">
        <v>46</v>
      </c>
      <c r="I1098" s="234"/>
      <c r="J1098" s="252"/>
      <c r="K1098" s="234"/>
      <c r="L1098" s="234">
        <f t="shared" si="2731"/>
        <v>6</v>
      </c>
      <c r="M1098" s="234">
        <f t="shared" si="2717"/>
        <v>0</v>
      </c>
      <c r="N1098" s="253">
        <f t="shared" si="2732"/>
        <v>0</v>
      </c>
      <c r="O1098" s="234"/>
      <c r="P1098" s="234"/>
      <c r="Q1098" s="234"/>
      <c r="R1098" s="234"/>
      <c r="S1098" s="260">
        <f t="shared" si="2718"/>
        <v>0</v>
      </c>
      <c r="T1098" s="260" t="e">
        <f t="shared" si="2719"/>
        <v>#DIV/0!</v>
      </c>
      <c r="U1098" s="260">
        <f t="shared" si="2720"/>
        <v>0</v>
      </c>
      <c r="V1098" s="260"/>
      <c r="W1098" s="270"/>
      <c r="X1098" s="266"/>
      <c r="Y1098" s="260" t="e">
        <f t="shared" si="2721"/>
        <v>#DIV/0!</v>
      </c>
      <c r="Z1098" s="234" t="e">
        <f t="shared" si="2722"/>
        <v>#DIV/0!</v>
      </c>
      <c r="AA1098" s="260" t="e">
        <f t="shared" si="2723"/>
        <v>#DIV/0!</v>
      </c>
      <c r="AB1098" s="278" t="e">
        <f t="shared" si="2724"/>
        <v>#DIV/0!</v>
      </c>
      <c r="AC1098" s="260">
        <f t="shared" si="2725"/>
        <v>0</v>
      </c>
      <c r="AD1098" s="254" t="e">
        <f t="shared" si="2726"/>
        <v>#DIV/0!</v>
      </c>
      <c r="AE1098" s="279">
        <v>1</v>
      </c>
      <c r="AF1098" s="280">
        <f t="shared" si="2727"/>
        <v>0</v>
      </c>
      <c r="AG1098" s="292">
        <f t="shared" si="2733"/>
        <v>44164</v>
      </c>
      <c r="AH1098" s="294"/>
      <c r="AI1098" s="294">
        <f t="shared" si="2734"/>
        <v>44191.6878207321</v>
      </c>
      <c r="AJ1098" s="295"/>
      <c r="AK1098" s="295">
        <f t="shared" si="2735"/>
        <v>44194.6878207321</v>
      </c>
      <c r="AL1098" s="296"/>
      <c r="AM1098" s="300"/>
      <c r="AN1098" s="218"/>
      <c r="AO1098" s="218"/>
      <c r="AP1098" s="218"/>
      <c r="AQ1098" s="218"/>
      <c r="AR1098" s="218"/>
      <c r="AS1098" s="218"/>
      <c r="AT1098" s="218"/>
      <c r="AU1098" s="218"/>
      <c r="AV1098" s="218"/>
      <c r="AW1098" s="218"/>
      <c r="AX1098" s="218"/>
      <c r="AY1098" s="218"/>
      <c r="AZ1098" s="218"/>
      <c r="BA1098" s="218"/>
      <c r="BB1098" s="218"/>
      <c r="BC1098" s="218"/>
      <c r="BD1098" s="218"/>
      <c r="BE1098" s="218"/>
      <c r="BF1098" s="218"/>
      <c r="BG1098" s="218"/>
      <c r="BH1098" s="218"/>
      <c r="BI1098" s="300"/>
      <c r="BJ1098" s="300"/>
      <c r="BK1098" s="300"/>
      <c r="BL1098" s="300"/>
      <c r="BM1098" s="300"/>
      <c r="BN1098" s="300"/>
      <c r="BO1098" s="300"/>
      <c r="BP1098" s="300"/>
      <c r="BQ1098" s="300"/>
      <c r="BR1098" s="300"/>
      <c r="BS1098" s="300"/>
      <c r="BT1098" s="300"/>
      <c r="BU1098" s="300"/>
      <c r="BV1098" s="300"/>
      <c r="BW1098" s="300"/>
      <c r="BX1098" s="300"/>
      <c r="BY1098" s="300"/>
      <c r="BZ1098" s="300"/>
      <c r="CA1098" s="300"/>
      <c r="CB1098" s="300"/>
      <c r="CC1098" s="300"/>
      <c r="CD1098" s="300"/>
      <c r="CE1098" s="300"/>
      <c r="CF1098" s="300"/>
      <c r="CG1098" s="300"/>
      <c r="CH1098" s="300"/>
      <c r="CI1098" s="300"/>
      <c r="CJ1098" s="300"/>
      <c r="CK1098" s="300"/>
      <c r="CL1098" s="300"/>
      <c r="CM1098" s="300"/>
      <c r="CN1098" s="300"/>
      <c r="CO1098" s="300"/>
      <c r="CP1098" s="300"/>
      <c r="CQ1098" s="300"/>
      <c r="CR1098" s="300"/>
      <c r="CS1098" s="300"/>
      <c r="CT1098" s="300"/>
      <c r="CU1098" s="300"/>
      <c r="CV1098" s="300"/>
      <c r="CW1098" s="300"/>
      <c r="CX1098" s="300"/>
      <c r="CY1098" s="300"/>
    </row>
    <row r="1099" s="190" customFormat="1" customHeight="1" spans="1:103">
      <c r="A1099" s="361"/>
      <c r="B1099" s="237"/>
      <c r="C1099" s="240"/>
      <c r="D1099" s="239"/>
      <c r="E1099" s="240"/>
      <c r="F1099" s="238"/>
      <c r="G1099" s="240"/>
      <c r="H1099" s="240"/>
      <c r="I1099" s="240"/>
      <c r="J1099" s="256"/>
      <c r="K1099" s="240"/>
      <c r="L1099" s="240"/>
      <c r="M1099" s="240"/>
      <c r="N1099" s="257"/>
      <c r="O1099" s="240"/>
      <c r="P1099" s="240"/>
      <c r="Q1099" s="240"/>
      <c r="R1099" s="240"/>
      <c r="S1099" s="267"/>
      <c r="T1099" s="267"/>
      <c r="U1099" s="267"/>
      <c r="V1099" s="267"/>
      <c r="W1099" s="272"/>
      <c r="X1099" s="269"/>
      <c r="Y1099" s="267"/>
      <c r="Z1099" s="240"/>
      <c r="AA1099" s="267"/>
      <c r="AB1099" s="281"/>
      <c r="AC1099" s="267"/>
      <c r="AD1099" s="258"/>
      <c r="AE1099" s="282"/>
      <c r="AF1099" s="283"/>
      <c r="AG1099" s="297"/>
      <c r="AH1099" s="352"/>
      <c r="AI1099" s="352"/>
      <c r="AJ1099" s="345"/>
      <c r="AK1099" s="345"/>
      <c r="AL1099" s="298"/>
      <c r="AM1099" s="300"/>
      <c r="AN1099" s="218"/>
      <c r="AO1099" s="218"/>
      <c r="AP1099" s="218"/>
      <c r="AQ1099" s="218"/>
      <c r="AR1099" s="218"/>
      <c r="AS1099" s="218"/>
      <c r="AT1099" s="218"/>
      <c r="AU1099" s="218"/>
      <c r="AV1099" s="218"/>
      <c r="AW1099" s="218"/>
      <c r="AX1099" s="218"/>
      <c r="AY1099" s="218"/>
      <c r="AZ1099" s="218"/>
      <c r="BA1099" s="218"/>
      <c r="BB1099" s="218"/>
      <c r="BC1099" s="218"/>
      <c r="BD1099" s="218"/>
      <c r="BE1099" s="218"/>
      <c r="BF1099" s="218"/>
      <c r="BG1099" s="218"/>
      <c r="BH1099" s="218"/>
      <c r="BI1099" s="300"/>
      <c r="BJ1099" s="300"/>
      <c r="BK1099" s="300"/>
      <c r="BL1099" s="300"/>
      <c r="BM1099" s="300"/>
      <c r="BN1099" s="300"/>
      <c r="BO1099" s="300"/>
      <c r="BP1099" s="300"/>
      <c r="BQ1099" s="300"/>
      <c r="BR1099" s="300"/>
      <c r="BS1099" s="300"/>
      <c r="BT1099" s="300"/>
      <c r="BU1099" s="300"/>
      <c r="BV1099" s="300"/>
      <c r="BW1099" s="300"/>
      <c r="BX1099" s="300"/>
      <c r="BY1099" s="300"/>
      <c r="BZ1099" s="300"/>
      <c r="CA1099" s="300"/>
      <c r="CB1099" s="300"/>
      <c r="CC1099" s="300"/>
      <c r="CD1099" s="300"/>
      <c r="CE1099" s="300"/>
      <c r="CF1099" s="300"/>
      <c r="CG1099" s="300"/>
      <c r="CH1099" s="300"/>
      <c r="CI1099" s="300"/>
      <c r="CJ1099" s="300"/>
      <c r="CK1099" s="300"/>
      <c r="CL1099" s="300"/>
      <c r="CM1099" s="300"/>
      <c r="CN1099" s="300"/>
      <c r="CO1099" s="300"/>
      <c r="CP1099" s="300"/>
      <c r="CQ1099" s="300"/>
      <c r="CR1099" s="300"/>
      <c r="CS1099" s="300"/>
      <c r="CT1099" s="300"/>
      <c r="CU1099" s="300"/>
      <c r="CV1099" s="300"/>
      <c r="CW1099" s="300"/>
      <c r="CX1099" s="300"/>
      <c r="CY1099" s="300"/>
    </row>
    <row r="1100" s="193" customFormat="1" customHeight="1" spans="1:103">
      <c r="A1100" s="341">
        <v>386</v>
      </c>
      <c r="B1100" s="235">
        <v>1137</v>
      </c>
      <c r="C1100" s="234">
        <v>1</v>
      </c>
      <c r="D1100" s="233">
        <v>750</v>
      </c>
      <c r="E1100" s="234" t="s">
        <v>55</v>
      </c>
      <c r="F1100" s="232">
        <v>5020</v>
      </c>
      <c r="G1100" s="234"/>
      <c r="H1100" s="234" t="s">
        <v>15</v>
      </c>
      <c r="I1100" s="234">
        <v>150</v>
      </c>
      <c r="J1100" s="252" t="s">
        <v>67</v>
      </c>
      <c r="K1100" s="234">
        <v>238</v>
      </c>
      <c r="L1100" s="234">
        <v>6</v>
      </c>
      <c r="M1100" s="234">
        <f t="shared" ref="M1100:M1106" si="2736">O1100*K1100*I1100</f>
        <v>174930</v>
      </c>
      <c r="N1100" s="253">
        <f>M1100/SUM($M$1100:$M$1106)</f>
        <v>0.186311787072243</v>
      </c>
      <c r="O1100" s="234">
        <v>4.9</v>
      </c>
      <c r="P1100" s="234"/>
      <c r="Q1100" s="234"/>
      <c r="R1100" s="234"/>
      <c r="S1100" s="260">
        <f t="shared" ref="S1100:S1106" si="2737">R1100*Q1100*P1100/1000</f>
        <v>0</v>
      </c>
      <c r="T1100" s="260">
        <f t="shared" ref="T1100:T1106" si="2738">F1100*N1100*1000/L1100/K1100*9000/I1100</f>
        <v>39297.6962648177</v>
      </c>
      <c r="U1100" s="260">
        <f t="shared" ref="U1100:U1106" si="2739">F1100*N1100</f>
        <v>935.285171102662</v>
      </c>
      <c r="V1100" s="260"/>
      <c r="W1100" s="270"/>
      <c r="X1100" s="266"/>
      <c r="Y1100" s="260">
        <f t="shared" ref="Y1100:Y1106" si="2740">T1100-X1100</f>
        <v>39297.6962648177</v>
      </c>
      <c r="Z1100" s="234">
        <f t="shared" ref="Z1100:Z1106" si="2741">Y1100*I1100/9000*L1100*K1100/1000</f>
        <v>935.285171102662</v>
      </c>
      <c r="AA1100" s="260">
        <f t="shared" ref="AA1100:AA1106" si="2742">65*1000/K1100*9000/I1100</f>
        <v>16386.5546218487</v>
      </c>
      <c r="AB1100" s="278">
        <f t="shared" ref="AB1100:AB1106" si="2743">Q1100*R1100*P1100*N1100/K1100/L1100*9000/I1100</f>
        <v>0</v>
      </c>
      <c r="AC1100" s="260">
        <f t="shared" ref="AC1100:AC1106" si="2744">D1100/2*O1100*60*24/1000</f>
        <v>2646</v>
      </c>
      <c r="AD1100" s="254">
        <f t="shared" ref="AD1100:AD1106" si="2745">T1100/AC1100/0.83/AE1100</f>
        <v>17.8936591102813</v>
      </c>
      <c r="AE1100" s="279">
        <v>1</v>
      </c>
      <c r="AF1100" s="280">
        <f t="shared" ref="AF1100:AF1106" si="2746">IF(LEN(C1100)&gt;0,AC1100*I1100/9000/1000*K1100*L1100,"")</f>
        <v>62.9748</v>
      </c>
      <c r="AG1100" s="292">
        <v>44142</v>
      </c>
      <c r="AH1100" s="294"/>
      <c r="AI1100" s="294">
        <f>AD1100+AG1100</f>
        <v>44159.8936591103</v>
      </c>
      <c r="AJ1100" s="295" t="str">
        <f ca="1">IF(NOW()-AG1100-AD1100&gt;=-2,"跟踪"," ")</f>
        <v>跟踪</v>
      </c>
      <c r="AK1100" s="295">
        <v>43768</v>
      </c>
      <c r="AL1100" s="296">
        <f>SUM(AF1100:AF1106)</f>
        <v>338.0076</v>
      </c>
      <c r="AM1100" s="217"/>
      <c r="AN1100" s="218"/>
      <c r="AO1100" s="218"/>
      <c r="AP1100" s="218"/>
      <c r="AQ1100" s="218"/>
      <c r="AR1100" s="218"/>
      <c r="AS1100" s="218"/>
      <c r="AT1100" s="218"/>
      <c r="AU1100" s="218"/>
      <c r="AV1100" s="218"/>
      <c r="AW1100" s="218"/>
      <c r="AX1100" s="218"/>
      <c r="AY1100" s="218"/>
      <c r="AZ1100" s="218"/>
      <c r="BA1100" s="218"/>
      <c r="BB1100" s="218"/>
      <c r="BC1100" s="218"/>
      <c r="BD1100" s="218"/>
      <c r="BE1100" s="218"/>
      <c r="BF1100" s="218"/>
      <c r="BG1100" s="218"/>
      <c r="BH1100" s="218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217"/>
      <c r="BS1100" s="217"/>
      <c r="BT1100" s="217"/>
      <c r="BU1100" s="217"/>
      <c r="BV1100" s="217"/>
      <c r="BW1100" s="217"/>
      <c r="BX1100" s="217"/>
      <c r="BY1100" s="217"/>
      <c r="BZ1100" s="217"/>
      <c r="CA1100" s="217"/>
      <c r="CB1100" s="217"/>
      <c r="CC1100" s="217"/>
      <c r="CD1100" s="217"/>
      <c r="CE1100" s="217"/>
      <c r="CF1100" s="217"/>
      <c r="CG1100" s="217"/>
      <c r="CH1100" s="217"/>
      <c r="CI1100" s="217"/>
      <c r="CJ1100" s="217"/>
      <c r="CK1100" s="217"/>
      <c r="CL1100" s="217"/>
      <c r="CM1100" s="217"/>
      <c r="CN1100" s="217"/>
      <c r="CO1100" s="217"/>
      <c r="CP1100" s="217"/>
      <c r="CQ1100" s="217"/>
      <c r="CR1100" s="217"/>
      <c r="CS1100" s="217"/>
      <c r="CT1100" s="217"/>
      <c r="CU1100" s="217"/>
      <c r="CV1100" s="217"/>
      <c r="CW1100" s="217"/>
      <c r="CX1100" s="217"/>
      <c r="CY1100" s="217"/>
    </row>
    <row r="1101" s="193" customFormat="1" customHeight="1" spans="1:103">
      <c r="A1101" s="341">
        <v>386</v>
      </c>
      <c r="B1101" s="235"/>
      <c r="C1101" s="234">
        <v>1</v>
      </c>
      <c r="D1101" s="233">
        <f t="shared" ref="D1101:D1106" si="2747">D1100</f>
        <v>750</v>
      </c>
      <c r="E1101" s="234" t="str">
        <f t="shared" ref="E1101:E1106" si="2748">E1100</f>
        <v>YT-4004MS</v>
      </c>
      <c r="F1101" s="232">
        <f t="shared" ref="F1101:F1106" si="2749">F1100</f>
        <v>5020</v>
      </c>
      <c r="G1101" s="234"/>
      <c r="H1101" s="234" t="s">
        <v>41</v>
      </c>
      <c r="I1101" s="234">
        <v>150</v>
      </c>
      <c r="J1101" s="252" t="s">
        <v>67</v>
      </c>
      <c r="K1101" s="234">
        <v>238</v>
      </c>
      <c r="L1101" s="234">
        <f t="shared" ref="L1101:L1106" si="2750">L1100</f>
        <v>6</v>
      </c>
      <c r="M1101" s="234">
        <f t="shared" si="2736"/>
        <v>174930</v>
      </c>
      <c r="N1101" s="253">
        <f t="shared" ref="N1101:N1106" si="2751">M1101/SUM($M$1100:$M$1106)</f>
        <v>0.186311787072243</v>
      </c>
      <c r="O1101" s="234">
        <v>4.9</v>
      </c>
      <c r="P1101" s="234"/>
      <c r="Q1101" s="234"/>
      <c r="R1101" s="234"/>
      <c r="S1101" s="260">
        <f t="shared" si="2737"/>
        <v>0</v>
      </c>
      <c r="T1101" s="260">
        <f t="shared" si="2738"/>
        <v>39297.6962648177</v>
      </c>
      <c r="U1101" s="260">
        <f t="shared" si="2739"/>
        <v>935.285171102662</v>
      </c>
      <c r="V1101" s="260"/>
      <c r="W1101" s="270"/>
      <c r="X1101" s="266"/>
      <c r="Y1101" s="260">
        <f t="shared" si="2740"/>
        <v>39297.6962648177</v>
      </c>
      <c r="Z1101" s="234">
        <f t="shared" si="2741"/>
        <v>935.285171102662</v>
      </c>
      <c r="AA1101" s="260">
        <f t="shared" si="2742"/>
        <v>16386.5546218487</v>
      </c>
      <c r="AB1101" s="278">
        <f t="shared" si="2743"/>
        <v>0</v>
      </c>
      <c r="AC1101" s="260">
        <f t="shared" si="2744"/>
        <v>2646</v>
      </c>
      <c r="AD1101" s="254">
        <f t="shared" si="2745"/>
        <v>17.8936591102813</v>
      </c>
      <c r="AE1101" s="279">
        <v>1</v>
      </c>
      <c r="AF1101" s="280">
        <f t="shared" si="2746"/>
        <v>62.9748</v>
      </c>
      <c r="AG1101" s="292">
        <f t="shared" ref="AG1101:AG1106" si="2752">AG1100</f>
        <v>44142</v>
      </c>
      <c r="AH1101" s="294"/>
      <c r="AI1101" s="294">
        <f t="shared" ref="AI1101:AI1107" si="2753">AD1101+AG1101</f>
        <v>44159.8936591103</v>
      </c>
      <c r="AJ1101" s="295"/>
      <c r="AK1101" s="295">
        <f t="shared" ref="AK1101:AK1106" si="2754">AK1100</f>
        <v>43768</v>
      </c>
      <c r="AL1101" s="296"/>
      <c r="AM1101" s="217"/>
      <c r="AN1101" s="218"/>
      <c r="AO1101" s="218"/>
      <c r="AP1101" s="218"/>
      <c r="AQ1101" s="218"/>
      <c r="AR1101" s="218"/>
      <c r="AS1101" s="218"/>
      <c r="AT1101" s="218"/>
      <c r="AU1101" s="218"/>
      <c r="AV1101" s="218"/>
      <c r="AW1101" s="218"/>
      <c r="AX1101" s="218"/>
      <c r="AY1101" s="218"/>
      <c r="AZ1101" s="218"/>
      <c r="BA1101" s="218"/>
      <c r="BB1101" s="218"/>
      <c r="BC1101" s="218"/>
      <c r="BD1101" s="218"/>
      <c r="BE1101" s="218"/>
      <c r="BF1101" s="218"/>
      <c r="BG1101" s="218"/>
      <c r="BH1101" s="218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217"/>
      <c r="BS1101" s="217"/>
      <c r="BT1101" s="217"/>
      <c r="BU1101" s="217"/>
      <c r="BV1101" s="217"/>
      <c r="BW1101" s="217"/>
      <c r="BX1101" s="217"/>
      <c r="BY1101" s="217"/>
      <c r="BZ1101" s="217"/>
      <c r="CA1101" s="217"/>
      <c r="CB1101" s="217"/>
      <c r="CC1101" s="217"/>
      <c r="CD1101" s="217"/>
      <c r="CE1101" s="217"/>
      <c r="CF1101" s="217"/>
      <c r="CG1101" s="217"/>
      <c r="CH1101" s="217"/>
      <c r="CI1101" s="217"/>
      <c r="CJ1101" s="217"/>
      <c r="CK1101" s="217"/>
      <c r="CL1101" s="217"/>
      <c r="CM1101" s="217"/>
      <c r="CN1101" s="217"/>
      <c r="CO1101" s="217"/>
      <c r="CP1101" s="217"/>
      <c r="CQ1101" s="217"/>
      <c r="CR1101" s="217"/>
      <c r="CS1101" s="217"/>
      <c r="CT1101" s="217"/>
      <c r="CU1101" s="217"/>
      <c r="CV1101" s="217"/>
      <c r="CW1101" s="217"/>
      <c r="CX1101" s="217"/>
      <c r="CY1101" s="217"/>
    </row>
    <row r="1102" s="193" customFormat="1" customHeight="1" spans="1:103">
      <c r="A1102" s="341">
        <v>386</v>
      </c>
      <c r="B1102" s="235"/>
      <c r="C1102" s="234">
        <v>1</v>
      </c>
      <c r="D1102" s="233">
        <f t="shared" si="2747"/>
        <v>750</v>
      </c>
      <c r="E1102" s="234" t="str">
        <f t="shared" si="2748"/>
        <v>YT-4004MS</v>
      </c>
      <c r="F1102" s="232">
        <f t="shared" si="2749"/>
        <v>5020</v>
      </c>
      <c r="G1102" s="241" t="s">
        <v>49</v>
      </c>
      <c r="H1102" s="234" t="s">
        <v>42</v>
      </c>
      <c r="I1102" s="234">
        <v>30</v>
      </c>
      <c r="J1102" s="252" t="s">
        <v>57</v>
      </c>
      <c r="K1102" s="234">
        <v>476</v>
      </c>
      <c r="L1102" s="234">
        <f t="shared" si="2750"/>
        <v>6</v>
      </c>
      <c r="M1102" s="234">
        <f t="shared" si="2736"/>
        <v>257040</v>
      </c>
      <c r="N1102" s="253">
        <f t="shared" si="2751"/>
        <v>0.273764258555133</v>
      </c>
      <c r="O1102" s="234">
        <v>18</v>
      </c>
      <c r="P1102" s="234"/>
      <c r="Q1102" s="234"/>
      <c r="R1102" s="234"/>
      <c r="S1102" s="260">
        <f t="shared" si="2737"/>
        <v>0</v>
      </c>
      <c r="T1102" s="260">
        <f t="shared" si="2738"/>
        <v>144358.884238106</v>
      </c>
      <c r="U1102" s="260">
        <f t="shared" si="2739"/>
        <v>1374.29657794677</v>
      </c>
      <c r="V1102" s="260"/>
      <c r="W1102" s="270"/>
      <c r="X1102" s="266"/>
      <c r="Y1102" s="260">
        <f t="shared" si="2740"/>
        <v>144358.884238106</v>
      </c>
      <c r="Z1102" s="234">
        <f t="shared" si="2741"/>
        <v>1374.29657794677</v>
      </c>
      <c r="AA1102" s="260">
        <f t="shared" si="2742"/>
        <v>40966.3865546218</v>
      </c>
      <c r="AB1102" s="278">
        <f t="shared" si="2743"/>
        <v>0</v>
      </c>
      <c r="AC1102" s="260">
        <f t="shared" si="2744"/>
        <v>9720</v>
      </c>
      <c r="AD1102" s="254">
        <f t="shared" si="2745"/>
        <v>17.8936591102814</v>
      </c>
      <c r="AE1102" s="279">
        <v>1</v>
      </c>
      <c r="AF1102" s="280">
        <f t="shared" si="2746"/>
        <v>92.5344</v>
      </c>
      <c r="AG1102" s="292">
        <f t="shared" si="2752"/>
        <v>44142</v>
      </c>
      <c r="AH1102" s="294"/>
      <c r="AI1102" s="294">
        <f t="shared" si="2753"/>
        <v>44159.8936591103</v>
      </c>
      <c r="AJ1102" s="295"/>
      <c r="AK1102" s="295">
        <f t="shared" si="2754"/>
        <v>43768</v>
      </c>
      <c r="AL1102" s="296"/>
      <c r="AM1102" s="217"/>
      <c r="AN1102" s="218"/>
      <c r="AO1102" s="218"/>
      <c r="AP1102" s="218"/>
      <c r="AQ1102" s="218"/>
      <c r="AR1102" s="218"/>
      <c r="AS1102" s="218"/>
      <c r="AT1102" s="218"/>
      <c r="AU1102" s="218"/>
      <c r="AV1102" s="218"/>
      <c r="AW1102" s="218"/>
      <c r="AX1102" s="218"/>
      <c r="AY1102" s="218"/>
      <c r="AZ1102" s="218"/>
      <c r="BA1102" s="218"/>
      <c r="BB1102" s="218"/>
      <c r="BC1102" s="218"/>
      <c r="BD1102" s="218"/>
      <c r="BE1102" s="218"/>
      <c r="BF1102" s="218"/>
      <c r="BG1102" s="218"/>
      <c r="BH1102" s="218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217"/>
      <c r="BS1102" s="217"/>
      <c r="BT1102" s="217"/>
      <c r="BU1102" s="217"/>
      <c r="BV1102" s="217"/>
      <c r="BW1102" s="217"/>
      <c r="BX1102" s="217"/>
      <c r="BY1102" s="217"/>
      <c r="BZ1102" s="217"/>
      <c r="CA1102" s="217"/>
      <c r="CB1102" s="217"/>
      <c r="CC1102" s="217"/>
      <c r="CD1102" s="217"/>
      <c r="CE1102" s="217"/>
      <c r="CF1102" s="217"/>
      <c r="CG1102" s="217"/>
      <c r="CH1102" s="217"/>
      <c r="CI1102" s="217"/>
      <c r="CJ1102" s="217"/>
      <c r="CK1102" s="217"/>
      <c r="CL1102" s="217"/>
      <c r="CM1102" s="217"/>
      <c r="CN1102" s="217"/>
      <c r="CO1102" s="217"/>
      <c r="CP1102" s="217"/>
      <c r="CQ1102" s="217"/>
      <c r="CR1102" s="217"/>
      <c r="CS1102" s="217"/>
      <c r="CT1102" s="217"/>
      <c r="CU1102" s="217"/>
      <c r="CV1102" s="217"/>
      <c r="CW1102" s="217"/>
      <c r="CX1102" s="217"/>
      <c r="CY1102" s="217"/>
    </row>
    <row r="1103" s="193" customFormat="1" customHeight="1" spans="1:103">
      <c r="A1103" s="341">
        <v>386</v>
      </c>
      <c r="B1103" s="235"/>
      <c r="C1103" s="234">
        <v>1</v>
      </c>
      <c r="D1103" s="233">
        <f t="shared" si="2747"/>
        <v>750</v>
      </c>
      <c r="E1103" s="234" t="str">
        <f t="shared" si="2748"/>
        <v>YT-4004MS</v>
      </c>
      <c r="F1103" s="232">
        <f t="shared" si="2749"/>
        <v>5020</v>
      </c>
      <c r="G1103" s="242"/>
      <c r="H1103" s="234" t="s">
        <v>43</v>
      </c>
      <c r="I1103" s="234">
        <v>75</v>
      </c>
      <c r="J1103" s="252" t="s">
        <v>56</v>
      </c>
      <c r="K1103" s="234">
        <v>476</v>
      </c>
      <c r="L1103" s="234">
        <f t="shared" si="2750"/>
        <v>6</v>
      </c>
      <c r="M1103" s="234">
        <f t="shared" si="2736"/>
        <v>146370</v>
      </c>
      <c r="N1103" s="253">
        <f t="shared" si="2751"/>
        <v>0.155893536121673</v>
      </c>
      <c r="O1103" s="234">
        <v>4.1</v>
      </c>
      <c r="P1103" s="234"/>
      <c r="Q1103" s="234"/>
      <c r="R1103" s="234"/>
      <c r="S1103" s="260">
        <f t="shared" si="2737"/>
        <v>0</v>
      </c>
      <c r="T1103" s="260">
        <f t="shared" si="2738"/>
        <v>32881.7458542352</v>
      </c>
      <c r="U1103" s="260">
        <f t="shared" si="2739"/>
        <v>782.585551330798</v>
      </c>
      <c r="V1103" s="260"/>
      <c r="W1103" s="270"/>
      <c r="X1103" s="266"/>
      <c r="Y1103" s="260">
        <f t="shared" si="2740"/>
        <v>32881.7458542352</v>
      </c>
      <c r="Z1103" s="234">
        <f t="shared" si="2741"/>
        <v>782.585551330799</v>
      </c>
      <c r="AA1103" s="260">
        <f t="shared" si="2742"/>
        <v>16386.5546218487</v>
      </c>
      <c r="AB1103" s="278">
        <f t="shared" si="2743"/>
        <v>0</v>
      </c>
      <c r="AC1103" s="260">
        <f t="shared" si="2744"/>
        <v>2214</v>
      </c>
      <c r="AD1103" s="254">
        <f t="shared" si="2745"/>
        <v>17.8936591102813</v>
      </c>
      <c r="AE1103" s="279">
        <v>1</v>
      </c>
      <c r="AF1103" s="280">
        <f t="shared" si="2746"/>
        <v>52.6932</v>
      </c>
      <c r="AG1103" s="292">
        <f t="shared" si="2752"/>
        <v>44142</v>
      </c>
      <c r="AH1103" s="294"/>
      <c r="AI1103" s="294">
        <f t="shared" si="2753"/>
        <v>44159.8936591103</v>
      </c>
      <c r="AJ1103" s="295"/>
      <c r="AK1103" s="295">
        <f t="shared" si="2754"/>
        <v>43768</v>
      </c>
      <c r="AL1103" s="296"/>
      <c r="AM1103" s="217"/>
      <c r="AN1103" s="218"/>
      <c r="AO1103" s="218"/>
      <c r="AP1103" s="218"/>
      <c r="AQ1103" s="218"/>
      <c r="AR1103" s="218"/>
      <c r="AS1103" s="218"/>
      <c r="AT1103" s="218"/>
      <c r="AU1103" s="218"/>
      <c r="AV1103" s="218"/>
      <c r="AW1103" s="218"/>
      <c r="AX1103" s="218"/>
      <c r="AY1103" s="218"/>
      <c r="AZ1103" s="218"/>
      <c r="BA1103" s="218"/>
      <c r="BB1103" s="218"/>
      <c r="BC1103" s="218"/>
      <c r="BD1103" s="218"/>
      <c r="BE1103" s="218"/>
      <c r="BF1103" s="218"/>
      <c r="BG1103" s="218"/>
      <c r="BH1103" s="218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217"/>
      <c r="BS1103" s="217"/>
      <c r="BT1103" s="217"/>
      <c r="BU1103" s="217"/>
      <c r="BV1103" s="217"/>
      <c r="BW1103" s="217"/>
      <c r="BX1103" s="217"/>
      <c r="BY1103" s="217"/>
      <c r="BZ1103" s="217"/>
      <c r="CA1103" s="217"/>
      <c r="CB1103" s="217"/>
      <c r="CC1103" s="217"/>
      <c r="CD1103" s="217"/>
      <c r="CE1103" s="217"/>
      <c r="CF1103" s="217"/>
      <c r="CG1103" s="217"/>
      <c r="CH1103" s="217"/>
      <c r="CI1103" s="217"/>
      <c r="CJ1103" s="217"/>
      <c r="CK1103" s="217"/>
      <c r="CL1103" s="217"/>
      <c r="CM1103" s="217"/>
      <c r="CN1103" s="217"/>
      <c r="CO1103" s="217"/>
      <c r="CP1103" s="217"/>
      <c r="CQ1103" s="217"/>
      <c r="CR1103" s="217"/>
      <c r="CS1103" s="217"/>
      <c r="CT1103" s="217"/>
      <c r="CU1103" s="217"/>
      <c r="CV1103" s="217"/>
      <c r="CW1103" s="217"/>
      <c r="CX1103" s="217"/>
      <c r="CY1103" s="217"/>
    </row>
    <row r="1104" s="193" customFormat="1" customHeight="1" spans="1:103">
      <c r="A1104" s="341">
        <v>386</v>
      </c>
      <c r="B1104" s="235"/>
      <c r="C1104" s="234">
        <v>1</v>
      </c>
      <c r="D1104" s="233">
        <f t="shared" si="2747"/>
        <v>750</v>
      </c>
      <c r="E1104" s="234" t="str">
        <f t="shared" si="2748"/>
        <v>YT-4004MS</v>
      </c>
      <c r="F1104" s="232">
        <f t="shared" si="2749"/>
        <v>5020</v>
      </c>
      <c r="G1104" s="234"/>
      <c r="H1104" s="234" t="s">
        <v>44</v>
      </c>
      <c r="I1104" s="234">
        <v>75</v>
      </c>
      <c r="J1104" s="252" t="s">
        <v>56</v>
      </c>
      <c r="K1104" s="234">
        <v>476</v>
      </c>
      <c r="L1104" s="234">
        <f t="shared" si="2750"/>
        <v>6</v>
      </c>
      <c r="M1104" s="234">
        <f t="shared" si="2736"/>
        <v>185640</v>
      </c>
      <c r="N1104" s="253">
        <f t="shared" si="2751"/>
        <v>0.197718631178707</v>
      </c>
      <c r="O1104" s="234">
        <v>5.2</v>
      </c>
      <c r="P1104" s="234"/>
      <c r="Q1104" s="234"/>
      <c r="R1104" s="234"/>
      <c r="S1104" s="260">
        <f t="shared" si="2737"/>
        <v>0</v>
      </c>
      <c r="T1104" s="260">
        <f t="shared" si="2738"/>
        <v>41703.6776687862</v>
      </c>
      <c r="U1104" s="260">
        <f t="shared" si="2739"/>
        <v>992.54752851711</v>
      </c>
      <c r="V1104" s="260"/>
      <c r="W1104" s="270"/>
      <c r="X1104" s="266"/>
      <c r="Y1104" s="260">
        <f t="shared" si="2740"/>
        <v>41703.6776687862</v>
      </c>
      <c r="Z1104" s="234">
        <f t="shared" si="2741"/>
        <v>992.54752851711</v>
      </c>
      <c r="AA1104" s="260">
        <f t="shared" si="2742"/>
        <v>16386.5546218487</v>
      </c>
      <c r="AB1104" s="278">
        <f t="shared" si="2743"/>
        <v>0</v>
      </c>
      <c r="AC1104" s="260">
        <f t="shared" si="2744"/>
        <v>2808</v>
      </c>
      <c r="AD1104" s="254">
        <f t="shared" si="2745"/>
        <v>17.8936591102814</v>
      </c>
      <c r="AE1104" s="279">
        <v>1</v>
      </c>
      <c r="AF1104" s="280">
        <f t="shared" si="2746"/>
        <v>66.8304</v>
      </c>
      <c r="AG1104" s="292">
        <f t="shared" si="2752"/>
        <v>44142</v>
      </c>
      <c r="AH1104" s="294"/>
      <c r="AI1104" s="294">
        <f t="shared" si="2753"/>
        <v>44159.8936591103</v>
      </c>
      <c r="AJ1104" s="295"/>
      <c r="AK1104" s="295">
        <f t="shared" si="2754"/>
        <v>43768</v>
      </c>
      <c r="AL1104" s="296"/>
      <c r="AM1104" s="217"/>
      <c r="AN1104" s="218"/>
      <c r="AO1104" s="218"/>
      <c r="AP1104" s="218"/>
      <c r="AQ1104" s="218"/>
      <c r="AR1104" s="218"/>
      <c r="AS1104" s="218"/>
      <c r="AT1104" s="218"/>
      <c r="AU1104" s="218"/>
      <c r="AV1104" s="218"/>
      <c r="AW1104" s="218"/>
      <c r="AX1104" s="218"/>
      <c r="AY1104" s="218"/>
      <c r="AZ1104" s="218"/>
      <c r="BA1104" s="218"/>
      <c r="BB1104" s="218"/>
      <c r="BC1104" s="218"/>
      <c r="BD1104" s="218"/>
      <c r="BE1104" s="218"/>
      <c r="BF1104" s="218"/>
      <c r="BG1104" s="218"/>
      <c r="BH1104" s="218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217"/>
      <c r="BS1104" s="217"/>
      <c r="BT1104" s="217"/>
      <c r="BU1104" s="217"/>
      <c r="BV1104" s="217"/>
      <c r="BW1104" s="217"/>
      <c r="BX1104" s="217"/>
      <c r="BY1104" s="217"/>
      <c r="BZ1104" s="217"/>
      <c r="CA1104" s="217"/>
      <c r="CB1104" s="217"/>
      <c r="CC1104" s="217"/>
      <c r="CD1104" s="217"/>
      <c r="CE1104" s="217"/>
      <c r="CF1104" s="217"/>
      <c r="CG1104" s="217"/>
      <c r="CH1104" s="217"/>
      <c r="CI1104" s="217"/>
      <c r="CJ1104" s="217"/>
      <c r="CK1104" s="217"/>
      <c r="CL1104" s="217"/>
      <c r="CM1104" s="217"/>
      <c r="CN1104" s="217"/>
      <c r="CO1104" s="217"/>
      <c r="CP1104" s="217"/>
      <c r="CQ1104" s="217"/>
      <c r="CR1104" s="217"/>
      <c r="CS1104" s="217"/>
      <c r="CT1104" s="217"/>
      <c r="CU1104" s="217"/>
      <c r="CV1104" s="217"/>
      <c r="CW1104" s="217"/>
      <c r="CX1104" s="217"/>
      <c r="CY1104" s="217"/>
    </row>
    <row r="1105" s="193" customFormat="1" customHeight="1" spans="1:103">
      <c r="A1105" s="341">
        <v>386</v>
      </c>
      <c r="B1105" s="235"/>
      <c r="C1105" s="234">
        <v>1</v>
      </c>
      <c r="D1105" s="233">
        <f t="shared" si="2747"/>
        <v>750</v>
      </c>
      <c r="E1105" s="234" t="str">
        <f t="shared" si="2748"/>
        <v>YT-4004MS</v>
      </c>
      <c r="F1105" s="232">
        <f t="shared" si="2749"/>
        <v>5020</v>
      </c>
      <c r="G1105" s="234"/>
      <c r="H1105" s="234" t="s">
        <v>45</v>
      </c>
      <c r="I1105" s="234"/>
      <c r="J1105" s="252"/>
      <c r="K1105" s="234"/>
      <c r="L1105" s="234">
        <f t="shared" si="2750"/>
        <v>6</v>
      </c>
      <c r="M1105" s="234">
        <f t="shared" si="2736"/>
        <v>0</v>
      </c>
      <c r="N1105" s="253">
        <f t="shared" si="2751"/>
        <v>0</v>
      </c>
      <c r="O1105" s="234"/>
      <c r="P1105" s="234"/>
      <c r="Q1105" s="234"/>
      <c r="R1105" s="234"/>
      <c r="S1105" s="260">
        <f t="shared" si="2737"/>
        <v>0</v>
      </c>
      <c r="T1105" s="260" t="e">
        <f t="shared" si="2738"/>
        <v>#DIV/0!</v>
      </c>
      <c r="U1105" s="260">
        <f t="shared" si="2739"/>
        <v>0</v>
      </c>
      <c r="V1105" s="260"/>
      <c r="W1105" s="270"/>
      <c r="X1105" s="266"/>
      <c r="Y1105" s="260" t="e">
        <f t="shared" si="2740"/>
        <v>#DIV/0!</v>
      </c>
      <c r="Z1105" s="234" t="e">
        <f t="shared" si="2741"/>
        <v>#DIV/0!</v>
      </c>
      <c r="AA1105" s="260" t="e">
        <f t="shared" si="2742"/>
        <v>#DIV/0!</v>
      </c>
      <c r="AB1105" s="278" t="e">
        <f t="shared" si="2743"/>
        <v>#DIV/0!</v>
      </c>
      <c r="AC1105" s="260">
        <f t="shared" si="2744"/>
        <v>0</v>
      </c>
      <c r="AD1105" s="254" t="e">
        <f t="shared" si="2745"/>
        <v>#DIV/0!</v>
      </c>
      <c r="AE1105" s="279">
        <v>1</v>
      </c>
      <c r="AF1105" s="280">
        <f t="shared" si="2746"/>
        <v>0</v>
      </c>
      <c r="AG1105" s="292">
        <f t="shared" si="2752"/>
        <v>44142</v>
      </c>
      <c r="AH1105" s="294"/>
      <c r="AI1105" s="294" t="e">
        <f t="shared" si="2753"/>
        <v>#DIV/0!</v>
      </c>
      <c r="AJ1105" s="295"/>
      <c r="AK1105" s="295">
        <f t="shared" si="2754"/>
        <v>43768</v>
      </c>
      <c r="AL1105" s="296"/>
      <c r="AM1105" s="217"/>
      <c r="AN1105" s="218"/>
      <c r="AO1105" s="218"/>
      <c r="AP1105" s="218"/>
      <c r="AQ1105" s="218"/>
      <c r="AR1105" s="218"/>
      <c r="AS1105" s="218"/>
      <c r="AT1105" s="218"/>
      <c r="AU1105" s="218"/>
      <c r="AV1105" s="218"/>
      <c r="AW1105" s="218"/>
      <c r="AX1105" s="218"/>
      <c r="AY1105" s="218"/>
      <c r="AZ1105" s="218"/>
      <c r="BA1105" s="218"/>
      <c r="BB1105" s="218"/>
      <c r="BC1105" s="218"/>
      <c r="BD1105" s="218"/>
      <c r="BE1105" s="218"/>
      <c r="BF1105" s="218"/>
      <c r="BG1105" s="218"/>
      <c r="BH1105" s="218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217"/>
      <c r="BS1105" s="217"/>
      <c r="BT1105" s="217"/>
      <c r="BU1105" s="217"/>
      <c r="BV1105" s="217"/>
      <c r="BW1105" s="217"/>
      <c r="BX1105" s="217"/>
      <c r="BY1105" s="217"/>
      <c r="BZ1105" s="217"/>
      <c r="CA1105" s="217"/>
      <c r="CB1105" s="217"/>
      <c r="CC1105" s="217"/>
      <c r="CD1105" s="217"/>
      <c r="CE1105" s="217"/>
      <c r="CF1105" s="217"/>
      <c r="CG1105" s="217"/>
      <c r="CH1105" s="217"/>
      <c r="CI1105" s="217"/>
      <c r="CJ1105" s="217"/>
      <c r="CK1105" s="217"/>
      <c r="CL1105" s="217"/>
      <c r="CM1105" s="217"/>
      <c r="CN1105" s="217"/>
      <c r="CO1105" s="217"/>
      <c r="CP1105" s="217"/>
      <c r="CQ1105" s="217"/>
      <c r="CR1105" s="217"/>
      <c r="CS1105" s="217"/>
      <c r="CT1105" s="217"/>
      <c r="CU1105" s="217"/>
      <c r="CV1105" s="217"/>
      <c r="CW1105" s="217"/>
      <c r="CX1105" s="217"/>
      <c r="CY1105" s="217"/>
    </row>
    <row r="1106" s="193" customFormat="1" customHeight="1" spans="1:103">
      <c r="A1106" s="341">
        <v>386</v>
      </c>
      <c r="B1106" s="235"/>
      <c r="C1106" s="234">
        <v>1</v>
      </c>
      <c r="D1106" s="233">
        <f t="shared" si="2747"/>
        <v>750</v>
      </c>
      <c r="E1106" s="234" t="str">
        <f t="shared" si="2748"/>
        <v>YT-4004MS</v>
      </c>
      <c r="F1106" s="232">
        <f t="shared" si="2749"/>
        <v>5020</v>
      </c>
      <c r="G1106" s="234"/>
      <c r="H1106" s="234" t="s">
        <v>46</v>
      </c>
      <c r="I1106" s="234"/>
      <c r="J1106" s="252"/>
      <c r="K1106" s="234"/>
      <c r="L1106" s="234">
        <f t="shared" si="2750"/>
        <v>6</v>
      </c>
      <c r="M1106" s="234">
        <f t="shared" si="2736"/>
        <v>0</v>
      </c>
      <c r="N1106" s="253">
        <f t="shared" si="2751"/>
        <v>0</v>
      </c>
      <c r="O1106" s="234"/>
      <c r="P1106" s="234"/>
      <c r="Q1106" s="234"/>
      <c r="R1106" s="234"/>
      <c r="S1106" s="260">
        <f t="shared" si="2737"/>
        <v>0</v>
      </c>
      <c r="T1106" s="260" t="e">
        <f t="shared" si="2738"/>
        <v>#DIV/0!</v>
      </c>
      <c r="U1106" s="260">
        <f t="shared" si="2739"/>
        <v>0</v>
      </c>
      <c r="V1106" s="343" t="s">
        <v>122</v>
      </c>
      <c r="W1106" s="270"/>
      <c r="X1106" s="266"/>
      <c r="Y1106" s="260" t="e">
        <f t="shared" si="2740"/>
        <v>#DIV/0!</v>
      </c>
      <c r="Z1106" s="234" t="e">
        <f t="shared" si="2741"/>
        <v>#DIV/0!</v>
      </c>
      <c r="AA1106" s="260" t="e">
        <f t="shared" si="2742"/>
        <v>#DIV/0!</v>
      </c>
      <c r="AB1106" s="278" t="e">
        <f t="shared" si="2743"/>
        <v>#DIV/0!</v>
      </c>
      <c r="AC1106" s="260">
        <f t="shared" si="2744"/>
        <v>0</v>
      </c>
      <c r="AD1106" s="254" t="e">
        <f t="shared" si="2745"/>
        <v>#DIV/0!</v>
      </c>
      <c r="AE1106" s="279">
        <v>1</v>
      </c>
      <c r="AF1106" s="280">
        <f t="shared" si="2746"/>
        <v>0</v>
      </c>
      <c r="AG1106" s="292">
        <f t="shared" si="2752"/>
        <v>44142</v>
      </c>
      <c r="AH1106" s="294"/>
      <c r="AI1106" s="294" t="e">
        <f t="shared" si="2753"/>
        <v>#DIV/0!</v>
      </c>
      <c r="AJ1106" s="295"/>
      <c r="AK1106" s="295">
        <f t="shared" si="2754"/>
        <v>43768</v>
      </c>
      <c r="AL1106" s="296"/>
      <c r="AM1106" s="217"/>
      <c r="AN1106" s="218"/>
      <c r="AO1106" s="218"/>
      <c r="AP1106" s="218"/>
      <c r="AQ1106" s="218"/>
      <c r="AR1106" s="218"/>
      <c r="AS1106" s="218"/>
      <c r="AT1106" s="218"/>
      <c r="AU1106" s="218"/>
      <c r="AV1106" s="218"/>
      <c r="AW1106" s="218"/>
      <c r="AX1106" s="218"/>
      <c r="AY1106" s="218"/>
      <c r="AZ1106" s="218"/>
      <c r="BA1106" s="218"/>
      <c r="BB1106" s="218"/>
      <c r="BC1106" s="218"/>
      <c r="BD1106" s="218"/>
      <c r="BE1106" s="218"/>
      <c r="BF1106" s="218"/>
      <c r="BG1106" s="218"/>
      <c r="BH1106" s="218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217"/>
      <c r="BS1106" s="217"/>
      <c r="BT1106" s="217"/>
      <c r="BU1106" s="217"/>
      <c r="BV1106" s="217"/>
      <c r="BW1106" s="217"/>
      <c r="BX1106" s="217"/>
      <c r="BY1106" s="217"/>
      <c r="BZ1106" s="217"/>
      <c r="CA1106" s="217"/>
      <c r="CB1106" s="217"/>
      <c r="CC1106" s="217"/>
      <c r="CD1106" s="217"/>
      <c r="CE1106" s="217"/>
      <c r="CF1106" s="217"/>
      <c r="CG1106" s="217"/>
      <c r="CH1106" s="217"/>
      <c r="CI1106" s="217"/>
      <c r="CJ1106" s="217"/>
      <c r="CK1106" s="217"/>
      <c r="CL1106" s="217"/>
      <c r="CM1106" s="217"/>
      <c r="CN1106" s="217"/>
      <c r="CO1106" s="217"/>
      <c r="CP1106" s="217"/>
      <c r="CQ1106" s="217"/>
      <c r="CR1106" s="217"/>
      <c r="CS1106" s="217"/>
      <c r="CT1106" s="217"/>
      <c r="CU1106" s="217"/>
      <c r="CV1106" s="217"/>
      <c r="CW1106" s="217"/>
      <c r="CX1106" s="217"/>
      <c r="CY1106" s="217"/>
    </row>
    <row r="1107" s="193" customFormat="1" customHeight="1" spans="1:103">
      <c r="A1107" s="341"/>
      <c r="B1107" s="237"/>
      <c r="C1107" s="240"/>
      <c r="D1107" s="239"/>
      <c r="E1107" s="240"/>
      <c r="F1107" s="238"/>
      <c r="G1107" s="240"/>
      <c r="H1107" s="240"/>
      <c r="I1107" s="240"/>
      <c r="J1107" s="256"/>
      <c r="K1107" s="240"/>
      <c r="L1107" s="240"/>
      <c r="M1107" s="240"/>
      <c r="N1107" s="257"/>
      <c r="O1107" s="240"/>
      <c r="P1107" s="240"/>
      <c r="Q1107" s="240"/>
      <c r="R1107" s="240"/>
      <c r="S1107" s="267"/>
      <c r="T1107" s="267"/>
      <c r="U1107" s="267"/>
      <c r="V1107" s="267"/>
      <c r="W1107" s="272"/>
      <c r="X1107" s="269"/>
      <c r="Y1107" s="267"/>
      <c r="Z1107" s="240"/>
      <c r="AA1107" s="267"/>
      <c r="AB1107" s="281"/>
      <c r="AC1107" s="267"/>
      <c r="AD1107" s="258"/>
      <c r="AE1107" s="282"/>
      <c r="AF1107" s="283"/>
      <c r="AG1107" s="297"/>
      <c r="AH1107" s="352"/>
      <c r="AI1107" s="352"/>
      <c r="AJ1107" s="345"/>
      <c r="AK1107" s="345"/>
      <c r="AL1107" s="298"/>
      <c r="AM1107" s="217"/>
      <c r="AN1107" s="218"/>
      <c r="AO1107" s="218"/>
      <c r="AP1107" s="218"/>
      <c r="AQ1107" s="218"/>
      <c r="AR1107" s="218"/>
      <c r="AS1107" s="218"/>
      <c r="AT1107" s="218"/>
      <c r="AU1107" s="218"/>
      <c r="AV1107" s="218"/>
      <c r="AW1107" s="218"/>
      <c r="AX1107" s="218"/>
      <c r="AY1107" s="218"/>
      <c r="AZ1107" s="218"/>
      <c r="BA1107" s="218"/>
      <c r="BB1107" s="218"/>
      <c r="BC1107" s="218"/>
      <c r="BD1107" s="218"/>
      <c r="BE1107" s="218"/>
      <c r="BF1107" s="218"/>
      <c r="BG1107" s="218"/>
      <c r="BH1107" s="218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217"/>
      <c r="BS1107" s="217"/>
      <c r="BT1107" s="217"/>
      <c r="BU1107" s="217"/>
      <c r="BV1107" s="217"/>
      <c r="BW1107" s="217"/>
      <c r="BX1107" s="217"/>
      <c r="BY1107" s="217"/>
      <c r="BZ1107" s="217"/>
      <c r="CA1107" s="217"/>
      <c r="CB1107" s="217"/>
      <c r="CC1107" s="217"/>
      <c r="CD1107" s="217"/>
      <c r="CE1107" s="217"/>
      <c r="CF1107" s="217"/>
      <c r="CG1107" s="217"/>
      <c r="CH1107" s="217"/>
      <c r="CI1107" s="217"/>
      <c r="CJ1107" s="217"/>
      <c r="CK1107" s="217"/>
      <c r="CL1107" s="217"/>
      <c r="CM1107" s="217"/>
      <c r="CN1107" s="217"/>
      <c r="CO1107" s="217"/>
      <c r="CP1107" s="217"/>
      <c r="CQ1107" s="217"/>
      <c r="CR1107" s="217"/>
      <c r="CS1107" s="217"/>
      <c r="CT1107" s="217"/>
      <c r="CU1107" s="217"/>
      <c r="CV1107" s="217"/>
      <c r="CW1107" s="217"/>
      <c r="CX1107" s="217"/>
      <c r="CY1107" s="217"/>
    </row>
    <row r="1108" s="190" customFormat="1" customHeight="1" spans="1:103">
      <c r="A1108" s="243">
        <v>385</v>
      </c>
      <c r="B1108" s="235">
        <v>1138</v>
      </c>
      <c r="C1108" s="234">
        <v>1</v>
      </c>
      <c r="D1108" s="233">
        <v>750</v>
      </c>
      <c r="E1108" s="234" t="s">
        <v>250</v>
      </c>
      <c r="F1108" s="232">
        <v>5020</v>
      </c>
      <c r="G1108" s="234"/>
      <c r="H1108" s="234" t="s">
        <v>15</v>
      </c>
      <c r="I1108" s="234">
        <v>200</v>
      </c>
      <c r="J1108" s="252" t="s">
        <v>60</v>
      </c>
      <c r="K1108" s="234">
        <v>119</v>
      </c>
      <c r="L1108" s="234">
        <v>6</v>
      </c>
      <c r="M1108" s="234">
        <f t="shared" ref="M1108:M1114" si="2755">O1108*K1108*I1108</f>
        <v>19040</v>
      </c>
      <c r="N1108" s="253">
        <f>M1108/SUM($M$1108:$M$1114)</f>
        <v>0.036680421824851</v>
      </c>
      <c r="O1108" s="234">
        <v>0.8</v>
      </c>
      <c r="P1108" s="234"/>
      <c r="Q1108" s="234"/>
      <c r="R1108" s="234"/>
      <c r="S1108" s="260">
        <f t="shared" ref="S1108:S1114" si="2756">R1108*Q1108*P1108/1000</f>
        <v>0</v>
      </c>
      <c r="T1108" s="260">
        <f t="shared" ref="T1108:T1114" si="2757">F1108*N1108*1000/L1108/K1108*9000/I1108</f>
        <v>11605.1922832407</v>
      </c>
      <c r="U1108" s="260">
        <f t="shared" ref="U1108:U1114" si="2758">F1108*N1108</f>
        <v>184.135717560752</v>
      </c>
      <c r="V1108" s="260"/>
      <c r="W1108" s="270"/>
      <c r="X1108" s="266">
        <v>5000</v>
      </c>
      <c r="Y1108" s="260">
        <f t="shared" ref="Y1108:Y1114" si="2759">T1108-X1108</f>
        <v>6605.19228324067</v>
      </c>
      <c r="Z1108" s="234">
        <f t="shared" ref="Z1108:Z1114" si="2760">Y1108*I1108/9000*L1108*K1108/1000</f>
        <v>104.802384227419</v>
      </c>
      <c r="AA1108" s="260">
        <f t="shared" ref="AA1108:AA1114" si="2761">65*1000/K1108*9000/I1108</f>
        <v>24579.8319327731</v>
      </c>
      <c r="AB1108" s="278">
        <f t="shared" ref="AB1108:AB1114" si="2762">Q1108*R1108*P1108*N1108/K1108/L1108*9000/I1108</f>
        <v>0</v>
      </c>
      <c r="AC1108" s="260">
        <f t="shared" ref="AC1108:AC1114" si="2763">D1108/2*O1108*60*24/1000</f>
        <v>432</v>
      </c>
      <c r="AD1108" s="254">
        <f t="shared" ref="AD1108:AD1114" si="2764">T1108/AC1108/0.83/AE1108</f>
        <v>32.3661096699038</v>
      </c>
      <c r="AE1108" s="279">
        <v>1</v>
      </c>
      <c r="AF1108" s="280">
        <f t="shared" ref="AF1108:AF1114" si="2765">IF(LEN(C1108)&gt;0,AC1108*I1108/9000/1000*K1108*L1108,"")</f>
        <v>6.8544</v>
      </c>
      <c r="AG1108" s="292">
        <v>44161</v>
      </c>
      <c r="AH1108" s="294"/>
      <c r="AI1108" s="294">
        <f>AD1108+AG1108</f>
        <v>44193.3661096699</v>
      </c>
      <c r="AJ1108" s="295" t="str">
        <f ca="1">IF(NOW()-AG1108-AD1108&gt;=-2,"跟踪"," ")</f>
        <v> </v>
      </c>
      <c r="AK1108" s="295">
        <v>43783</v>
      </c>
      <c r="AL1108" s="296">
        <f>SUM(AF1108:AF1114)</f>
        <v>186.86808</v>
      </c>
      <c r="AM1108" s="300"/>
      <c r="AN1108" s="218"/>
      <c r="AO1108" s="218"/>
      <c r="AP1108" s="218"/>
      <c r="AQ1108" s="218"/>
      <c r="AR1108" s="218"/>
      <c r="AS1108" s="218"/>
      <c r="AT1108" s="218"/>
      <c r="AU1108" s="218"/>
      <c r="AV1108" s="218"/>
      <c r="AW1108" s="218"/>
      <c r="AX1108" s="218"/>
      <c r="AY1108" s="218"/>
      <c r="AZ1108" s="218"/>
      <c r="BA1108" s="218"/>
      <c r="BB1108" s="218"/>
      <c r="BC1108" s="218"/>
      <c r="BD1108" s="218"/>
      <c r="BE1108" s="218"/>
      <c r="BF1108" s="218"/>
      <c r="BG1108" s="218"/>
      <c r="BH1108" s="218"/>
      <c r="BI1108" s="300"/>
      <c r="BJ1108" s="300"/>
      <c r="BK1108" s="300"/>
      <c r="BL1108" s="300"/>
      <c r="BM1108" s="300"/>
      <c r="BN1108" s="300"/>
      <c r="BO1108" s="300"/>
      <c r="BP1108" s="300"/>
      <c r="BQ1108" s="300"/>
      <c r="BR1108" s="300"/>
      <c r="BS1108" s="300"/>
      <c r="BT1108" s="300"/>
      <c r="BU1108" s="300"/>
      <c r="BV1108" s="300"/>
      <c r="BW1108" s="300"/>
      <c r="BX1108" s="300"/>
      <c r="BY1108" s="300"/>
      <c r="BZ1108" s="300"/>
      <c r="CA1108" s="300"/>
      <c r="CB1108" s="300"/>
      <c r="CC1108" s="300"/>
      <c r="CD1108" s="300"/>
      <c r="CE1108" s="300"/>
      <c r="CF1108" s="300"/>
      <c r="CG1108" s="300"/>
      <c r="CH1108" s="300"/>
      <c r="CI1108" s="300"/>
      <c r="CJ1108" s="300"/>
      <c r="CK1108" s="300"/>
      <c r="CL1108" s="300"/>
      <c r="CM1108" s="300"/>
      <c r="CN1108" s="300"/>
      <c r="CO1108" s="300"/>
      <c r="CP1108" s="300"/>
      <c r="CQ1108" s="300"/>
      <c r="CR1108" s="300"/>
      <c r="CS1108" s="300"/>
      <c r="CT1108" s="300"/>
      <c r="CU1108" s="300"/>
      <c r="CV1108" s="300"/>
      <c r="CW1108" s="300"/>
      <c r="CX1108" s="300"/>
      <c r="CY1108" s="300"/>
    </row>
    <row r="1109" s="190" customFormat="1" customHeight="1" spans="1:103">
      <c r="A1109" s="243">
        <v>385</v>
      </c>
      <c r="B1109" s="235"/>
      <c r="C1109" s="234">
        <v>1</v>
      </c>
      <c r="D1109" s="233">
        <f t="shared" ref="D1109:D1114" si="2766">D1108</f>
        <v>750</v>
      </c>
      <c r="E1109" s="234" t="str">
        <f t="shared" ref="E1109:E1114" si="2767">E1108</f>
        <v>YT-7954MS</v>
      </c>
      <c r="F1109" s="232">
        <f t="shared" ref="F1109:F1114" si="2768">F1108</f>
        <v>5020</v>
      </c>
      <c r="G1109" s="234"/>
      <c r="H1109" s="234" t="s">
        <v>41</v>
      </c>
      <c r="I1109" s="234">
        <v>200</v>
      </c>
      <c r="J1109" s="252" t="s">
        <v>60</v>
      </c>
      <c r="K1109" s="234">
        <v>119</v>
      </c>
      <c r="L1109" s="234">
        <f t="shared" ref="L1109:L1114" si="2769">L1108</f>
        <v>6</v>
      </c>
      <c r="M1109" s="234">
        <f t="shared" si="2755"/>
        <v>19040</v>
      </c>
      <c r="N1109" s="253">
        <f t="shared" ref="N1109:N1114" si="2770">M1109/SUM($M$1108:$M$1114)</f>
        <v>0.036680421824851</v>
      </c>
      <c r="O1109" s="234">
        <v>0.8</v>
      </c>
      <c r="P1109" s="260"/>
      <c r="Q1109" s="260"/>
      <c r="R1109" s="260"/>
      <c r="S1109" s="260">
        <f t="shared" si="2756"/>
        <v>0</v>
      </c>
      <c r="T1109" s="260">
        <f t="shared" si="2757"/>
        <v>11605.1922832407</v>
      </c>
      <c r="U1109" s="260">
        <f t="shared" si="2758"/>
        <v>184.135717560752</v>
      </c>
      <c r="V1109" s="260"/>
      <c r="W1109" s="270"/>
      <c r="X1109" s="266">
        <v>5000</v>
      </c>
      <c r="Y1109" s="260">
        <f t="shared" si="2759"/>
        <v>6605.19228324067</v>
      </c>
      <c r="Z1109" s="234">
        <f t="shared" si="2760"/>
        <v>104.802384227419</v>
      </c>
      <c r="AA1109" s="260">
        <f t="shared" si="2761"/>
        <v>24579.8319327731</v>
      </c>
      <c r="AB1109" s="278">
        <f t="shared" si="2762"/>
        <v>0</v>
      </c>
      <c r="AC1109" s="260">
        <f t="shared" si="2763"/>
        <v>432</v>
      </c>
      <c r="AD1109" s="254">
        <f t="shared" si="2764"/>
        <v>32.3661096699038</v>
      </c>
      <c r="AE1109" s="279">
        <v>1</v>
      </c>
      <c r="AF1109" s="280">
        <f t="shared" si="2765"/>
        <v>6.8544</v>
      </c>
      <c r="AG1109" s="292">
        <f t="shared" ref="AG1109:AG1114" si="2771">AG1108</f>
        <v>44161</v>
      </c>
      <c r="AH1109" s="294"/>
      <c r="AI1109" s="294">
        <f t="shared" ref="AI1109:AI1114" si="2772">AI1108</f>
        <v>44193.3661096699</v>
      </c>
      <c r="AJ1109" s="295"/>
      <c r="AK1109" s="295">
        <f t="shared" ref="AK1109:AK1114" si="2773">AK1108</f>
        <v>43783</v>
      </c>
      <c r="AL1109" s="296"/>
      <c r="AM1109" s="300"/>
      <c r="AN1109" s="218"/>
      <c r="AO1109" s="218"/>
      <c r="AP1109" s="218"/>
      <c r="AQ1109" s="218"/>
      <c r="AR1109" s="218"/>
      <c r="AS1109" s="218"/>
      <c r="AT1109" s="218"/>
      <c r="AU1109" s="218"/>
      <c r="AV1109" s="218"/>
      <c r="AW1109" s="218"/>
      <c r="AX1109" s="218"/>
      <c r="AY1109" s="218"/>
      <c r="AZ1109" s="218"/>
      <c r="BA1109" s="218"/>
      <c r="BB1109" s="218"/>
      <c r="BC1109" s="218"/>
      <c r="BD1109" s="218"/>
      <c r="BE1109" s="218"/>
      <c r="BF1109" s="218"/>
      <c r="BG1109" s="218"/>
      <c r="BH1109" s="218"/>
      <c r="BI1109" s="300"/>
      <c r="BJ1109" s="300"/>
      <c r="BK1109" s="300"/>
      <c r="BL1109" s="300"/>
      <c r="BM1109" s="300"/>
      <c r="BN1109" s="300"/>
      <c r="BO1109" s="300"/>
      <c r="BP1109" s="300"/>
      <c r="BQ1109" s="300"/>
      <c r="BR1109" s="300"/>
      <c r="BS1109" s="300"/>
      <c r="BT1109" s="300"/>
      <c r="BU1109" s="300"/>
      <c r="BV1109" s="300"/>
      <c r="BW1109" s="300"/>
      <c r="BX1109" s="300"/>
      <c r="BY1109" s="300"/>
      <c r="BZ1109" s="300"/>
      <c r="CA1109" s="300"/>
      <c r="CB1109" s="300"/>
      <c r="CC1109" s="300"/>
      <c r="CD1109" s="300"/>
      <c r="CE1109" s="300"/>
      <c r="CF1109" s="300"/>
      <c r="CG1109" s="300"/>
      <c r="CH1109" s="300"/>
      <c r="CI1109" s="300"/>
      <c r="CJ1109" s="300"/>
      <c r="CK1109" s="300"/>
      <c r="CL1109" s="300"/>
      <c r="CM1109" s="300"/>
      <c r="CN1109" s="300"/>
      <c r="CO1109" s="300"/>
      <c r="CP1109" s="300"/>
      <c r="CQ1109" s="300"/>
      <c r="CR1109" s="300"/>
      <c r="CS1109" s="300"/>
      <c r="CT1109" s="300"/>
      <c r="CU1109" s="300"/>
      <c r="CV1109" s="300"/>
      <c r="CW1109" s="300"/>
      <c r="CX1109" s="300"/>
      <c r="CY1109" s="300"/>
    </row>
    <row r="1110" s="190" customFormat="1" customHeight="1" spans="1:103">
      <c r="A1110" s="243">
        <v>385</v>
      </c>
      <c r="B1110" s="235"/>
      <c r="C1110" s="234">
        <v>1</v>
      </c>
      <c r="D1110" s="233">
        <f t="shared" si="2766"/>
        <v>750</v>
      </c>
      <c r="E1110" s="234" t="str">
        <f t="shared" si="2767"/>
        <v>YT-7954MS</v>
      </c>
      <c r="F1110" s="232">
        <f t="shared" si="2768"/>
        <v>5020</v>
      </c>
      <c r="G1110" s="241" t="s">
        <v>49</v>
      </c>
      <c r="H1110" s="234" t="s">
        <v>42</v>
      </c>
      <c r="I1110" s="234">
        <v>100</v>
      </c>
      <c r="J1110" s="252" t="s">
        <v>52</v>
      </c>
      <c r="K1110" s="234">
        <v>238</v>
      </c>
      <c r="L1110" s="234">
        <f t="shared" si="2769"/>
        <v>6</v>
      </c>
      <c r="M1110" s="234">
        <f t="shared" si="2755"/>
        <v>95200</v>
      </c>
      <c r="N1110" s="253">
        <f t="shared" si="2770"/>
        <v>0.183402109124255</v>
      </c>
      <c r="O1110" s="234">
        <v>4</v>
      </c>
      <c r="P1110" s="234"/>
      <c r="Q1110" s="234"/>
      <c r="R1110" s="234"/>
      <c r="S1110" s="260">
        <f t="shared" si="2756"/>
        <v>0</v>
      </c>
      <c r="T1110" s="260">
        <f t="shared" si="2757"/>
        <v>58025.9614162034</v>
      </c>
      <c r="U1110" s="260">
        <f t="shared" si="2758"/>
        <v>920.67858780376</v>
      </c>
      <c r="V1110" s="260"/>
      <c r="W1110" s="270"/>
      <c r="X1110" s="266">
        <v>20000</v>
      </c>
      <c r="Y1110" s="260">
        <f t="shared" si="2759"/>
        <v>38025.9614162034</v>
      </c>
      <c r="Z1110" s="234">
        <f t="shared" si="2760"/>
        <v>603.345254470426</v>
      </c>
      <c r="AA1110" s="260">
        <f t="shared" si="2761"/>
        <v>24579.8319327731</v>
      </c>
      <c r="AB1110" s="278">
        <f t="shared" si="2762"/>
        <v>0</v>
      </c>
      <c r="AC1110" s="260">
        <f t="shared" si="2763"/>
        <v>2160</v>
      </c>
      <c r="AD1110" s="254">
        <f t="shared" si="2764"/>
        <v>32.3661096699037</v>
      </c>
      <c r="AE1110" s="279">
        <v>1</v>
      </c>
      <c r="AF1110" s="280">
        <f t="shared" si="2765"/>
        <v>34.272</v>
      </c>
      <c r="AG1110" s="292">
        <f t="shared" si="2771"/>
        <v>44161</v>
      </c>
      <c r="AH1110" s="294"/>
      <c r="AI1110" s="294">
        <f t="shared" si="2772"/>
        <v>44193.3661096699</v>
      </c>
      <c r="AJ1110" s="295"/>
      <c r="AK1110" s="295">
        <f t="shared" si="2773"/>
        <v>43783</v>
      </c>
      <c r="AL1110" s="296"/>
      <c r="AM1110" s="300"/>
      <c r="AN1110" s="218"/>
      <c r="AO1110" s="218"/>
      <c r="AP1110" s="218"/>
      <c r="AQ1110" s="218"/>
      <c r="AR1110" s="218"/>
      <c r="AS1110" s="218"/>
      <c r="AT1110" s="218"/>
      <c r="AU1110" s="218"/>
      <c r="AV1110" s="218"/>
      <c r="AW1110" s="218"/>
      <c r="AX1110" s="218"/>
      <c r="AY1110" s="218"/>
      <c r="AZ1110" s="218"/>
      <c r="BA1110" s="218"/>
      <c r="BB1110" s="218"/>
      <c r="BC1110" s="218"/>
      <c r="BD1110" s="218"/>
      <c r="BE1110" s="218"/>
      <c r="BF1110" s="218"/>
      <c r="BG1110" s="218"/>
      <c r="BH1110" s="218"/>
      <c r="BI1110" s="300"/>
      <c r="BJ1110" s="300"/>
      <c r="BK1110" s="300"/>
      <c r="BL1110" s="300"/>
      <c r="BM1110" s="300"/>
      <c r="BN1110" s="300"/>
      <c r="BO1110" s="300"/>
      <c r="BP1110" s="300"/>
      <c r="BQ1110" s="300"/>
      <c r="BR1110" s="300"/>
      <c r="BS1110" s="300"/>
      <c r="BT1110" s="300"/>
      <c r="BU1110" s="300"/>
      <c r="BV1110" s="300"/>
      <c r="BW1110" s="300"/>
      <c r="BX1110" s="300"/>
      <c r="BY1110" s="300"/>
      <c r="BZ1110" s="300"/>
      <c r="CA1110" s="300"/>
      <c r="CB1110" s="300"/>
      <c r="CC1110" s="300"/>
      <c r="CD1110" s="300"/>
      <c r="CE1110" s="300"/>
      <c r="CF1110" s="300"/>
      <c r="CG1110" s="300"/>
      <c r="CH1110" s="300"/>
      <c r="CI1110" s="300"/>
      <c r="CJ1110" s="300"/>
      <c r="CK1110" s="300"/>
      <c r="CL1110" s="300"/>
      <c r="CM1110" s="300"/>
      <c r="CN1110" s="300"/>
      <c r="CO1110" s="300"/>
      <c r="CP1110" s="300"/>
      <c r="CQ1110" s="300"/>
      <c r="CR1110" s="300"/>
      <c r="CS1110" s="300"/>
      <c r="CT1110" s="300"/>
      <c r="CU1110" s="300"/>
      <c r="CV1110" s="300"/>
      <c r="CW1110" s="300"/>
      <c r="CX1110" s="300"/>
      <c r="CY1110" s="300"/>
    </row>
    <row r="1111" s="190" customFormat="1" customHeight="1" spans="1:103">
      <c r="A1111" s="243">
        <v>385</v>
      </c>
      <c r="B1111" s="235"/>
      <c r="C1111" s="234">
        <v>1</v>
      </c>
      <c r="D1111" s="233">
        <f t="shared" si="2766"/>
        <v>750</v>
      </c>
      <c r="E1111" s="234" t="str">
        <f t="shared" si="2767"/>
        <v>YT-7954MS</v>
      </c>
      <c r="F1111" s="232">
        <f t="shared" si="2768"/>
        <v>5020</v>
      </c>
      <c r="G1111" s="242"/>
      <c r="H1111" s="234" t="s">
        <v>43</v>
      </c>
      <c r="I1111" s="234">
        <v>100</v>
      </c>
      <c r="J1111" s="252" t="s">
        <v>52</v>
      </c>
      <c r="K1111" s="234">
        <v>238</v>
      </c>
      <c r="L1111" s="234">
        <f t="shared" si="2769"/>
        <v>6</v>
      </c>
      <c r="M1111" s="234">
        <f t="shared" si="2755"/>
        <v>95200</v>
      </c>
      <c r="N1111" s="253">
        <f t="shared" si="2770"/>
        <v>0.183402109124255</v>
      </c>
      <c r="O1111" s="234">
        <v>4</v>
      </c>
      <c r="P1111" s="234"/>
      <c r="Q1111" s="234"/>
      <c r="R1111" s="234"/>
      <c r="S1111" s="260">
        <f t="shared" si="2756"/>
        <v>0</v>
      </c>
      <c r="T1111" s="260">
        <f t="shared" si="2757"/>
        <v>58025.9614162034</v>
      </c>
      <c r="U1111" s="260">
        <f t="shared" si="2758"/>
        <v>920.67858780376</v>
      </c>
      <c r="V1111" s="260"/>
      <c r="W1111" s="270"/>
      <c r="X1111" s="266">
        <v>20000</v>
      </c>
      <c r="Y1111" s="260">
        <f t="shared" si="2759"/>
        <v>38025.9614162034</v>
      </c>
      <c r="Z1111" s="234">
        <f t="shared" si="2760"/>
        <v>603.345254470426</v>
      </c>
      <c r="AA1111" s="260">
        <f t="shared" si="2761"/>
        <v>24579.8319327731</v>
      </c>
      <c r="AB1111" s="278">
        <f t="shared" si="2762"/>
        <v>0</v>
      </c>
      <c r="AC1111" s="260">
        <f t="shared" si="2763"/>
        <v>2160</v>
      </c>
      <c r="AD1111" s="254">
        <f t="shared" si="2764"/>
        <v>32.3661096699037</v>
      </c>
      <c r="AE1111" s="279">
        <v>1</v>
      </c>
      <c r="AF1111" s="280">
        <f t="shared" si="2765"/>
        <v>34.272</v>
      </c>
      <c r="AG1111" s="292">
        <f t="shared" si="2771"/>
        <v>44161</v>
      </c>
      <c r="AH1111" s="294"/>
      <c r="AI1111" s="294">
        <f t="shared" si="2772"/>
        <v>44193.3661096699</v>
      </c>
      <c r="AJ1111" s="295"/>
      <c r="AK1111" s="295">
        <f t="shared" si="2773"/>
        <v>43783</v>
      </c>
      <c r="AL1111" s="296"/>
      <c r="AM1111" s="300"/>
      <c r="AN1111" s="218"/>
      <c r="AO1111" s="218"/>
      <c r="AP1111" s="218"/>
      <c r="AQ1111" s="218"/>
      <c r="AR1111" s="218"/>
      <c r="AS1111" s="218"/>
      <c r="AT1111" s="218"/>
      <c r="AU1111" s="218"/>
      <c r="AV1111" s="218"/>
      <c r="AW1111" s="218"/>
      <c r="AX1111" s="218"/>
      <c r="AY1111" s="218"/>
      <c r="AZ1111" s="218"/>
      <c r="BA1111" s="218"/>
      <c r="BB1111" s="218"/>
      <c r="BC1111" s="218"/>
      <c r="BD1111" s="218"/>
      <c r="BE1111" s="218"/>
      <c r="BF1111" s="218"/>
      <c r="BG1111" s="218"/>
      <c r="BH1111" s="218"/>
      <c r="BI1111" s="300"/>
      <c r="BJ1111" s="300"/>
      <c r="BK1111" s="300"/>
      <c r="BL1111" s="300"/>
      <c r="BM1111" s="300"/>
      <c r="BN1111" s="300"/>
      <c r="BO1111" s="300"/>
      <c r="BP1111" s="300"/>
      <c r="BQ1111" s="300"/>
      <c r="BR1111" s="300"/>
      <c r="BS1111" s="300"/>
      <c r="BT1111" s="300"/>
      <c r="BU1111" s="300"/>
      <c r="BV1111" s="300"/>
      <c r="BW1111" s="300"/>
      <c r="BX1111" s="300"/>
      <c r="BY1111" s="300"/>
      <c r="BZ1111" s="300"/>
      <c r="CA1111" s="300"/>
      <c r="CB1111" s="300"/>
      <c r="CC1111" s="300"/>
      <c r="CD1111" s="300"/>
      <c r="CE1111" s="300"/>
      <c r="CF1111" s="300"/>
      <c r="CG1111" s="300"/>
      <c r="CH1111" s="300"/>
      <c r="CI1111" s="300"/>
      <c r="CJ1111" s="300"/>
      <c r="CK1111" s="300"/>
      <c r="CL1111" s="300"/>
      <c r="CM1111" s="300"/>
      <c r="CN1111" s="300"/>
      <c r="CO1111" s="300"/>
      <c r="CP1111" s="300"/>
      <c r="CQ1111" s="300"/>
      <c r="CR1111" s="300"/>
      <c r="CS1111" s="300"/>
      <c r="CT1111" s="300"/>
      <c r="CU1111" s="300"/>
      <c r="CV1111" s="300"/>
      <c r="CW1111" s="300"/>
      <c r="CX1111" s="300"/>
      <c r="CY1111" s="300"/>
    </row>
    <row r="1112" s="190" customFormat="1" customHeight="1" spans="1:103">
      <c r="A1112" s="243">
        <v>385</v>
      </c>
      <c r="B1112" s="235"/>
      <c r="C1112" s="234">
        <v>1</v>
      </c>
      <c r="D1112" s="233">
        <f t="shared" si="2766"/>
        <v>750</v>
      </c>
      <c r="E1112" s="234" t="str">
        <f t="shared" si="2767"/>
        <v>YT-7954MS</v>
      </c>
      <c r="F1112" s="232">
        <f t="shared" si="2768"/>
        <v>5020</v>
      </c>
      <c r="G1112" s="234"/>
      <c r="H1112" s="234" t="s">
        <v>44</v>
      </c>
      <c r="I1112" s="234">
        <v>30</v>
      </c>
      <c r="J1112" s="252" t="s">
        <v>57</v>
      </c>
      <c r="K1112" s="234">
        <v>476</v>
      </c>
      <c r="L1112" s="234">
        <f t="shared" si="2769"/>
        <v>6</v>
      </c>
      <c r="M1112" s="234">
        <f t="shared" si="2755"/>
        <v>187068</v>
      </c>
      <c r="N1112" s="253">
        <f t="shared" si="2770"/>
        <v>0.360385144429161</v>
      </c>
      <c r="O1112" s="234">
        <v>13.1</v>
      </c>
      <c r="P1112" s="234"/>
      <c r="Q1112" s="234"/>
      <c r="R1112" s="234"/>
      <c r="S1112" s="260">
        <f t="shared" si="2756"/>
        <v>0</v>
      </c>
      <c r="T1112" s="260">
        <f t="shared" si="2757"/>
        <v>190035.023638066</v>
      </c>
      <c r="U1112" s="260">
        <f t="shared" si="2758"/>
        <v>1809.13342503439</v>
      </c>
      <c r="V1112" s="260"/>
      <c r="W1112" s="270"/>
      <c r="X1112" s="266"/>
      <c r="Y1112" s="260">
        <f t="shared" si="2759"/>
        <v>190035.023638066</v>
      </c>
      <c r="Z1112" s="234">
        <f t="shared" si="2760"/>
        <v>1809.13342503439</v>
      </c>
      <c r="AA1112" s="260">
        <f t="shared" si="2761"/>
        <v>40966.3865546218</v>
      </c>
      <c r="AB1112" s="278">
        <f t="shared" si="2762"/>
        <v>0</v>
      </c>
      <c r="AC1112" s="260">
        <f t="shared" si="2763"/>
        <v>7074</v>
      </c>
      <c r="AD1112" s="254">
        <f t="shared" si="2764"/>
        <v>32.3661096699037</v>
      </c>
      <c r="AE1112" s="279">
        <v>1</v>
      </c>
      <c r="AF1112" s="280">
        <f t="shared" si="2765"/>
        <v>67.34448</v>
      </c>
      <c r="AG1112" s="292">
        <f t="shared" si="2771"/>
        <v>44161</v>
      </c>
      <c r="AH1112" s="294"/>
      <c r="AI1112" s="294">
        <f t="shared" si="2772"/>
        <v>44193.3661096699</v>
      </c>
      <c r="AJ1112" s="295"/>
      <c r="AK1112" s="295">
        <f t="shared" si="2773"/>
        <v>43783</v>
      </c>
      <c r="AL1112" s="296"/>
      <c r="AM1112" s="300"/>
      <c r="AN1112" s="218"/>
      <c r="AO1112" s="218"/>
      <c r="AP1112" s="218"/>
      <c r="AQ1112" s="218"/>
      <c r="AR1112" s="218"/>
      <c r="AS1112" s="218"/>
      <c r="AT1112" s="218"/>
      <c r="AU1112" s="218"/>
      <c r="AV1112" s="218"/>
      <c r="AW1112" s="218"/>
      <c r="AX1112" s="218"/>
      <c r="AY1112" s="218"/>
      <c r="AZ1112" s="218"/>
      <c r="BA1112" s="218"/>
      <c r="BB1112" s="218"/>
      <c r="BC1112" s="218"/>
      <c r="BD1112" s="218"/>
      <c r="BE1112" s="218"/>
      <c r="BF1112" s="218"/>
      <c r="BG1112" s="218"/>
      <c r="BH1112" s="218"/>
      <c r="BI1112" s="300"/>
      <c r="BJ1112" s="300"/>
      <c r="BK1112" s="300"/>
      <c r="BL1112" s="300"/>
      <c r="BM1112" s="300"/>
      <c r="BN1112" s="300"/>
      <c r="BO1112" s="300"/>
      <c r="BP1112" s="300"/>
      <c r="BQ1112" s="300"/>
      <c r="BR1112" s="300"/>
      <c r="BS1112" s="300"/>
      <c r="BT1112" s="300"/>
      <c r="BU1112" s="300"/>
      <c r="BV1112" s="300"/>
      <c r="BW1112" s="300"/>
      <c r="BX1112" s="300"/>
      <c r="BY1112" s="300"/>
      <c r="BZ1112" s="300"/>
      <c r="CA1112" s="300"/>
      <c r="CB1112" s="300"/>
      <c r="CC1112" s="300"/>
      <c r="CD1112" s="300"/>
      <c r="CE1112" s="300"/>
      <c r="CF1112" s="300"/>
      <c r="CG1112" s="300"/>
      <c r="CH1112" s="300"/>
      <c r="CI1112" s="300"/>
      <c r="CJ1112" s="300"/>
      <c r="CK1112" s="300"/>
      <c r="CL1112" s="300"/>
      <c r="CM1112" s="300"/>
      <c r="CN1112" s="300"/>
      <c r="CO1112" s="300"/>
      <c r="CP1112" s="300"/>
      <c r="CQ1112" s="300"/>
      <c r="CR1112" s="300"/>
      <c r="CS1112" s="300"/>
      <c r="CT1112" s="300"/>
      <c r="CU1112" s="300"/>
      <c r="CV1112" s="300"/>
      <c r="CW1112" s="300"/>
      <c r="CX1112" s="300"/>
      <c r="CY1112" s="300"/>
    </row>
    <row r="1113" s="190" customFormat="1" customHeight="1" spans="1:103">
      <c r="A1113" s="243">
        <v>385</v>
      </c>
      <c r="B1113" s="235"/>
      <c r="C1113" s="234">
        <v>1</v>
      </c>
      <c r="D1113" s="233">
        <f t="shared" si="2766"/>
        <v>750</v>
      </c>
      <c r="E1113" s="234" t="str">
        <f t="shared" si="2767"/>
        <v>YT-7954MS</v>
      </c>
      <c r="F1113" s="232">
        <f t="shared" si="2768"/>
        <v>5020</v>
      </c>
      <c r="G1113" s="234"/>
      <c r="H1113" s="234" t="s">
        <v>45</v>
      </c>
      <c r="I1113" s="234">
        <v>75</v>
      </c>
      <c r="J1113" s="252" t="s">
        <v>56</v>
      </c>
      <c r="K1113" s="234">
        <v>476</v>
      </c>
      <c r="L1113" s="234">
        <f t="shared" si="2769"/>
        <v>6</v>
      </c>
      <c r="M1113" s="234">
        <f t="shared" si="2755"/>
        <v>103530</v>
      </c>
      <c r="N1113" s="253">
        <f t="shared" si="2770"/>
        <v>0.199449793672627</v>
      </c>
      <c r="O1113" s="234">
        <v>2.9</v>
      </c>
      <c r="P1113" s="234"/>
      <c r="Q1113" s="234"/>
      <c r="R1113" s="234"/>
      <c r="S1113" s="260">
        <f t="shared" si="2756"/>
        <v>0</v>
      </c>
      <c r="T1113" s="260">
        <f t="shared" si="2757"/>
        <v>42068.8220267474</v>
      </c>
      <c r="U1113" s="260">
        <f t="shared" si="2758"/>
        <v>1001.23796423659</v>
      </c>
      <c r="V1113" s="260"/>
      <c r="W1113" s="270"/>
      <c r="X1113" s="266"/>
      <c r="Y1113" s="260">
        <f t="shared" si="2759"/>
        <v>42068.8220267474</v>
      </c>
      <c r="Z1113" s="234">
        <f t="shared" si="2760"/>
        <v>1001.23796423659</v>
      </c>
      <c r="AA1113" s="260">
        <f t="shared" si="2761"/>
        <v>16386.5546218487</v>
      </c>
      <c r="AB1113" s="278">
        <f t="shared" si="2762"/>
        <v>0</v>
      </c>
      <c r="AC1113" s="260">
        <f t="shared" si="2763"/>
        <v>1566</v>
      </c>
      <c r="AD1113" s="254">
        <f t="shared" si="2764"/>
        <v>32.3661096699037</v>
      </c>
      <c r="AE1113" s="279">
        <v>1</v>
      </c>
      <c r="AF1113" s="280">
        <f t="shared" si="2765"/>
        <v>37.2708</v>
      </c>
      <c r="AG1113" s="292">
        <f t="shared" si="2771"/>
        <v>44161</v>
      </c>
      <c r="AH1113" s="294"/>
      <c r="AI1113" s="294">
        <f t="shared" si="2772"/>
        <v>44193.3661096699</v>
      </c>
      <c r="AJ1113" s="295"/>
      <c r="AK1113" s="295">
        <f t="shared" si="2773"/>
        <v>43783</v>
      </c>
      <c r="AL1113" s="296"/>
      <c r="AM1113" s="300"/>
      <c r="AN1113" s="218"/>
      <c r="AO1113" s="218"/>
      <c r="AP1113" s="218"/>
      <c r="AQ1113" s="218"/>
      <c r="AR1113" s="218"/>
      <c r="AS1113" s="218"/>
      <c r="AT1113" s="218"/>
      <c r="AU1113" s="218"/>
      <c r="AV1113" s="218"/>
      <c r="AW1113" s="218"/>
      <c r="AX1113" s="218"/>
      <c r="AY1113" s="218"/>
      <c r="AZ1113" s="218"/>
      <c r="BA1113" s="218"/>
      <c r="BB1113" s="218"/>
      <c r="BC1113" s="218"/>
      <c r="BD1113" s="218"/>
      <c r="BE1113" s="218"/>
      <c r="BF1113" s="218"/>
      <c r="BG1113" s="218"/>
      <c r="BH1113" s="218"/>
      <c r="BI1113" s="300"/>
      <c r="BJ1113" s="300"/>
      <c r="BK1113" s="300"/>
      <c r="BL1113" s="300"/>
      <c r="BM1113" s="300"/>
      <c r="BN1113" s="300"/>
      <c r="BO1113" s="300"/>
      <c r="BP1113" s="300"/>
      <c r="BQ1113" s="300"/>
      <c r="BR1113" s="300"/>
      <c r="BS1113" s="300"/>
      <c r="BT1113" s="300"/>
      <c r="BU1113" s="300"/>
      <c r="BV1113" s="300"/>
      <c r="BW1113" s="300"/>
      <c r="BX1113" s="300"/>
      <c r="BY1113" s="300"/>
      <c r="BZ1113" s="300"/>
      <c r="CA1113" s="300"/>
      <c r="CB1113" s="300"/>
      <c r="CC1113" s="300"/>
      <c r="CD1113" s="300"/>
      <c r="CE1113" s="300"/>
      <c r="CF1113" s="300"/>
      <c r="CG1113" s="300"/>
      <c r="CH1113" s="300"/>
      <c r="CI1113" s="300"/>
      <c r="CJ1113" s="300"/>
      <c r="CK1113" s="300"/>
      <c r="CL1113" s="300"/>
      <c r="CM1113" s="300"/>
      <c r="CN1113" s="300"/>
      <c r="CO1113" s="300"/>
      <c r="CP1113" s="300"/>
      <c r="CQ1113" s="300"/>
      <c r="CR1113" s="300"/>
      <c r="CS1113" s="300"/>
      <c r="CT1113" s="300"/>
      <c r="CU1113" s="300"/>
      <c r="CV1113" s="300"/>
      <c r="CW1113" s="300"/>
      <c r="CX1113" s="300"/>
      <c r="CY1113" s="300"/>
    </row>
    <row r="1114" s="190" customFormat="1" customHeight="1" spans="1:103">
      <c r="A1114" s="243">
        <v>385</v>
      </c>
      <c r="B1114" s="235"/>
      <c r="C1114" s="234">
        <v>1</v>
      </c>
      <c r="D1114" s="233">
        <f t="shared" si="2766"/>
        <v>750</v>
      </c>
      <c r="E1114" s="234" t="str">
        <f t="shared" si="2767"/>
        <v>YT-7954MS</v>
      </c>
      <c r="F1114" s="232">
        <f t="shared" si="2768"/>
        <v>5020</v>
      </c>
      <c r="G1114" s="234"/>
      <c r="H1114" s="234" t="s">
        <v>46</v>
      </c>
      <c r="I1114" s="234"/>
      <c r="J1114" s="252"/>
      <c r="K1114" s="234"/>
      <c r="L1114" s="234">
        <f t="shared" si="2769"/>
        <v>6</v>
      </c>
      <c r="M1114" s="234">
        <f t="shared" si="2755"/>
        <v>0</v>
      </c>
      <c r="N1114" s="253">
        <f t="shared" si="2770"/>
        <v>0</v>
      </c>
      <c r="O1114" s="234"/>
      <c r="P1114" s="234"/>
      <c r="Q1114" s="234"/>
      <c r="R1114" s="234"/>
      <c r="S1114" s="260">
        <f t="shared" si="2756"/>
        <v>0</v>
      </c>
      <c r="T1114" s="260" t="e">
        <f t="shared" si="2757"/>
        <v>#DIV/0!</v>
      </c>
      <c r="U1114" s="260">
        <f t="shared" si="2758"/>
        <v>0</v>
      </c>
      <c r="V1114" s="260"/>
      <c r="W1114" s="270"/>
      <c r="X1114" s="266"/>
      <c r="Y1114" s="260" t="e">
        <f t="shared" si="2759"/>
        <v>#DIV/0!</v>
      </c>
      <c r="Z1114" s="234" t="e">
        <f t="shared" si="2760"/>
        <v>#DIV/0!</v>
      </c>
      <c r="AA1114" s="260" t="e">
        <f t="shared" si="2761"/>
        <v>#DIV/0!</v>
      </c>
      <c r="AB1114" s="278" t="e">
        <f t="shared" si="2762"/>
        <v>#DIV/0!</v>
      </c>
      <c r="AC1114" s="260">
        <f t="shared" si="2763"/>
        <v>0</v>
      </c>
      <c r="AD1114" s="254" t="e">
        <f t="shared" si="2764"/>
        <v>#DIV/0!</v>
      </c>
      <c r="AE1114" s="279">
        <v>1</v>
      </c>
      <c r="AF1114" s="280">
        <f t="shared" si="2765"/>
        <v>0</v>
      </c>
      <c r="AG1114" s="292">
        <f t="shared" si="2771"/>
        <v>44161</v>
      </c>
      <c r="AH1114" s="294"/>
      <c r="AI1114" s="294">
        <f t="shared" si="2772"/>
        <v>44193.3661096699</v>
      </c>
      <c r="AJ1114" s="295"/>
      <c r="AK1114" s="295">
        <f t="shared" si="2773"/>
        <v>43783</v>
      </c>
      <c r="AL1114" s="296"/>
      <c r="AM1114" s="300"/>
      <c r="AN1114" s="218"/>
      <c r="AO1114" s="218"/>
      <c r="AP1114" s="218"/>
      <c r="AQ1114" s="218"/>
      <c r="AR1114" s="218"/>
      <c r="AS1114" s="218"/>
      <c r="AT1114" s="218"/>
      <c r="AU1114" s="218"/>
      <c r="AV1114" s="218"/>
      <c r="AW1114" s="218"/>
      <c r="AX1114" s="218"/>
      <c r="AY1114" s="218"/>
      <c r="AZ1114" s="218"/>
      <c r="BA1114" s="218"/>
      <c r="BB1114" s="218"/>
      <c r="BC1114" s="218"/>
      <c r="BD1114" s="218"/>
      <c r="BE1114" s="218"/>
      <c r="BF1114" s="218"/>
      <c r="BG1114" s="218"/>
      <c r="BH1114" s="218"/>
      <c r="BI1114" s="300"/>
      <c r="BJ1114" s="300"/>
      <c r="BK1114" s="300"/>
      <c r="BL1114" s="300"/>
      <c r="BM1114" s="300"/>
      <c r="BN1114" s="300"/>
      <c r="BO1114" s="300"/>
      <c r="BP1114" s="300"/>
      <c r="BQ1114" s="300"/>
      <c r="BR1114" s="300"/>
      <c r="BS1114" s="300"/>
      <c r="BT1114" s="300"/>
      <c r="BU1114" s="300"/>
      <c r="BV1114" s="300"/>
      <c r="BW1114" s="300"/>
      <c r="BX1114" s="300"/>
      <c r="BY1114" s="300"/>
      <c r="BZ1114" s="300"/>
      <c r="CA1114" s="300"/>
      <c r="CB1114" s="300"/>
      <c r="CC1114" s="300"/>
      <c r="CD1114" s="300"/>
      <c r="CE1114" s="300"/>
      <c r="CF1114" s="300"/>
      <c r="CG1114" s="300"/>
      <c r="CH1114" s="300"/>
      <c r="CI1114" s="300"/>
      <c r="CJ1114" s="300"/>
      <c r="CK1114" s="300"/>
      <c r="CL1114" s="300"/>
      <c r="CM1114" s="300"/>
      <c r="CN1114" s="300"/>
      <c r="CO1114" s="300"/>
      <c r="CP1114" s="300"/>
      <c r="CQ1114" s="300"/>
      <c r="CR1114" s="300"/>
      <c r="CS1114" s="300"/>
      <c r="CT1114" s="300"/>
      <c r="CU1114" s="300"/>
      <c r="CV1114" s="300"/>
      <c r="CW1114" s="300"/>
      <c r="CX1114" s="300"/>
      <c r="CY1114" s="300"/>
    </row>
    <row r="1115" s="190" customFormat="1" customHeight="1" spans="1:103">
      <c r="A1115" s="243"/>
      <c r="B1115" s="237"/>
      <c r="C1115" s="240"/>
      <c r="D1115" s="239"/>
      <c r="E1115" s="240"/>
      <c r="F1115" s="238"/>
      <c r="G1115" s="240"/>
      <c r="H1115" s="240"/>
      <c r="I1115" s="240"/>
      <c r="J1115" s="256"/>
      <c r="K1115" s="240"/>
      <c r="L1115" s="240"/>
      <c r="M1115" s="240"/>
      <c r="N1115" s="257"/>
      <c r="O1115" s="240"/>
      <c r="P1115" s="240"/>
      <c r="Q1115" s="240"/>
      <c r="R1115" s="240"/>
      <c r="S1115" s="267"/>
      <c r="T1115" s="267"/>
      <c r="U1115" s="267"/>
      <c r="V1115" s="267"/>
      <c r="W1115" s="272"/>
      <c r="X1115" s="269"/>
      <c r="Y1115" s="267"/>
      <c r="Z1115" s="240"/>
      <c r="AA1115" s="267"/>
      <c r="AB1115" s="281"/>
      <c r="AC1115" s="267"/>
      <c r="AD1115" s="258"/>
      <c r="AE1115" s="282"/>
      <c r="AF1115" s="283"/>
      <c r="AG1115" s="297"/>
      <c r="AH1115" s="352"/>
      <c r="AI1115" s="352"/>
      <c r="AJ1115" s="345"/>
      <c r="AK1115" s="345"/>
      <c r="AL1115" s="298"/>
      <c r="AM1115" s="300"/>
      <c r="AN1115" s="218"/>
      <c r="AO1115" s="218"/>
      <c r="AP1115" s="218"/>
      <c r="AQ1115" s="218"/>
      <c r="AR1115" s="218"/>
      <c r="AS1115" s="218"/>
      <c r="AT1115" s="218"/>
      <c r="AU1115" s="218"/>
      <c r="AV1115" s="218"/>
      <c r="AW1115" s="218"/>
      <c r="AX1115" s="218"/>
      <c r="AY1115" s="218"/>
      <c r="AZ1115" s="218"/>
      <c r="BA1115" s="218"/>
      <c r="BB1115" s="218"/>
      <c r="BC1115" s="218"/>
      <c r="BD1115" s="218"/>
      <c r="BE1115" s="218"/>
      <c r="BF1115" s="218"/>
      <c r="BG1115" s="218"/>
      <c r="BH1115" s="218"/>
      <c r="BI1115" s="300"/>
      <c r="BJ1115" s="300"/>
      <c r="BK1115" s="300"/>
      <c r="BL1115" s="300"/>
      <c r="BM1115" s="300"/>
      <c r="BN1115" s="300"/>
      <c r="BO1115" s="300"/>
      <c r="BP1115" s="300"/>
      <c r="BQ1115" s="300"/>
      <c r="BR1115" s="300"/>
      <c r="BS1115" s="300"/>
      <c r="BT1115" s="300"/>
      <c r="BU1115" s="300"/>
      <c r="BV1115" s="300"/>
      <c r="BW1115" s="300"/>
      <c r="BX1115" s="300"/>
      <c r="BY1115" s="300"/>
      <c r="BZ1115" s="300"/>
      <c r="CA1115" s="300"/>
      <c r="CB1115" s="300"/>
      <c r="CC1115" s="300"/>
      <c r="CD1115" s="300"/>
      <c r="CE1115" s="300"/>
      <c r="CF1115" s="300"/>
      <c r="CG1115" s="300"/>
      <c r="CH1115" s="300"/>
      <c r="CI1115" s="300"/>
      <c r="CJ1115" s="300"/>
      <c r="CK1115" s="300"/>
      <c r="CL1115" s="300"/>
      <c r="CM1115" s="300"/>
      <c r="CN1115" s="300"/>
      <c r="CO1115" s="300"/>
      <c r="CP1115" s="300"/>
      <c r="CQ1115" s="300"/>
      <c r="CR1115" s="300"/>
      <c r="CS1115" s="300"/>
      <c r="CT1115" s="300"/>
      <c r="CU1115" s="300"/>
      <c r="CV1115" s="300"/>
      <c r="CW1115" s="300"/>
      <c r="CX1115" s="300"/>
      <c r="CY1115" s="300"/>
    </row>
    <row r="1116" s="193" customFormat="1" customHeight="1" spans="1:103">
      <c r="A1116" s="341">
        <v>386</v>
      </c>
      <c r="B1116" s="235">
        <v>1139</v>
      </c>
      <c r="C1116" s="234">
        <v>1</v>
      </c>
      <c r="D1116" s="233">
        <v>700</v>
      </c>
      <c r="E1116" s="234" t="s">
        <v>250</v>
      </c>
      <c r="F1116" s="232">
        <v>5020</v>
      </c>
      <c r="G1116" s="234"/>
      <c r="H1116" s="234" t="s">
        <v>15</v>
      </c>
      <c r="I1116" s="234">
        <v>200</v>
      </c>
      <c r="J1116" s="252" t="s">
        <v>60</v>
      </c>
      <c r="K1116" s="234">
        <v>119</v>
      </c>
      <c r="L1116" s="234">
        <v>6</v>
      </c>
      <c r="M1116" s="234">
        <f t="shared" ref="M1116:M1122" si="2774">O1116*K1116*I1116</f>
        <v>19040</v>
      </c>
      <c r="N1116" s="253">
        <f>M1116/SUM($M$1116:$M$1122)</f>
        <v>0.036680421824851</v>
      </c>
      <c r="O1116" s="234">
        <v>0.8</v>
      </c>
      <c r="P1116" s="234"/>
      <c r="Q1116" s="234"/>
      <c r="R1116" s="234"/>
      <c r="S1116" s="260">
        <f t="shared" ref="S1116:S1122" si="2775">R1116*Q1116*P1116/1000</f>
        <v>0</v>
      </c>
      <c r="T1116" s="260">
        <f t="shared" ref="T1116:T1122" si="2776">F1116*N1116*1000/L1116/K1116*9000/I1116</f>
        <v>11605.1922832407</v>
      </c>
      <c r="U1116" s="260">
        <f t="shared" ref="U1116:U1122" si="2777">F1116*N1116</f>
        <v>184.135717560752</v>
      </c>
      <c r="V1116" s="260"/>
      <c r="W1116" s="270"/>
      <c r="X1116" s="266"/>
      <c r="Y1116" s="260">
        <f t="shared" ref="Y1116:Y1122" si="2778">T1116-X1116</f>
        <v>11605.1922832407</v>
      </c>
      <c r="Z1116" s="234">
        <f t="shared" ref="Z1116:Z1122" si="2779">Y1116*I1116/9000*L1116*K1116/1000</f>
        <v>184.135717560752</v>
      </c>
      <c r="AA1116" s="260">
        <f t="shared" ref="AA1116:AA1122" si="2780">65*1000/K1116*9000/I1116</f>
        <v>24579.8319327731</v>
      </c>
      <c r="AB1116" s="278">
        <f t="shared" ref="AB1116:AB1122" si="2781">Q1116*R1116*P1116*N1116/K1116/L1116*9000/I1116</f>
        <v>0</v>
      </c>
      <c r="AC1116" s="260">
        <f t="shared" ref="AC1116:AC1122" si="2782">D1116/2*O1116*60*24/1000</f>
        <v>403.2</v>
      </c>
      <c r="AD1116" s="254">
        <f t="shared" ref="AD1116:AD1122" si="2783">T1116/AC1116/0.83/AE1116</f>
        <v>34.6779746463254</v>
      </c>
      <c r="AE1116" s="279">
        <v>1</v>
      </c>
      <c r="AF1116" s="280">
        <f t="shared" ref="AF1116:AF1122" si="2784">IF(LEN(C1116)&gt;0,AC1116*I1116/9000/1000*K1116*L1116,"")</f>
        <v>6.39744</v>
      </c>
      <c r="AG1116" s="292">
        <v>44120</v>
      </c>
      <c r="AH1116" s="294"/>
      <c r="AI1116" s="294">
        <f>AD1116+AG1116</f>
        <v>44154.6779746463</v>
      </c>
      <c r="AJ1116" s="295" t="str">
        <f ca="1">IF(NOW()-AG1116-AD1116&gt;=-2,"跟踪"," ")</f>
        <v>跟踪</v>
      </c>
      <c r="AK1116" s="295">
        <f>AI1116+2</f>
        <v>44156.6779746463</v>
      </c>
      <c r="AL1116" s="296">
        <f>SUM(AF1116:AF1122)</f>
        <v>174.410208</v>
      </c>
      <c r="AM1116" s="217"/>
      <c r="AN1116" s="218"/>
      <c r="AO1116" s="218"/>
      <c r="AP1116" s="218"/>
      <c r="AQ1116" s="218"/>
      <c r="AR1116" s="218"/>
      <c r="AS1116" s="218"/>
      <c r="AT1116" s="218"/>
      <c r="AU1116" s="218"/>
      <c r="AV1116" s="218"/>
      <c r="AW1116" s="218"/>
      <c r="AX1116" s="218"/>
      <c r="AY1116" s="218"/>
      <c r="AZ1116" s="218"/>
      <c r="BA1116" s="218"/>
      <c r="BB1116" s="218"/>
      <c r="BC1116" s="218"/>
      <c r="BD1116" s="218"/>
      <c r="BE1116" s="218"/>
      <c r="BF1116" s="218"/>
      <c r="BG1116" s="218"/>
      <c r="BH1116" s="218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217"/>
      <c r="BS1116" s="217"/>
      <c r="BT1116" s="217"/>
      <c r="BU1116" s="217"/>
      <c r="BV1116" s="217"/>
      <c r="BW1116" s="217"/>
      <c r="BX1116" s="217"/>
      <c r="BY1116" s="217"/>
      <c r="BZ1116" s="217"/>
      <c r="CA1116" s="217"/>
      <c r="CB1116" s="217"/>
      <c r="CC1116" s="217"/>
      <c r="CD1116" s="217"/>
      <c r="CE1116" s="217"/>
      <c r="CF1116" s="217"/>
      <c r="CG1116" s="217"/>
      <c r="CH1116" s="217"/>
      <c r="CI1116" s="217"/>
      <c r="CJ1116" s="217"/>
      <c r="CK1116" s="217"/>
      <c r="CL1116" s="217"/>
      <c r="CM1116" s="217"/>
      <c r="CN1116" s="217"/>
      <c r="CO1116" s="217"/>
      <c r="CP1116" s="217"/>
      <c r="CQ1116" s="217"/>
      <c r="CR1116" s="217"/>
      <c r="CS1116" s="217"/>
      <c r="CT1116" s="217"/>
      <c r="CU1116" s="217"/>
      <c r="CV1116" s="217"/>
      <c r="CW1116" s="217"/>
      <c r="CX1116" s="217"/>
      <c r="CY1116" s="217"/>
    </row>
    <row r="1117" s="193" customFormat="1" customHeight="1" spans="1:103">
      <c r="A1117" s="341">
        <v>386</v>
      </c>
      <c r="B1117" s="235"/>
      <c r="C1117" s="234">
        <v>1</v>
      </c>
      <c r="D1117" s="233">
        <f t="shared" ref="D1117:D1122" si="2785">D1116</f>
        <v>700</v>
      </c>
      <c r="E1117" s="234" t="str">
        <f t="shared" ref="E1117:E1122" si="2786">E1116</f>
        <v>YT-7954MS</v>
      </c>
      <c r="F1117" s="232">
        <f t="shared" ref="F1117:F1122" si="2787">F1116</f>
        <v>5020</v>
      </c>
      <c r="G1117" s="234"/>
      <c r="H1117" s="234" t="s">
        <v>41</v>
      </c>
      <c r="I1117" s="234">
        <v>200</v>
      </c>
      <c r="J1117" s="252" t="s">
        <v>60</v>
      </c>
      <c r="K1117" s="234">
        <v>119</v>
      </c>
      <c r="L1117" s="234">
        <f t="shared" ref="L1117:L1122" si="2788">L1116</f>
        <v>6</v>
      </c>
      <c r="M1117" s="234">
        <f t="shared" si="2774"/>
        <v>19040</v>
      </c>
      <c r="N1117" s="253">
        <f t="shared" ref="N1117:N1122" si="2789">M1117/SUM($M$1116:$M$1122)</f>
        <v>0.036680421824851</v>
      </c>
      <c r="O1117" s="234">
        <v>0.8</v>
      </c>
      <c r="P1117" s="234"/>
      <c r="Q1117" s="234"/>
      <c r="R1117" s="234"/>
      <c r="S1117" s="260">
        <f t="shared" si="2775"/>
        <v>0</v>
      </c>
      <c r="T1117" s="260">
        <f t="shared" si="2776"/>
        <v>11605.1922832407</v>
      </c>
      <c r="U1117" s="260">
        <f t="shared" si="2777"/>
        <v>184.135717560752</v>
      </c>
      <c r="V1117" s="260"/>
      <c r="W1117" s="270"/>
      <c r="X1117" s="266"/>
      <c r="Y1117" s="260">
        <f t="shared" si="2778"/>
        <v>11605.1922832407</v>
      </c>
      <c r="Z1117" s="234">
        <f t="shared" si="2779"/>
        <v>184.135717560752</v>
      </c>
      <c r="AA1117" s="260">
        <f t="shared" si="2780"/>
        <v>24579.8319327731</v>
      </c>
      <c r="AB1117" s="278">
        <f t="shared" si="2781"/>
        <v>0</v>
      </c>
      <c r="AC1117" s="260">
        <f t="shared" si="2782"/>
        <v>403.2</v>
      </c>
      <c r="AD1117" s="254">
        <f t="shared" si="2783"/>
        <v>34.6779746463254</v>
      </c>
      <c r="AE1117" s="279">
        <v>1</v>
      </c>
      <c r="AF1117" s="280">
        <f t="shared" si="2784"/>
        <v>6.39744</v>
      </c>
      <c r="AG1117" s="292">
        <f t="shared" ref="AG1117:AG1122" si="2790">AG1116</f>
        <v>44120</v>
      </c>
      <c r="AH1117" s="294"/>
      <c r="AI1117" s="294">
        <f t="shared" ref="AI1117:AI1123" si="2791">AD1117+AG1117</f>
        <v>44154.6779746463</v>
      </c>
      <c r="AJ1117" s="295"/>
      <c r="AK1117" s="295">
        <f t="shared" ref="AK1117:AK1122" si="2792">AK1116</f>
        <v>44156.6779746463</v>
      </c>
      <c r="AL1117" s="296"/>
      <c r="AM1117" s="217"/>
      <c r="AN1117" s="218"/>
      <c r="AO1117" s="218"/>
      <c r="AP1117" s="218"/>
      <c r="AQ1117" s="218"/>
      <c r="AR1117" s="218"/>
      <c r="AS1117" s="218"/>
      <c r="AT1117" s="218"/>
      <c r="AU1117" s="218"/>
      <c r="AV1117" s="218"/>
      <c r="AW1117" s="218"/>
      <c r="AX1117" s="218"/>
      <c r="AY1117" s="218"/>
      <c r="AZ1117" s="218"/>
      <c r="BA1117" s="218"/>
      <c r="BB1117" s="218"/>
      <c r="BC1117" s="218"/>
      <c r="BD1117" s="218"/>
      <c r="BE1117" s="218"/>
      <c r="BF1117" s="218"/>
      <c r="BG1117" s="218"/>
      <c r="BH1117" s="218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217"/>
      <c r="BS1117" s="217"/>
      <c r="BT1117" s="217"/>
      <c r="BU1117" s="217"/>
      <c r="BV1117" s="217"/>
      <c r="BW1117" s="217"/>
      <c r="BX1117" s="217"/>
      <c r="BY1117" s="217"/>
      <c r="BZ1117" s="217"/>
      <c r="CA1117" s="217"/>
      <c r="CB1117" s="217"/>
      <c r="CC1117" s="217"/>
      <c r="CD1117" s="217"/>
      <c r="CE1117" s="217"/>
      <c r="CF1117" s="217"/>
      <c r="CG1117" s="217"/>
      <c r="CH1117" s="217"/>
      <c r="CI1117" s="217"/>
      <c r="CJ1117" s="217"/>
      <c r="CK1117" s="217"/>
      <c r="CL1117" s="217"/>
      <c r="CM1117" s="217"/>
      <c r="CN1117" s="217"/>
      <c r="CO1117" s="217"/>
      <c r="CP1117" s="217"/>
      <c r="CQ1117" s="217"/>
      <c r="CR1117" s="217"/>
      <c r="CS1117" s="217"/>
      <c r="CT1117" s="217"/>
      <c r="CU1117" s="217"/>
      <c r="CV1117" s="217"/>
      <c r="CW1117" s="217"/>
      <c r="CX1117" s="217"/>
      <c r="CY1117" s="217"/>
    </row>
    <row r="1118" s="193" customFormat="1" customHeight="1" spans="1:103">
      <c r="A1118" s="341">
        <v>386</v>
      </c>
      <c r="B1118" s="235"/>
      <c r="C1118" s="234">
        <v>1</v>
      </c>
      <c r="D1118" s="233">
        <f t="shared" si="2785"/>
        <v>700</v>
      </c>
      <c r="E1118" s="234" t="str">
        <f t="shared" si="2786"/>
        <v>YT-7954MS</v>
      </c>
      <c r="F1118" s="232">
        <f t="shared" si="2787"/>
        <v>5020</v>
      </c>
      <c r="G1118" s="241" t="s">
        <v>49</v>
      </c>
      <c r="H1118" s="234" t="s">
        <v>42</v>
      </c>
      <c r="I1118" s="234">
        <v>100</v>
      </c>
      <c r="J1118" s="252" t="s">
        <v>52</v>
      </c>
      <c r="K1118" s="234">
        <v>238</v>
      </c>
      <c r="L1118" s="234">
        <f t="shared" si="2788"/>
        <v>6</v>
      </c>
      <c r="M1118" s="234">
        <f t="shared" si="2774"/>
        <v>95200</v>
      </c>
      <c r="N1118" s="253">
        <f t="shared" si="2789"/>
        <v>0.183402109124255</v>
      </c>
      <c r="O1118" s="234">
        <v>4</v>
      </c>
      <c r="P1118" s="234"/>
      <c r="Q1118" s="234"/>
      <c r="R1118" s="234"/>
      <c r="S1118" s="260">
        <f t="shared" si="2775"/>
        <v>0</v>
      </c>
      <c r="T1118" s="260">
        <f t="shared" si="2776"/>
        <v>58025.9614162034</v>
      </c>
      <c r="U1118" s="260">
        <f t="shared" si="2777"/>
        <v>920.67858780376</v>
      </c>
      <c r="V1118" s="260"/>
      <c r="W1118" s="270"/>
      <c r="X1118" s="266"/>
      <c r="Y1118" s="260">
        <f t="shared" si="2778"/>
        <v>58025.9614162034</v>
      </c>
      <c r="Z1118" s="234">
        <f t="shared" si="2779"/>
        <v>920.67858780376</v>
      </c>
      <c r="AA1118" s="260">
        <f t="shared" si="2780"/>
        <v>24579.8319327731</v>
      </c>
      <c r="AB1118" s="278">
        <f t="shared" si="2781"/>
        <v>0</v>
      </c>
      <c r="AC1118" s="260">
        <f t="shared" si="2782"/>
        <v>2016</v>
      </c>
      <c r="AD1118" s="254">
        <f t="shared" si="2783"/>
        <v>34.6779746463254</v>
      </c>
      <c r="AE1118" s="279">
        <v>1</v>
      </c>
      <c r="AF1118" s="280">
        <f t="shared" si="2784"/>
        <v>31.9872</v>
      </c>
      <c r="AG1118" s="292">
        <f t="shared" si="2790"/>
        <v>44120</v>
      </c>
      <c r="AH1118" s="294"/>
      <c r="AI1118" s="294">
        <f t="shared" si="2791"/>
        <v>44154.6779746463</v>
      </c>
      <c r="AJ1118" s="295"/>
      <c r="AK1118" s="295">
        <f t="shared" si="2792"/>
        <v>44156.6779746463</v>
      </c>
      <c r="AL1118" s="296"/>
      <c r="AM1118" s="217"/>
      <c r="AN1118" s="218"/>
      <c r="AO1118" s="218"/>
      <c r="AP1118" s="218"/>
      <c r="AQ1118" s="218"/>
      <c r="AR1118" s="218"/>
      <c r="AS1118" s="218"/>
      <c r="AT1118" s="218"/>
      <c r="AU1118" s="218"/>
      <c r="AV1118" s="218"/>
      <c r="AW1118" s="218"/>
      <c r="AX1118" s="218"/>
      <c r="AY1118" s="218"/>
      <c r="AZ1118" s="218"/>
      <c r="BA1118" s="218"/>
      <c r="BB1118" s="218"/>
      <c r="BC1118" s="218"/>
      <c r="BD1118" s="218"/>
      <c r="BE1118" s="218"/>
      <c r="BF1118" s="218"/>
      <c r="BG1118" s="218"/>
      <c r="BH1118" s="218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217"/>
      <c r="BS1118" s="217"/>
      <c r="BT1118" s="217"/>
      <c r="BU1118" s="217"/>
      <c r="BV1118" s="217"/>
      <c r="BW1118" s="217"/>
      <c r="BX1118" s="217"/>
      <c r="BY1118" s="217"/>
      <c r="BZ1118" s="217"/>
      <c r="CA1118" s="217"/>
      <c r="CB1118" s="217"/>
      <c r="CC1118" s="217"/>
      <c r="CD1118" s="217"/>
      <c r="CE1118" s="217"/>
      <c r="CF1118" s="217"/>
      <c r="CG1118" s="217"/>
      <c r="CH1118" s="217"/>
      <c r="CI1118" s="217"/>
      <c r="CJ1118" s="217"/>
      <c r="CK1118" s="217"/>
      <c r="CL1118" s="217"/>
      <c r="CM1118" s="217"/>
      <c r="CN1118" s="217"/>
      <c r="CO1118" s="217"/>
      <c r="CP1118" s="217"/>
      <c r="CQ1118" s="217"/>
      <c r="CR1118" s="217"/>
      <c r="CS1118" s="217"/>
      <c r="CT1118" s="217"/>
      <c r="CU1118" s="217"/>
      <c r="CV1118" s="217"/>
      <c r="CW1118" s="217"/>
      <c r="CX1118" s="217"/>
      <c r="CY1118" s="217"/>
    </row>
    <row r="1119" s="193" customFormat="1" customHeight="1" spans="1:103">
      <c r="A1119" s="341">
        <v>386</v>
      </c>
      <c r="B1119" s="235"/>
      <c r="C1119" s="234">
        <v>1</v>
      </c>
      <c r="D1119" s="233">
        <f t="shared" si="2785"/>
        <v>700</v>
      </c>
      <c r="E1119" s="234" t="str">
        <f t="shared" si="2786"/>
        <v>YT-7954MS</v>
      </c>
      <c r="F1119" s="232">
        <f t="shared" si="2787"/>
        <v>5020</v>
      </c>
      <c r="G1119" s="242"/>
      <c r="H1119" s="234" t="s">
        <v>43</v>
      </c>
      <c r="I1119" s="234">
        <v>100</v>
      </c>
      <c r="J1119" s="252" t="s">
        <v>52</v>
      </c>
      <c r="K1119" s="234">
        <v>238</v>
      </c>
      <c r="L1119" s="234">
        <f t="shared" si="2788"/>
        <v>6</v>
      </c>
      <c r="M1119" s="234">
        <f t="shared" si="2774"/>
        <v>95200</v>
      </c>
      <c r="N1119" s="253">
        <f t="shared" si="2789"/>
        <v>0.183402109124255</v>
      </c>
      <c r="O1119" s="234">
        <v>4</v>
      </c>
      <c r="P1119" s="234"/>
      <c r="Q1119" s="234"/>
      <c r="R1119" s="234"/>
      <c r="S1119" s="260">
        <f t="shared" si="2775"/>
        <v>0</v>
      </c>
      <c r="T1119" s="260">
        <f t="shared" si="2776"/>
        <v>58025.9614162034</v>
      </c>
      <c r="U1119" s="260">
        <f t="shared" si="2777"/>
        <v>920.67858780376</v>
      </c>
      <c r="V1119" s="260"/>
      <c r="W1119" s="270"/>
      <c r="X1119" s="266"/>
      <c r="Y1119" s="260">
        <f t="shared" si="2778"/>
        <v>58025.9614162034</v>
      </c>
      <c r="Z1119" s="234">
        <f t="shared" si="2779"/>
        <v>920.67858780376</v>
      </c>
      <c r="AA1119" s="260">
        <f t="shared" si="2780"/>
        <v>24579.8319327731</v>
      </c>
      <c r="AB1119" s="278">
        <f t="shared" si="2781"/>
        <v>0</v>
      </c>
      <c r="AC1119" s="260">
        <f t="shared" si="2782"/>
        <v>2016</v>
      </c>
      <c r="AD1119" s="254">
        <f t="shared" si="2783"/>
        <v>34.6779746463254</v>
      </c>
      <c r="AE1119" s="279">
        <v>1</v>
      </c>
      <c r="AF1119" s="280">
        <f t="shared" si="2784"/>
        <v>31.9872</v>
      </c>
      <c r="AG1119" s="292">
        <f t="shared" si="2790"/>
        <v>44120</v>
      </c>
      <c r="AH1119" s="294"/>
      <c r="AI1119" s="294">
        <f t="shared" si="2791"/>
        <v>44154.6779746463</v>
      </c>
      <c r="AJ1119" s="295"/>
      <c r="AK1119" s="295">
        <f t="shared" si="2792"/>
        <v>44156.6779746463</v>
      </c>
      <c r="AL1119" s="296"/>
      <c r="AM1119" s="217"/>
      <c r="AN1119" s="218"/>
      <c r="AO1119" s="218"/>
      <c r="AP1119" s="218"/>
      <c r="AQ1119" s="218"/>
      <c r="AR1119" s="218"/>
      <c r="AS1119" s="218"/>
      <c r="AT1119" s="218"/>
      <c r="AU1119" s="218"/>
      <c r="AV1119" s="218"/>
      <c r="AW1119" s="218"/>
      <c r="AX1119" s="218"/>
      <c r="AY1119" s="218"/>
      <c r="AZ1119" s="218"/>
      <c r="BA1119" s="218"/>
      <c r="BB1119" s="218"/>
      <c r="BC1119" s="218"/>
      <c r="BD1119" s="218"/>
      <c r="BE1119" s="218"/>
      <c r="BF1119" s="218"/>
      <c r="BG1119" s="218"/>
      <c r="BH1119" s="218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217"/>
      <c r="BS1119" s="217"/>
      <c r="BT1119" s="217"/>
      <c r="BU1119" s="217"/>
      <c r="BV1119" s="217"/>
      <c r="BW1119" s="217"/>
      <c r="BX1119" s="217"/>
      <c r="BY1119" s="217"/>
      <c r="BZ1119" s="217"/>
      <c r="CA1119" s="217"/>
      <c r="CB1119" s="217"/>
      <c r="CC1119" s="217"/>
      <c r="CD1119" s="217"/>
      <c r="CE1119" s="217"/>
      <c r="CF1119" s="217"/>
      <c r="CG1119" s="217"/>
      <c r="CH1119" s="217"/>
      <c r="CI1119" s="217"/>
      <c r="CJ1119" s="217"/>
      <c r="CK1119" s="217"/>
      <c r="CL1119" s="217"/>
      <c r="CM1119" s="217"/>
      <c r="CN1119" s="217"/>
      <c r="CO1119" s="217"/>
      <c r="CP1119" s="217"/>
      <c r="CQ1119" s="217"/>
      <c r="CR1119" s="217"/>
      <c r="CS1119" s="217"/>
      <c r="CT1119" s="217"/>
      <c r="CU1119" s="217"/>
      <c r="CV1119" s="217"/>
      <c r="CW1119" s="217"/>
      <c r="CX1119" s="217"/>
      <c r="CY1119" s="217"/>
    </row>
    <row r="1120" s="193" customFormat="1" customHeight="1" spans="1:103">
      <c r="A1120" s="341">
        <v>386</v>
      </c>
      <c r="B1120" s="235"/>
      <c r="C1120" s="234">
        <v>1</v>
      </c>
      <c r="D1120" s="233">
        <f t="shared" si="2785"/>
        <v>700</v>
      </c>
      <c r="E1120" s="234" t="str">
        <f t="shared" si="2786"/>
        <v>YT-7954MS</v>
      </c>
      <c r="F1120" s="232">
        <f t="shared" si="2787"/>
        <v>5020</v>
      </c>
      <c r="G1120" s="234"/>
      <c r="H1120" s="234" t="s">
        <v>44</v>
      </c>
      <c r="I1120" s="234">
        <v>30</v>
      </c>
      <c r="J1120" s="252" t="s">
        <v>57</v>
      </c>
      <c r="K1120" s="234">
        <v>476</v>
      </c>
      <c r="L1120" s="234">
        <f t="shared" si="2788"/>
        <v>6</v>
      </c>
      <c r="M1120" s="234">
        <f t="shared" si="2774"/>
        <v>187068</v>
      </c>
      <c r="N1120" s="253">
        <f t="shared" si="2789"/>
        <v>0.360385144429161</v>
      </c>
      <c r="O1120" s="234">
        <v>13.1</v>
      </c>
      <c r="P1120" s="234"/>
      <c r="Q1120" s="234"/>
      <c r="R1120" s="234"/>
      <c r="S1120" s="260">
        <f t="shared" si="2775"/>
        <v>0</v>
      </c>
      <c r="T1120" s="260">
        <f t="shared" si="2776"/>
        <v>190035.023638066</v>
      </c>
      <c r="U1120" s="260">
        <f t="shared" si="2777"/>
        <v>1809.13342503439</v>
      </c>
      <c r="V1120" s="260"/>
      <c r="W1120" s="270"/>
      <c r="X1120" s="266"/>
      <c r="Y1120" s="260">
        <f t="shared" si="2778"/>
        <v>190035.023638066</v>
      </c>
      <c r="Z1120" s="234">
        <f t="shared" si="2779"/>
        <v>1809.13342503439</v>
      </c>
      <c r="AA1120" s="260">
        <f t="shared" si="2780"/>
        <v>40966.3865546218</v>
      </c>
      <c r="AB1120" s="278">
        <f t="shared" si="2781"/>
        <v>0</v>
      </c>
      <c r="AC1120" s="260">
        <f t="shared" si="2782"/>
        <v>6602.4</v>
      </c>
      <c r="AD1120" s="254">
        <f t="shared" si="2783"/>
        <v>34.6779746463254</v>
      </c>
      <c r="AE1120" s="279">
        <v>1</v>
      </c>
      <c r="AF1120" s="280">
        <f t="shared" si="2784"/>
        <v>62.854848</v>
      </c>
      <c r="AG1120" s="292">
        <f t="shared" si="2790"/>
        <v>44120</v>
      </c>
      <c r="AH1120" s="294"/>
      <c r="AI1120" s="294">
        <f t="shared" si="2791"/>
        <v>44154.6779746463</v>
      </c>
      <c r="AJ1120" s="295"/>
      <c r="AK1120" s="295">
        <f t="shared" si="2792"/>
        <v>44156.6779746463</v>
      </c>
      <c r="AL1120" s="296"/>
      <c r="AM1120" s="217"/>
      <c r="AN1120" s="218"/>
      <c r="AO1120" s="218"/>
      <c r="AP1120" s="218"/>
      <c r="AQ1120" s="218"/>
      <c r="AR1120" s="218"/>
      <c r="AS1120" s="218"/>
      <c r="AT1120" s="218"/>
      <c r="AU1120" s="218"/>
      <c r="AV1120" s="218"/>
      <c r="AW1120" s="218"/>
      <c r="AX1120" s="218"/>
      <c r="AY1120" s="218"/>
      <c r="AZ1120" s="218"/>
      <c r="BA1120" s="218"/>
      <c r="BB1120" s="218"/>
      <c r="BC1120" s="218"/>
      <c r="BD1120" s="218"/>
      <c r="BE1120" s="218"/>
      <c r="BF1120" s="218"/>
      <c r="BG1120" s="218"/>
      <c r="BH1120" s="218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217"/>
      <c r="BS1120" s="217"/>
      <c r="BT1120" s="217"/>
      <c r="BU1120" s="217"/>
      <c r="BV1120" s="217"/>
      <c r="BW1120" s="217"/>
      <c r="BX1120" s="217"/>
      <c r="BY1120" s="217"/>
      <c r="BZ1120" s="217"/>
      <c r="CA1120" s="217"/>
      <c r="CB1120" s="217"/>
      <c r="CC1120" s="217"/>
      <c r="CD1120" s="217"/>
      <c r="CE1120" s="217"/>
      <c r="CF1120" s="217"/>
      <c r="CG1120" s="217"/>
      <c r="CH1120" s="217"/>
      <c r="CI1120" s="217"/>
      <c r="CJ1120" s="217"/>
      <c r="CK1120" s="217"/>
      <c r="CL1120" s="217"/>
      <c r="CM1120" s="217"/>
      <c r="CN1120" s="217"/>
      <c r="CO1120" s="217"/>
      <c r="CP1120" s="217"/>
      <c r="CQ1120" s="217"/>
      <c r="CR1120" s="217"/>
      <c r="CS1120" s="217"/>
      <c r="CT1120" s="217"/>
      <c r="CU1120" s="217"/>
      <c r="CV1120" s="217"/>
      <c r="CW1120" s="217"/>
      <c r="CX1120" s="217"/>
      <c r="CY1120" s="217"/>
    </row>
    <row r="1121" s="193" customFormat="1" customHeight="1" spans="1:103">
      <c r="A1121" s="341">
        <v>386</v>
      </c>
      <c r="B1121" s="235"/>
      <c r="C1121" s="234">
        <v>1</v>
      </c>
      <c r="D1121" s="233">
        <f t="shared" si="2785"/>
        <v>700</v>
      </c>
      <c r="E1121" s="234" t="str">
        <f t="shared" si="2786"/>
        <v>YT-7954MS</v>
      </c>
      <c r="F1121" s="232">
        <f t="shared" si="2787"/>
        <v>5020</v>
      </c>
      <c r="G1121" s="234"/>
      <c r="H1121" s="234" t="s">
        <v>45</v>
      </c>
      <c r="I1121" s="234">
        <v>75</v>
      </c>
      <c r="J1121" s="252" t="s">
        <v>56</v>
      </c>
      <c r="K1121" s="234">
        <v>476</v>
      </c>
      <c r="L1121" s="234">
        <f t="shared" si="2788"/>
        <v>6</v>
      </c>
      <c r="M1121" s="234">
        <f t="shared" si="2774"/>
        <v>103530</v>
      </c>
      <c r="N1121" s="253">
        <f t="shared" si="2789"/>
        <v>0.199449793672627</v>
      </c>
      <c r="O1121" s="234">
        <v>2.9</v>
      </c>
      <c r="P1121" s="234"/>
      <c r="Q1121" s="234"/>
      <c r="R1121" s="234"/>
      <c r="S1121" s="260">
        <f t="shared" si="2775"/>
        <v>0</v>
      </c>
      <c r="T1121" s="260">
        <f t="shared" si="2776"/>
        <v>42068.8220267474</v>
      </c>
      <c r="U1121" s="260">
        <f t="shared" si="2777"/>
        <v>1001.23796423659</v>
      </c>
      <c r="V1121" s="260"/>
      <c r="W1121" s="270"/>
      <c r="X1121" s="266"/>
      <c r="Y1121" s="260">
        <f t="shared" si="2778"/>
        <v>42068.8220267474</v>
      </c>
      <c r="Z1121" s="234">
        <f t="shared" si="2779"/>
        <v>1001.23796423659</v>
      </c>
      <c r="AA1121" s="260">
        <f t="shared" si="2780"/>
        <v>16386.5546218487</v>
      </c>
      <c r="AB1121" s="278">
        <f t="shared" si="2781"/>
        <v>0</v>
      </c>
      <c r="AC1121" s="260">
        <f t="shared" si="2782"/>
        <v>1461.6</v>
      </c>
      <c r="AD1121" s="254">
        <f t="shared" si="2783"/>
        <v>34.6779746463254</v>
      </c>
      <c r="AE1121" s="279">
        <v>1</v>
      </c>
      <c r="AF1121" s="280">
        <f t="shared" si="2784"/>
        <v>34.78608</v>
      </c>
      <c r="AG1121" s="292">
        <f t="shared" si="2790"/>
        <v>44120</v>
      </c>
      <c r="AH1121" s="294"/>
      <c r="AI1121" s="294">
        <f t="shared" si="2791"/>
        <v>44154.6779746463</v>
      </c>
      <c r="AJ1121" s="295"/>
      <c r="AK1121" s="295">
        <f t="shared" si="2792"/>
        <v>44156.6779746463</v>
      </c>
      <c r="AL1121" s="296"/>
      <c r="AM1121" s="217"/>
      <c r="AN1121" s="218"/>
      <c r="AO1121" s="218"/>
      <c r="AP1121" s="218"/>
      <c r="AQ1121" s="218"/>
      <c r="AR1121" s="218"/>
      <c r="AS1121" s="218"/>
      <c r="AT1121" s="218"/>
      <c r="AU1121" s="218"/>
      <c r="AV1121" s="218"/>
      <c r="AW1121" s="218"/>
      <c r="AX1121" s="218"/>
      <c r="AY1121" s="218"/>
      <c r="AZ1121" s="218"/>
      <c r="BA1121" s="218"/>
      <c r="BB1121" s="218"/>
      <c r="BC1121" s="218"/>
      <c r="BD1121" s="218"/>
      <c r="BE1121" s="218"/>
      <c r="BF1121" s="218"/>
      <c r="BG1121" s="218"/>
      <c r="BH1121" s="218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217"/>
      <c r="BS1121" s="217"/>
      <c r="BT1121" s="217"/>
      <c r="BU1121" s="217"/>
      <c r="BV1121" s="217"/>
      <c r="BW1121" s="217"/>
      <c r="BX1121" s="217"/>
      <c r="BY1121" s="217"/>
      <c r="BZ1121" s="217"/>
      <c r="CA1121" s="217"/>
      <c r="CB1121" s="217"/>
      <c r="CC1121" s="217"/>
      <c r="CD1121" s="217"/>
      <c r="CE1121" s="217"/>
      <c r="CF1121" s="217"/>
      <c r="CG1121" s="217"/>
      <c r="CH1121" s="217"/>
      <c r="CI1121" s="217"/>
      <c r="CJ1121" s="217"/>
      <c r="CK1121" s="217"/>
      <c r="CL1121" s="217"/>
      <c r="CM1121" s="217"/>
      <c r="CN1121" s="217"/>
      <c r="CO1121" s="217"/>
      <c r="CP1121" s="217"/>
      <c r="CQ1121" s="217"/>
      <c r="CR1121" s="217"/>
      <c r="CS1121" s="217"/>
      <c r="CT1121" s="217"/>
      <c r="CU1121" s="217"/>
      <c r="CV1121" s="217"/>
      <c r="CW1121" s="217"/>
      <c r="CX1121" s="217"/>
      <c r="CY1121" s="217"/>
    </row>
    <row r="1122" s="193" customFormat="1" customHeight="1" spans="1:103">
      <c r="A1122" s="341">
        <v>386</v>
      </c>
      <c r="B1122" s="235"/>
      <c r="C1122" s="234">
        <v>1</v>
      </c>
      <c r="D1122" s="233">
        <f t="shared" si="2785"/>
        <v>700</v>
      </c>
      <c r="E1122" s="234" t="str">
        <f t="shared" si="2786"/>
        <v>YT-7954MS</v>
      </c>
      <c r="F1122" s="232">
        <f t="shared" si="2787"/>
        <v>5020</v>
      </c>
      <c r="G1122" s="234"/>
      <c r="H1122" s="234" t="s">
        <v>46</v>
      </c>
      <c r="I1122" s="234"/>
      <c r="J1122" s="252"/>
      <c r="K1122" s="234"/>
      <c r="L1122" s="234">
        <f t="shared" si="2788"/>
        <v>6</v>
      </c>
      <c r="M1122" s="234">
        <f t="shared" si="2774"/>
        <v>0</v>
      </c>
      <c r="N1122" s="253">
        <f t="shared" si="2789"/>
        <v>0</v>
      </c>
      <c r="O1122" s="234"/>
      <c r="P1122" s="234"/>
      <c r="Q1122" s="234"/>
      <c r="R1122" s="234"/>
      <c r="S1122" s="260">
        <f t="shared" si="2775"/>
        <v>0</v>
      </c>
      <c r="T1122" s="260" t="e">
        <f t="shared" si="2776"/>
        <v>#DIV/0!</v>
      </c>
      <c r="U1122" s="260">
        <f t="shared" si="2777"/>
        <v>0</v>
      </c>
      <c r="V1122" s="343" t="s">
        <v>122</v>
      </c>
      <c r="W1122" s="270"/>
      <c r="X1122" s="266"/>
      <c r="Y1122" s="260" t="e">
        <f t="shared" si="2778"/>
        <v>#DIV/0!</v>
      </c>
      <c r="Z1122" s="234" t="e">
        <f t="shared" si="2779"/>
        <v>#DIV/0!</v>
      </c>
      <c r="AA1122" s="260" t="e">
        <f t="shared" si="2780"/>
        <v>#DIV/0!</v>
      </c>
      <c r="AB1122" s="278" t="e">
        <f t="shared" si="2781"/>
        <v>#DIV/0!</v>
      </c>
      <c r="AC1122" s="260">
        <f t="shared" si="2782"/>
        <v>0</v>
      </c>
      <c r="AD1122" s="254" t="e">
        <f t="shared" si="2783"/>
        <v>#DIV/0!</v>
      </c>
      <c r="AE1122" s="279">
        <v>1</v>
      </c>
      <c r="AF1122" s="280">
        <f t="shared" si="2784"/>
        <v>0</v>
      </c>
      <c r="AG1122" s="292">
        <f t="shared" si="2790"/>
        <v>44120</v>
      </c>
      <c r="AH1122" s="294"/>
      <c r="AI1122" s="294" t="e">
        <f t="shared" si="2791"/>
        <v>#DIV/0!</v>
      </c>
      <c r="AJ1122" s="295"/>
      <c r="AK1122" s="295">
        <f t="shared" si="2792"/>
        <v>44156.6779746463</v>
      </c>
      <c r="AL1122" s="296"/>
      <c r="AM1122" s="217"/>
      <c r="AN1122" s="218"/>
      <c r="AO1122" s="218"/>
      <c r="AP1122" s="218"/>
      <c r="AQ1122" s="218"/>
      <c r="AR1122" s="218"/>
      <c r="AS1122" s="218"/>
      <c r="AT1122" s="218"/>
      <c r="AU1122" s="218"/>
      <c r="AV1122" s="218"/>
      <c r="AW1122" s="218"/>
      <c r="AX1122" s="218"/>
      <c r="AY1122" s="218"/>
      <c r="AZ1122" s="218"/>
      <c r="BA1122" s="218"/>
      <c r="BB1122" s="218"/>
      <c r="BC1122" s="218"/>
      <c r="BD1122" s="218"/>
      <c r="BE1122" s="218"/>
      <c r="BF1122" s="218"/>
      <c r="BG1122" s="218"/>
      <c r="BH1122" s="218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217"/>
      <c r="BS1122" s="217"/>
      <c r="BT1122" s="217"/>
      <c r="BU1122" s="217"/>
      <c r="BV1122" s="217"/>
      <c r="BW1122" s="217"/>
      <c r="BX1122" s="217"/>
      <c r="BY1122" s="217"/>
      <c r="BZ1122" s="217"/>
      <c r="CA1122" s="217"/>
      <c r="CB1122" s="217"/>
      <c r="CC1122" s="217"/>
      <c r="CD1122" s="217"/>
      <c r="CE1122" s="217"/>
      <c r="CF1122" s="217"/>
      <c r="CG1122" s="217"/>
      <c r="CH1122" s="217"/>
      <c r="CI1122" s="217"/>
      <c r="CJ1122" s="217"/>
      <c r="CK1122" s="217"/>
      <c r="CL1122" s="217"/>
      <c r="CM1122" s="217"/>
      <c r="CN1122" s="217"/>
      <c r="CO1122" s="217"/>
      <c r="CP1122" s="217"/>
      <c r="CQ1122" s="217"/>
      <c r="CR1122" s="217"/>
      <c r="CS1122" s="217"/>
      <c r="CT1122" s="217"/>
      <c r="CU1122" s="217"/>
      <c r="CV1122" s="217"/>
      <c r="CW1122" s="217"/>
      <c r="CX1122" s="217"/>
      <c r="CY1122" s="217"/>
    </row>
    <row r="1123" s="193" customFormat="1" customHeight="1" spans="1:103">
      <c r="A1123" s="341"/>
      <c r="B1123" s="237"/>
      <c r="C1123" s="240"/>
      <c r="D1123" s="239"/>
      <c r="E1123" s="240"/>
      <c r="F1123" s="238"/>
      <c r="G1123" s="240"/>
      <c r="H1123" s="240"/>
      <c r="I1123" s="240"/>
      <c r="J1123" s="256"/>
      <c r="K1123" s="240"/>
      <c r="L1123" s="240"/>
      <c r="M1123" s="240"/>
      <c r="N1123" s="257"/>
      <c r="O1123" s="240"/>
      <c r="P1123" s="240"/>
      <c r="Q1123" s="240"/>
      <c r="R1123" s="240"/>
      <c r="S1123" s="267"/>
      <c r="T1123" s="267"/>
      <c r="U1123" s="267"/>
      <c r="V1123" s="267"/>
      <c r="W1123" s="272"/>
      <c r="X1123" s="269"/>
      <c r="Y1123" s="267"/>
      <c r="Z1123" s="240"/>
      <c r="AA1123" s="267"/>
      <c r="AB1123" s="281"/>
      <c r="AC1123" s="267"/>
      <c r="AD1123" s="258"/>
      <c r="AE1123" s="282"/>
      <c r="AF1123" s="283"/>
      <c r="AG1123" s="297"/>
      <c r="AH1123" s="352"/>
      <c r="AI1123" s="352"/>
      <c r="AJ1123" s="345"/>
      <c r="AK1123" s="345"/>
      <c r="AL1123" s="298"/>
      <c r="AM1123" s="217"/>
      <c r="AN1123" s="218"/>
      <c r="AO1123" s="218"/>
      <c r="AP1123" s="218"/>
      <c r="AQ1123" s="218"/>
      <c r="AR1123" s="218"/>
      <c r="AS1123" s="218"/>
      <c r="AT1123" s="218"/>
      <c r="AU1123" s="218"/>
      <c r="AV1123" s="218"/>
      <c r="AW1123" s="218"/>
      <c r="AX1123" s="218"/>
      <c r="AY1123" s="218"/>
      <c r="AZ1123" s="218"/>
      <c r="BA1123" s="218"/>
      <c r="BB1123" s="218"/>
      <c r="BC1123" s="218"/>
      <c r="BD1123" s="218"/>
      <c r="BE1123" s="218"/>
      <c r="BF1123" s="218"/>
      <c r="BG1123" s="218"/>
      <c r="BH1123" s="218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217"/>
      <c r="BS1123" s="217"/>
      <c r="BT1123" s="217"/>
      <c r="BU1123" s="217"/>
      <c r="BV1123" s="217"/>
      <c r="BW1123" s="217"/>
      <c r="BX1123" s="217"/>
      <c r="BY1123" s="217"/>
      <c r="BZ1123" s="217"/>
      <c r="CA1123" s="217"/>
      <c r="CB1123" s="217"/>
      <c r="CC1123" s="217"/>
      <c r="CD1123" s="217"/>
      <c r="CE1123" s="217"/>
      <c r="CF1123" s="217"/>
      <c r="CG1123" s="217"/>
      <c r="CH1123" s="217"/>
      <c r="CI1123" s="217"/>
      <c r="CJ1123" s="217"/>
      <c r="CK1123" s="217"/>
      <c r="CL1123" s="217"/>
      <c r="CM1123" s="217"/>
      <c r="CN1123" s="217"/>
      <c r="CO1123" s="217"/>
      <c r="CP1123" s="217"/>
      <c r="CQ1123" s="217"/>
      <c r="CR1123" s="217"/>
      <c r="CS1123" s="217"/>
      <c r="CT1123" s="217"/>
      <c r="CU1123" s="217"/>
      <c r="CV1123" s="217"/>
      <c r="CW1123" s="217"/>
      <c r="CX1123" s="217"/>
      <c r="CY1123" s="217"/>
    </row>
    <row r="1124" s="190" customFormat="1" customHeight="1" spans="1:103">
      <c r="A1124" s="243">
        <v>385</v>
      </c>
      <c r="B1124" s="235">
        <v>1140</v>
      </c>
      <c r="C1124" s="234">
        <v>1</v>
      </c>
      <c r="D1124" s="233">
        <v>450</v>
      </c>
      <c r="E1124" s="234" t="s">
        <v>251</v>
      </c>
      <c r="F1124" s="232">
        <v>1020</v>
      </c>
      <c r="G1124" s="234"/>
      <c r="H1124" s="234" t="s">
        <v>15</v>
      </c>
      <c r="I1124" s="234">
        <v>43</v>
      </c>
      <c r="J1124" s="259" t="s">
        <v>252</v>
      </c>
      <c r="K1124" s="234">
        <v>176</v>
      </c>
      <c r="L1124" s="234">
        <v>6</v>
      </c>
      <c r="M1124" s="234">
        <f t="shared" ref="M1124:M1130" si="2793">O1124*K1124*I1124</f>
        <v>16649.6</v>
      </c>
      <c r="N1124" s="253">
        <f>M1124/SUM($M$1124:$M$1130)</f>
        <v>0.0108859969436094</v>
      </c>
      <c r="O1124" s="234">
        <v>2.2</v>
      </c>
      <c r="P1124" s="234"/>
      <c r="Q1124" s="234"/>
      <c r="R1124" s="234"/>
      <c r="S1124" s="260">
        <f t="shared" ref="S1124:S1137" si="2794">R1124*Q1124*P1124/1000</f>
        <v>0</v>
      </c>
      <c r="T1124" s="260">
        <f t="shared" ref="T1124:T1137" si="2795">F1124*N1124*1000/L1124/K1124*9000/I1124</f>
        <v>2200.78955123181</v>
      </c>
      <c r="U1124" s="260">
        <f t="shared" ref="U1124:U1137" si="2796">F1124*N1124</f>
        <v>11.1037168824816</v>
      </c>
      <c r="V1124" s="260"/>
      <c r="W1124" s="270"/>
      <c r="X1124" s="266"/>
      <c r="Y1124" s="260">
        <f t="shared" ref="Y1124:Y1137" si="2797">T1124-X1124</f>
        <v>2200.78955123181</v>
      </c>
      <c r="Z1124" s="234">
        <f t="shared" ref="Z1124:Z1137" si="2798">Y1124*I1124/9000*L1124*K1124/1000</f>
        <v>11.1037168824816</v>
      </c>
      <c r="AA1124" s="260">
        <f t="shared" ref="AA1124:AA1137" si="2799">65*1000/K1124*9000/I1124</f>
        <v>77299.154334038</v>
      </c>
      <c r="AB1124" s="278">
        <f t="shared" ref="AB1124:AB1137" si="2800">Q1124*R1124*P1124*N1124/K1124/L1124*9000/I1124</f>
        <v>0</v>
      </c>
      <c r="AC1124" s="260">
        <f t="shared" ref="AC1124:AC1137" si="2801">D1124/2*O1124*60*24/1000</f>
        <v>712.8</v>
      </c>
      <c r="AD1124" s="254">
        <f t="shared" ref="AD1124:AD1130" si="2802">T1124/AC1124/0.83/AE1124</f>
        <v>3.71991256479083</v>
      </c>
      <c r="AE1124" s="279">
        <v>1</v>
      </c>
      <c r="AF1124" s="280">
        <f t="shared" ref="AF1124:AF1137" si="2803">IF(LEN(C1124)&gt;0,AC1124*I1124/9000/1000*K1124*L1124,"")</f>
        <v>3.5963136</v>
      </c>
      <c r="AG1124" s="292">
        <v>43903</v>
      </c>
      <c r="AH1124" s="294"/>
      <c r="AI1124" s="294">
        <f>AD1124+AG1124</f>
        <v>43906.7199125648</v>
      </c>
      <c r="AJ1124" s="295" t="str">
        <f ca="1">IF(NOW()-AG1124-AD1124&gt;=-2,"跟踪"," ")</f>
        <v>跟踪</v>
      </c>
      <c r="AK1124" s="295">
        <v>43783</v>
      </c>
      <c r="AL1124" s="296">
        <f>SUM(AF1124:AF1130)</f>
        <v>330.3614376</v>
      </c>
      <c r="AM1124" s="300"/>
      <c r="AN1124" s="218"/>
      <c r="AO1124" s="218"/>
      <c r="AP1124" s="218"/>
      <c r="AQ1124" s="218"/>
      <c r="AR1124" s="218"/>
      <c r="AS1124" s="218"/>
      <c r="AT1124" s="218"/>
      <c r="AU1124" s="218"/>
      <c r="AV1124" s="218"/>
      <c r="AW1124" s="218"/>
      <c r="AX1124" s="218"/>
      <c r="AY1124" s="218"/>
      <c r="AZ1124" s="218"/>
      <c r="BA1124" s="218"/>
      <c r="BB1124" s="218"/>
      <c r="BC1124" s="218"/>
      <c r="BD1124" s="218"/>
      <c r="BE1124" s="218"/>
      <c r="BF1124" s="218"/>
      <c r="BG1124" s="218"/>
      <c r="BH1124" s="218"/>
      <c r="BI1124" s="300"/>
      <c r="BJ1124" s="300"/>
      <c r="BK1124" s="300"/>
      <c r="BL1124" s="300"/>
      <c r="BM1124" s="300"/>
      <c r="BN1124" s="300"/>
      <c r="BO1124" s="300"/>
      <c r="BP1124" s="300"/>
      <c r="BQ1124" s="300"/>
      <c r="BR1124" s="300"/>
      <c r="BS1124" s="300"/>
      <c r="BT1124" s="300"/>
      <c r="BU1124" s="300"/>
      <c r="BV1124" s="300"/>
      <c r="BW1124" s="300"/>
      <c r="BX1124" s="300"/>
      <c r="BY1124" s="300"/>
      <c r="BZ1124" s="300"/>
      <c r="CA1124" s="300"/>
      <c r="CB1124" s="300"/>
      <c r="CC1124" s="300"/>
      <c r="CD1124" s="300"/>
      <c r="CE1124" s="300"/>
      <c r="CF1124" s="300"/>
      <c r="CG1124" s="300"/>
      <c r="CH1124" s="300"/>
      <c r="CI1124" s="300"/>
      <c r="CJ1124" s="300"/>
      <c r="CK1124" s="300"/>
      <c r="CL1124" s="300"/>
      <c r="CM1124" s="300"/>
      <c r="CN1124" s="300"/>
      <c r="CO1124" s="300"/>
      <c r="CP1124" s="300"/>
      <c r="CQ1124" s="300"/>
      <c r="CR1124" s="300"/>
      <c r="CS1124" s="300"/>
      <c r="CT1124" s="300"/>
      <c r="CU1124" s="300"/>
      <c r="CV1124" s="300"/>
      <c r="CW1124" s="300"/>
      <c r="CX1124" s="300"/>
      <c r="CY1124" s="300"/>
    </row>
    <row r="1125" s="190" customFormat="1" customHeight="1" spans="1:103">
      <c r="A1125" s="243">
        <v>385</v>
      </c>
      <c r="B1125" s="235"/>
      <c r="C1125" s="234">
        <v>1</v>
      </c>
      <c r="D1125" s="233">
        <f t="shared" ref="D1125:D1130" si="2804">D1124</f>
        <v>450</v>
      </c>
      <c r="E1125" s="234" t="str">
        <f t="shared" ref="E1125:E1130" si="2805">E1124</f>
        <v>YA-G766-26E-F</v>
      </c>
      <c r="F1125" s="232">
        <f t="shared" ref="F1125:F1130" si="2806">F1124</f>
        <v>1020</v>
      </c>
      <c r="G1125" s="234"/>
      <c r="H1125" s="234" t="s">
        <v>41</v>
      </c>
      <c r="I1125" s="234">
        <v>75</v>
      </c>
      <c r="J1125" s="259" t="s">
        <v>252</v>
      </c>
      <c r="K1125" s="234">
        <v>350</v>
      </c>
      <c r="L1125" s="234">
        <f t="shared" ref="L1125:L1130" si="2807">L1124</f>
        <v>6</v>
      </c>
      <c r="M1125" s="234">
        <f t="shared" si="2793"/>
        <v>136500</v>
      </c>
      <c r="N1125" s="253">
        <f t="shared" ref="N1125:N1130" si="2808">M1125/SUM($M$1124:$M$1130)</f>
        <v>0.0892477046176893</v>
      </c>
      <c r="O1125" s="234">
        <v>5.2</v>
      </c>
      <c r="P1125" s="260"/>
      <c r="Q1125" s="260"/>
      <c r="R1125" s="260"/>
      <c r="S1125" s="260">
        <f t="shared" si="2794"/>
        <v>0</v>
      </c>
      <c r="T1125" s="260">
        <f t="shared" si="2795"/>
        <v>5201.86621200246</v>
      </c>
      <c r="U1125" s="260">
        <f t="shared" si="2796"/>
        <v>91.0326587100431</v>
      </c>
      <c r="V1125" s="260"/>
      <c r="W1125" s="270"/>
      <c r="X1125" s="266"/>
      <c r="Y1125" s="260">
        <f t="shared" si="2797"/>
        <v>5201.86621200246</v>
      </c>
      <c r="Z1125" s="234">
        <f t="shared" si="2798"/>
        <v>91.0326587100431</v>
      </c>
      <c r="AA1125" s="260">
        <f t="shared" si="2799"/>
        <v>22285.7142857143</v>
      </c>
      <c r="AB1125" s="278">
        <f t="shared" si="2800"/>
        <v>0</v>
      </c>
      <c r="AC1125" s="260">
        <f t="shared" si="2801"/>
        <v>1684.8</v>
      </c>
      <c r="AD1125" s="254">
        <f t="shared" si="2802"/>
        <v>3.71991256479083</v>
      </c>
      <c r="AE1125" s="279">
        <v>1</v>
      </c>
      <c r="AF1125" s="280">
        <f t="shared" si="2803"/>
        <v>29.484</v>
      </c>
      <c r="AG1125" s="292">
        <f t="shared" ref="AG1125:AG1130" si="2809">AG1124</f>
        <v>43903</v>
      </c>
      <c r="AH1125" s="294"/>
      <c r="AI1125" s="294">
        <f t="shared" ref="AI1125:AI1130" si="2810">AI1124</f>
        <v>43906.7199125648</v>
      </c>
      <c r="AJ1125" s="295"/>
      <c r="AK1125" s="295">
        <f t="shared" ref="AK1125:AK1130" si="2811">AK1124</f>
        <v>43783</v>
      </c>
      <c r="AL1125" s="296"/>
      <c r="AM1125" s="300"/>
      <c r="AN1125" s="218"/>
      <c r="AO1125" s="218"/>
      <c r="AP1125" s="218"/>
      <c r="AQ1125" s="218"/>
      <c r="AR1125" s="218"/>
      <c r="AS1125" s="218"/>
      <c r="AT1125" s="218"/>
      <c r="AU1125" s="218"/>
      <c r="AV1125" s="218"/>
      <c r="AW1125" s="218"/>
      <c r="AX1125" s="218"/>
      <c r="AY1125" s="218"/>
      <c r="AZ1125" s="218"/>
      <c r="BA1125" s="218"/>
      <c r="BB1125" s="218"/>
      <c r="BC1125" s="218"/>
      <c r="BD1125" s="218"/>
      <c r="BE1125" s="218"/>
      <c r="BF1125" s="218"/>
      <c r="BG1125" s="218"/>
      <c r="BH1125" s="218"/>
      <c r="BI1125" s="300"/>
      <c r="BJ1125" s="300"/>
      <c r="BK1125" s="300"/>
      <c r="BL1125" s="300"/>
      <c r="BM1125" s="300"/>
      <c r="BN1125" s="300"/>
      <c r="BO1125" s="300"/>
      <c r="BP1125" s="300"/>
      <c r="BQ1125" s="300"/>
      <c r="BR1125" s="300"/>
      <c r="BS1125" s="300"/>
      <c r="BT1125" s="300"/>
      <c r="BU1125" s="300"/>
      <c r="BV1125" s="300"/>
      <c r="BW1125" s="300"/>
      <c r="BX1125" s="300"/>
      <c r="BY1125" s="300"/>
      <c r="BZ1125" s="300"/>
      <c r="CA1125" s="300"/>
      <c r="CB1125" s="300"/>
      <c r="CC1125" s="300"/>
      <c r="CD1125" s="300"/>
      <c r="CE1125" s="300"/>
      <c r="CF1125" s="300"/>
      <c r="CG1125" s="300"/>
      <c r="CH1125" s="300"/>
      <c r="CI1125" s="300"/>
      <c r="CJ1125" s="300"/>
      <c r="CK1125" s="300"/>
      <c r="CL1125" s="300"/>
      <c r="CM1125" s="300"/>
      <c r="CN1125" s="300"/>
      <c r="CO1125" s="300"/>
      <c r="CP1125" s="300"/>
      <c r="CQ1125" s="300"/>
      <c r="CR1125" s="300"/>
      <c r="CS1125" s="300"/>
      <c r="CT1125" s="300"/>
      <c r="CU1125" s="300"/>
      <c r="CV1125" s="300"/>
      <c r="CW1125" s="300"/>
      <c r="CX1125" s="300"/>
      <c r="CY1125" s="300"/>
    </row>
    <row r="1126" s="190" customFormat="1" customHeight="1" spans="1:103">
      <c r="A1126" s="243">
        <v>385</v>
      </c>
      <c r="B1126" s="235"/>
      <c r="C1126" s="234">
        <v>1</v>
      </c>
      <c r="D1126" s="233">
        <f t="shared" si="2804"/>
        <v>450</v>
      </c>
      <c r="E1126" s="234" t="str">
        <f t="shared" si="2805"/>
        <v>YA-G766-26E-F</v>
      </c>
      <c r="F1126" s="232">
        <f t="shared" si="2806"/>
        <v>1020</v>
      </c>
      <c r="G1126" s="241" t="s">
        <v>49</v>
      </c>
      <c r="H1126" s="234" t="s">
        <v>42</v>
      </c>
      <c r="I1126" s="234">
        <v>30</v>
      </c>
      <c r="J1126" s="259" t="s">
        <v>253</v>
      </c>
      <c r="K1126" s="234">
        <v>181</v>
      </c>
      <c r="L1126" s="234">
        <f t="shared" si="2807"/>
        <v>6</v>
      </c>
      <c r="M1126" s="234">
        <f t="shared" si="2793"/>
        <v>370869</v>
      </c>
      <c r="N1126" s="253">
        <f t="shared" si="2808"/>
        <v>0.242485032702255</v>
      </c>
      <c r="O1126" s="234">
        <v>68.3</v>
      </c>
      <c r="P1126" s="234"/>
      <c r="Q1126" s="234"/>
      <c r="R1126" s="234"/>
      <c r="S1126" s="260">
        <f t="shared" si="2794"/>
        <v>0</v>
      </c>
      <c r="T1126" s="260">
        <f t="shared" si="2795"/>
        <v>68324.5119768785</v>
      </c>
      <c r="U1126" s="260">
        <f t="shared" si="2796"/>
        <v>247.3347333563</v>
      </c>
      <c r="V1126" s="260"/>
      <c r="W1126" s="270"/>
      <c r="X1126" s="266"/>
      <c r="Y1126" s="260">
        <f t="shared" si="2797"/>
        <v>68324.5119768785</v>
      </c>
      <c r="Z1126" s="234">
        <f t="shared" si="2798"/>
        <v>247.3347333563</v>
      </c>
      <c r="AA1126" s="260">
        <f t="shared" si="2799"/>
        <v>107734.806629834</v>
      </c>
      <c r="AB1126" s="278">
        <f t="shared" si="2800"/>
        <v>0</v>
      </c>
      <c r="AC1126" s="260">
        <f t="shared" si="2801"/>
        <v>22129.2</v>
      </c>
      <c r="AD1126" s="254">
        <f t="shared" si="2802"/>
        <v>3.71991256479083</v>
      </c>
      <c r="AE1126" s="279">
        <v>1</v>
      </c>
      <c r="AF1126" s="280">
        <f t="shared" si="2803"/>
        <v>80.107704</v>
      </c>
      <c r="AG1126" s="292">
        <f t="shared" si="2809"/>
        <v>43903</v>
      </c>
      <c r="AH1126" s="294"/>
      <c r="AI1126" s="294">
        <f t="shared" si="2810"/>
        <v>43906.7199125648</v>
      </c>
      <c r="AJ1126" s="295"/>
      <c r="AK1126" s="295">
        <f t="shared" si="2811"/>
        <v>43783</v>
      </c>
      <c r="AL1126" s="296"/>
      <c r="AM1126" s="300"/>
      <c r="AN1126" s="218"/>
      <c r="AO1126" s="218"/>
      <c r="AP1126" s="218"/>
      <c r="AQ1126" s="218"/>
      <c r="AR1126" s="218"/>
      <c r="AS1126" s="218"/>
      <c r="AT1126" s="218"/>
      <c r="AU1126" s="218"/>
      <c r="AV1126" s="218"/>
      <c r="AW1126" s="218"/>
      <c r="AX1126" s="218"/>
      <c r="AY1126" s="218"/>
      <c r="AZ1126" s="218"/>
      <c r="BA1126" s="218"/>
      <c r="BB1126" s="218"/>
      <c r="BC1126" s="218"/>
      <c r="BD1126" s="218"/>
      <c r="BE1126" s="218"/>
      <c r="BF1126" s="218"/>
      <c r="BG1126" s="218"/>
      <c r="BH1126" s="218"/>
      <c r="BI1126" s="300"/>
      <c r="BJ1126" s="300"/>
      <c r="BK1126" s="300"/>
      <c r="BL1126" s="300"/>
      <c r="BM1126" s="300"/>
      <c r="BN1126" s="300"/>
      <c r="BO1126" s="300"/>
      <c r="BP1126" s="300"/>
      <c r="BQ1126" s="300"/>
      <c r="BR1126" s="300"/>
      <c r="BS1126" s="300"/>
      <c r="BT1126" s="300"/>
      <c r="BU1126" s="300"/>
      <c r="BV1126" s="300"/>
      <c r="BW1126" s="300"/>
      <c r="BX1126" s="300"/>
      <c r="BY1126" s="300"/>
      <c r="BZ1126" s="300"/>
      <c r="CA1126" s="300"/>
      <c r="CB1126" s="300"/>
      <c r="CC1126" s="300"/>
      <c r="CD1126" s="300"/>
      <c r="CE1126" s="300"/>
      <c r="CF1126" s="300"/>
      <c r="CG1126" s="300"/>
      <c r="CH1126" s="300"/>
      <c r="CI1126" s="300"/>
      <c r="CJ1126" s="300"/>
      <c r="CK1126" s="300"/>
      <c r="CL1126" s="300"/>
      <c r="CM1126" s="300"/>
      <c r="CN1126" s="300"/>
      <c r="CO1126" s="300"/>
      <c r="CP1126" s="300"/>
      <c r="CQ1126" s="300"/>
      <c r="CR1126" s="300"/>
      <c r="CS1126" s="300"/>
      <c r="CT1126" s="300"/>
      <c r="CU1126" s="300"/>
      <c r="CV1126" s="300"/>
      <c r="CW1126" s="300"/>
      <c r="CX1126" s="300"/>
      <c r="CY1126" s="300"/>
    </row>
    <row r="1127" s="190" customFormat="1" customHeight="1" spans="1:103">
      <c r="A1127" s="243">
        <v>385</v>
      </c>
      <c r="B1127" s="235"/>
      <c r="C1127" s="234">
        <v>1</v>
      </c>
      <c r="D1127" s="233">
        <f t="shared" si="2804"/>
        <v>450</v>
      </c>
      <c r="E1127" s="234" t="str">
        <f t="shared" si="2805"/>
        <v>YA-G766-26E-F</v>
      </c>
      <c r="F1127" s="232">
        <f t="shared" si="2806"/>
        <v>1020</v>
      </c>
      <c r="G1127" s="242"/>
      <c r="H1127" s="234" t="s">
        <v>43</v>
      </c>
      <c r="I1127" s="234">
        <v>75</v>
      </c>
      <c r="J1127" s="259" t="s">
        <v>253</v>
      </c>
      <c r="K1127" s="234">
        <v>181</v>
      </c>
      <c r="L1127" s="234">
        <f t="shared" si="2807"/>
        <v>6</v>
      </c>
      <c r="M1127" s="234">
        <f t="shared" si="2793"/>
        <v>927172.5</v>
      </c>
      <c r="N1127" s="253">
        <f t="shared" si="2808"/>
        <v>0.606212581755638</v>
      </c>
      <c r="O1127" s="234">
        <v>68.3</v>
      </c>
      <c r="P1127" s="234"/>
      <c r="Q1127" s="234"/>
      <c r="R1127" s="234"/>
      <c r="S1127" s="260">
        <f t="shared" si="2794"/>
        <v>0</v>
      </c>
      <c r="T1127" s="260">
        <f t="shared" si="2795"/>
        <v>68324.5119768785</v>
      </c>
      <c r="U1127" s="260">
        <f t="shared" si="2796"/>
        <v>618.33683339075</v>
      </c>
      <c r="V1127" s="260"/>
      <c r="W1127" s="270"/>
      <c r="X1127" s="266"/>
      <c r="Y1127" s="260">
        <f t="shared" si="2797"/>
        <v>68324.5119768785</v>
      </c>
      <c r="Z1127" s="234">
        <f t="shared" si="2798"/>
        <v>618.33683339075</v>
      </c>
      <c r="AA1127" s="260">
        <f t="shared" si="2799"/>
        <v>43093.9226519337</v>
      </c>
      <c r="AB1127" s="278">
        <f t="shared" si="2800"/>
        <v>0</v>
      </c>
      <c r="AC1127" s="260">
        <f t="shared" si="2801"/>
        <v>22129.2</v>
      </c>
      <c r="AD1127" s="254">
        <f t="shared" si="2802"/>
        <v>3.71991256479083</v>
      </c>
      <c r="AE1127" s="279">
        <v>1</v>
      </c>
      <c r="AF1127" s="280">
        <f t="shared" si="2803"/>
        <v>200.26926</v>
      </c>
      <c r="AG1127" s="292">
        <f t="shared" si="2809"/>
        <v>43903</v>
      </c>
      <c r="AH1127" s="294"/>
      <c r="AI1127" s="294">
        <f t="shared" si="2810"/>
        <v>43906.7199125648</v>
      </c>
      <c r="AJ1127" s="295"/>
      <c r="AK1127" s="295">
        <f t="shared" si="2811"/>
        <v>43783</v>
      </c>
      <c r="AL1127" s="296"/>
      <c r="AM1127" s="300"/>
      <c r="AN1127" s="218"/>
      <c r="AO1127" s="218"/>
      <c r="AP1127" s="218"/>
      <c r="AQ1127" s="218"/>
      <c r="AR1127" s="218"/>
      <c r="AS1127" s="218"/>
      <c r="AT1127" s="218"/>
      <c r="AU1127" s="218"/>
      <c r="AV1127" s="218"/>
      <c r="AW1127" s="218"/>
      <c r="AX1127" s="218"/>
      <c r="AY1127" s="218"/>
      <c r="AZ1127" s="218"/>
      <c r="BA1127" s="218"/>
      <c r="BB1127" s="218"/>
      <c r="BC1127" s="218"/>
      <c r="BD1127" s="218"/>
      <c r="BE1127" s="218"/>
      <c r="BF1127" s="218"/>
      <c r="BG1127" s="218"/>
      <c r="BH1127" s="218"/>
      <c r="BI1127" s="300"/>
      <c r="BJ1127" s="300"/>
      <c r="BK1127" s="300"/>
      <c r="BL1127" s="300"/>
      <c r="BM1127" s="300"/>
      <c r="BN1127" s="300"/>
      <c r="BO1127" s="300"/>
      <c r="BP1127" s="300"/>
      <c r="BQ1127" s="300"/>
      <c r="BR1127" s="300"/>
      <c r="BS1127" s="300"/>
      <c r="BT1127" s="300"/>
      <c r="BU1127" s="300"/>
      <c r="BV1127" s="300"/>
      <c r="BW1127" s="300"/>
      <c r="BX1127" s="300"/>
      <c r="BY1127" s="300"/>
      <c r="BZ1127" s="300"/>
      <c r="CA1127" s="300"/>
      <c r="CB1127" s="300"/>
      <c r="CC1127" s="300"/>
      <c r="CD1127" s="300"/>
      <c r="CE1127" s="300"/>
      <c r="CF1127" s="300"/>
      <c r="CG1127" s="300"/>
      <c r="CH1127" s="300"/>
      <c r="CI1127" s="300"/>
      <c r="CJ1127" s="300"/>
      <c r="CK1127" s="300"/>
      <c r="CL1127" s="300"/>
      <c r="CM1127" s="300"/>
      <c r="CN1127" s="300"/>
      <c r="CO1127" s="300"/>
      <c r="CP1127" s="300"/>
      <c r="CQ1127" s="300"/>
      <c r="CR1127" s="300"/>
      <c r="CS1127" s="300"/>
      <c r="CT1127" s="300"/>
      <c r="CU1127" s="300"/>
      <c r="CV1127" s="300"/>
      <c r="CW1127" s="300"/>
      <c r="CX1127" s="300"/>
      <c r="CY1127" s="300"/>
    </row>
    <row r="1128" s="190" customFormat="1" customHeight="1" spans="1:103">
      <c r="A1128" s="243">
        <v>385</v>
      </c>
      <c r="B1128" s="235"/>
      <c r="C1128" s="234">
        <v>1</v>
      </c>
      <c r="D1128" s="233">
        <f t="shared" si="2804"/>
        <v>450</v>
      </c>
      <c r="E1128" s="234" t="str">
        <f t="shared" si="2805"/>
        <v>YA-G766-26E-F</v>
      </c>
      <c r="F1128" s="232">
        <f t="shared" si="2806"/>
        <v>1020</v>
      </c>
      <c r="G1128" s="234"/>
      <c r="H1128" s="234" t="s">
        <v>44</v>
      </c>
      <c r="I1128" s="234">
        <v>43</v>
      </c>
      <c r="J1128" s="259" t="s">
        <v>252</v>
      </c>
      <c r="K1128" s="234">
        <v>350</v>
      </c>
      <c r="L1128" s="234">
        <f t="shared" si="2807"/>
        <v>6</v>
      </c>
      <c r="M1128" s="234">
        <f t="shared" si="2793"/>
        <v>78260</v>
      </c>
      <c r="N1128" s="253">
        <f t="shared" si="2808"/>
        <v>0.0511686839808085</v>
      </c>
      <c r="O1128" s="234">
        <v>5.2</v>
      </c>
      <c r="P1128" s="234"/>
      <c r="Q1128" s="234"/>
      <c r="R1128" s="234"/>
      <c r="S1128" s="260">
        <f t="shared" si="2794"/>
        <v>0</v>
      </c>
      <c r="T1128" s="260">
        <f t="shared" si="2795"/>
        <v>5201.86621200246</v>
      </c>
      <c r="U1128" s="260">
        <f t="shared" si="2796"/>
        <v>52.1920576604247</v>
      </c>
      <c r="V1128" s="260"/>
      <c r="W1128" s="270"/>
      <c r="X1128" s="266"/>
      <c r="Y1128" s="260">
        <f t="shared" si="2797"/>
        <v>5201.86621200246</v>
      </c>
      <c r="Z1128" s="234">
        <f t="shared" si="2798"/>
        <v>52.1920576604247</v>
      </c>
      <c r="AA1128" s="260">
        <f t="shared" si="2799"/>
        <v>38870.4318936877</v>
      </c>
      <c r="AB1128" s="278">
        <f t="shared" si="2800"/>
        <v>0</v>
      </c>
      <c r="AC1128" s="260">
        <f t="shared" si="2801"/>
        <v>1684.8</v>
      </c>
      <c r="AD1128" s="254">
        <f t="shared" si="2802"/>
        <v>3.71991256479083</v>
      </c>
      <c r="AE1128" s="279">
        <v>1</v>
      </c>
      <c r="AF1128" s="280">
        <f t="shared" si="2803"/>
        <v>16.90416</v>
      </c>
      <c r="AG1128" s="292">
        <f t="shared" si="2809"/>
        <v>43903</v>
      </c>
      <c r="AH1128" s="294"/>
      <c r="AI1128" s="294">
        <f t="shared" si="2810"/>
        <v>43906.7199125648</v>
      </c>
      <c r="AJ1128" s="295"/>
      <c r="AK1128" s="295">
        <f t="shared" si="2811"/>
        <v>43783</v>
      </c>
      <c r="AL1128" s="296"/>
      <c r="AM1128" s="300"/>
      <c r="AN1128" s="218"/>
      <c r="AO1128" s="218"/>
      <c r="AP1128" s="218"/>
      <c r="AQ1128" s="218"/>
      <c r="AR1128" s="218"/>
      <c r="AS1128" s="218"/>
      <c r="AT1128" s="218"/>
      <c r="AU1128" s="218"/>
      <c r="AV1128" s="218"/>
      <c r="AW1128" s="218"/>
      <c r="AX1128" s="218"/>
      <c r="AY1128" s="218"/>
      <c r="AZ1128" s="218"/>
      <c r="BA1128" s="218"/>
      <c r="BB1128" s="218"/>
      <c r="BC1128" s="218"/>
      <c r="BD1128" s="218"/>
      <c r="BE1128" s="218"/>
      <c r="BF1128" s="218"/>
      <c r="BG1128" s="218"/>
      <c r="BH1128" s="218"/>
      <c r="BI1128" s="300"/>
      <c r="BJ1128" s="300"/>
      <c r="BK1128" s="300"/>
      <c r="BL1128" s="300"/>
      <c r="BM1128" s="300"/>
      <c r="BN1128" s="300"/>
      <c r="BO1128" s="300"/>
      <c r="BP1128" s="300"/>
      <c r="BQ1128" s="300"/>
      <c r="BR1128" s="300"/>
      <c r="BS1128" s="300"/>
      <c r="BT1128" s="300"/>
      <c r="BU1128" s="300"/>
      <c r="BV1128" s="300"/>
      <c r="BW1128" s="300"/>
      <c r="BX1128" s="300"/>
      <c r="BY1128" s="300"/>
      <c r="BZ1128" s="300"/>
      <c r="CA1128" s="300"/>
      <c r="CB1128" s="300"/>
      <c r="CC1128" s="300"/>
      <c r="CD1128" s="300"/>
      <c r="CE1128" s="300"/>
      <c r="CF1128" s="300"/>
      <c r="CG1128" s="300"/>
      <c r="CH1128" s="300"/>
      <c r="CI1128" s="300"/>
      <c r="CJ1128" s="300"/>
      <c r="CK1128" s="300"/>
      <c r="CL1128" s="300"/>
      <c r="CM1128" s="300"/>
      <c r="CN1128" s="300"/>
      <c r="CO1128" s="300"/>
      <c r="CP1128" s="300"/>
      <c r="CQ1128" s="300"/>
      <c r="CR1128" s="300"/>
      <c r="CS1128" s="300"/>
      <c r="CT1128" s="300"/>
      <c r="CU1128" s="300"/>
      <c r="CV1128" s="300"/>
      <c r="CW1128" s="300"/>
      <c r="CX1128" s="300"/>
      <c r="CY1128" s="300"/>
    </row>
    <row r="1129" s="190" customFormat="1" customHeight="1" spans="1:103">
      <c r="A1129" s="243">
        <v>385</v>
      </c>
      <c r="B1129" s="235"/>
      <c r="C1129" s="234">
        <v>1</v>
      </c>
      <c r="D1129" s="233">
        <f t="shared" si="2804"/>
        <v>450</v>
      </c>
      <c r="E1129" s="234" t="str">
        <f t="shared" si="2805"/>
        <v>YA-G766-26E-F</v>
      </c>
      <c r="F1129" s="232">
        <f t="shared" si="2806"/>
        <v>1020</v>
      </c>
      <c r="G1129" s="234"/>
      <c r="H1129" s="234" t="s">
        <v>45</v>
      </c>
      <c r="I1129" s="234"/>
      <c r="J1129" s="252"/>
      <c r="K1129" s="234"/>
      <c r="L1129" s="234">
        <f t="shared" si="2807"/>
        <v>6</v>
      </c>
      <c r="M1129" s="234">
        <f t="shared" si="2793"/>
        <v>0</v>
      </c>
      <c r="N1129" s="253">
        <f t="shared" si="2808"/>
        <v>0</v>
      </c>
      <c r="O1129" s="234"/>
      <c r="P1129" s="234"/>
      <c r="Q1129" s="234"/>
      <c r="R1129" s="234"/>
      <c r="S1129" s="260">
        <f t="shared" si="2794"/>
        <v>0</v>
      </c>
      <c r="T1129" s="260" t="e">
        <f t="shared" si="2795"/>
        <v>#DIV/0!</v>
      </c>
      <c r="U1129" s="260">
        <f t="shared" si="2796"/>
        <v>0</v>
      </c>
      <c r="V1129" s="260"/>
      <c r="W1129" s="270"/>
      <c r="X1129" s="266"/>
      <c r="Y1129" s="260" t="e">
        <f t="shared" si="2797"/>
        <v>#DIV/0!</v>
      </c>
      <c r="Z1129" s="234" t="e">
        <f t="shared" si="2798"/>
        <v>#DIV/0!</v>
      </c>
      <c r="AA1129" s="260" t="e">
        <f t="shared" si="2799"/>
        <v>#DIV/0!</v>
      </c>
      <c r="AB1129" s="278" t="e">
        <f t="shared" si="2800"/>
        <v>#DIV/0!</v>
      </c>
      <c r="AC1129" s="260">
        <f t="shared" si="2801"/>
        <v>0</v>
      </c>
      <c r="AD1129" s="254" t="e">
        <f t="shared" si="2802"/>
        <v>#DIV/0!</v>
      </c>
      <c r="AE1129" s="279">
        <v>1</v>
      </c>
      <c r="AF1129" s="280">
        <f t="shared" si="2803"/>
        <v>0</v>
      </c>
      <c r="AG1129" s="292">
        <f t="shared" si="2809"/>
        <v>43903</v>
      </c>
      <c r="AH1129" s="294"/>
      <c r="AI1129" s="294">
        <f t="shared" si="2810"/>
        <v>43906.7199125648</v>
      </c>
      <c r="AJ1129" s="295"/>
      <c r="AK1129" s="295">
        <f t="shared" si="2811"/>
        <v>43783</v>
      </c>
      <c r="AL1129" s="296"/>
      <c r="AM1129" s="300"/>
      <c r="AN1129" s="218"/>
      <c r="AO1129" s="218"/>
      <c r="AP1129" s="218"/>
      <c r="AQ1129" s="218"/>
      <c r="AR1129" s="218"/>
      <c r="AS1129" s="218"/>
      <c r="AT1129" s="218"/>
      <c r="AU1129" s="218"/>
      <c r="AV1129" s="218"/>
      <c r="AW1129" s="218"/>
      <c r="AX1129" s="218"/>
      <c r="AY1129" s="218"/>
      <c r="AZ1129" s="218"/>
      <c r="BA1129" s="218"/>
      <c r="BB1129" s="218"/>
      <c r="BC1129" s="218"/>
      <c r="BD1129" s="218"/>
      <c r="BE1129" s="218"/>
      <c r="BF1129" s="218"/>
      <c r="BG1129" s="218"/>
      <c r="BH1129" s="218"/>
      <c r="BI1129" s="300"/>
      <c r="BJ1129" s="300"/>
      <c r="BK1129" s="300"/>
      <c r="BL1129" s="300"/>
      <c r="BM1129" s="300"/>
      <c r="BN1129" s="300"/>
      <c r="BO1129" s="300"/>
      <c r="BP1129" s="300"/>
      <c r="BQ1129" s="300"/>
      <c r="BR1129" s="300"/>
      <c r="BS1129" s="300"/>
      <c r="BT1129" s="300"/>
      <c r="BU1129" s="300"/>
      <c r="BV1129" s="300"/>
      <c r="BW1129" s="300"/>
      <c r="BX1129" s="300"/>
      <c r="BY1129" s="300"/>
      <c r="BZ1129" s="300"/>
      <c r="CA1129" s="300"/>
      <c r="CB1129" s="300"/>
      <c r="CC1129" s="300"/>
      <c r="CD1129" s="300"/>
      <c r="CE1129" s="300"/>
      <c r="CF1129" s="300"/>
      <c r="CG1129" s="300"/>
      <c r="CH1129" s="300"/>
      <c r="CI1129" s="300"/>
      <c r="CJ1129" s="300"/>
      <c r="CK1129" s="300"/>
      <c r="CL1129" s="300"/>
      <c r="CM1129" s="300"/>
      <c r="CN1129" s="300"/>
      <c r="CO1129" s="300"/>
      <c r="CP1129" s="300"/>
      <c r="CQ1129" s="300"/>
      <c r="CR1129" s="300"/>
      <c r="CS1129" s="300"/>
      <c r="CT1129" s="300"/>
      <c r="CU1129" s="300"/>
      <c r="CV1129" s="300"/>
      <c r="CW1129" s="300"/>
      <c r="CX1129" s="300"/>
      <c r="CY1129" s="300"/>
    </row>
    <row r="1130" s="190" customFormat="1" customHeight="1" spans="1:103">
      <c r="A1130" s="243">
        <v>385</v>
      </c>
      <c r="B1130" s="235"/>
      <c r="C1130" s="234">
        <v>1</v>
      </c>
      <c r="D1130" s="233">
        <f t="shared" si="2804"/>
        <v>450</v>
      </c>
      <c r="E1130" s="234" t="str">
        <f t="shared" si="2805"/>
        <v>YA-G766-26E-F</v>
      </c>
      <c r="F1130" s="232">
        <f t="shared" si="2806"/>
        <v>1020</v>
      </c>
      <c r="G1130" s="234"/>
      <c r="H1130" s="234" t="s">
        <v>46</v>
      </c>
      <c r="I1130" s="234"/>
      <c r="J1130" s="252"/>
      <c r="K1130" s="234"/>
      <c r="L1130" s="234">
        <f t="shared" si="2807"/>
        <v>6</v>
      </c>
      <c r="M1130" s="234">
        <f t="shared" si="2793"/>
        <v>0</v>
      </c>
      <c r="N1130" s="253">
        <f t="shared" si="2808"/>
        <v>0</v>
      </c>
      <c r="O1130" s="234"/>
      <c r="P1130" s="234"/>
      <c r="Q1130" s="234"/>
      <c r="R1130" s="234"/>
      <c r="S1130" s="260">
        <f t="shared" si="2794"/>
        <v>0</v>
      </c>
      <c r="T1130" s="260" t="e">
        <f t="shared" si="2795"/>
        <v>#DIV/0!</v>
      </c>
      <c r="U1130" s="260">
        <f t="shared" si="2796"/>
        <v>0</v>
      </c>
      <c r="V1130" s="260"/>
      <c r="W1130" s="270"/>
      <c r="X1130" s="266"/>
      <c r="Y1130" s="260" t="e">
        <f t="shared" si="2797"/>
        <v>#DIV/0!</v>
      </c>
      <c r="Z1130" s="234" t="e">
        <f t="shared" si="2798"/>
        <v>#DIV/0!</v>
      </c>
      <c r="AA1130" s="260" t="e">
        <f t="shared" si="2799"/>
        <v>#DIV/0!</v>
      </c>
      <c r="AB1130" s="278" t="e">
        <f t="shared" si="2800"/>
        <v>#DIV/0!</v>
      </c>
      <c r="AC1130" s="260">
        <f t="shared" si="2801"/>
        <v>0</v>
      </c>
      <c r="AD1130" s="254" t="e">
        <f t="shared" si="2802"/>
        <v>#DIV/0!</v>
      </c>
      <c r="AE1130" s="279">
        <v>1</v>
      </c>
      <c r="AF1130" s="280">
        <f t="shared" si="2803"/>
        <v>0</v>
      </c>
      <c r="AG1130" s="292">
        <f t="shared" si="2809"/>
        <v>43903</v>
      </c>
      <c r="AH1130" s="294"/>
      <c r="AI1130" s="294">
        <f t="shared" si="2810"/>
        <v>43906.7199125648</v>
      </c>
      <c r="AJ1130" s="295"/>
      <c r="AK1130" s="295">
        <f t="shared" si="2811"/>
        <v>43783</v>
      </c>
      <c r="AL1130" s="296"/>
      <c r="AM1130" s="300"/>
      <c r="AN1130" s="218"/>
      <c r="AO1130" s="218"/>
      <c r="AP1130" s="218"/>
      <c r="AQ1130" s="218"/>
      <c r="AR1130" s="218"/>
      <c r="AS1130" s="218"/>
      <c r="AT1130" s="218"/>
      <c r="AU1130" s="218"/>
      <c r="AV1130" s="218"/>
      <c r="AW1130" s="218"/>
      <c r="AX1130" s="218"/>
      <c r="AY1130" s="218"/>
      <c r="AZ1130" s="218"/>
      <c r="BA1130" s="218"/>
      <c r="BB1130" s="218"/>
      <c r="BC1130" s="218"/>
      <c r="BD1130" s="218"/>
      <c r="BE1130" s="218"/>
      <c r="BF1130" s="218"/>
      <c r="BG1130" s="218"/>
      <c r="BH1130" s="218"/>
      <c r="BI1130" s="300"/>
      <c r="BJ1130" s="300"/>
      <c r="BK1130" s="300"/>
      <c r="BL1130" s="300"/>
      <c r="BM1130" s="300"/>
      <c r="BN1130" s="300"/>
      <c r="BO1130" s="300"/>
      <c r="BP1130" s="300"/>
      <c r="BQ1130" s="300"/>
      <c r="BR1130" s="300"/>
      <c r="BS1130" s="300"/>
      <c r="BT1130" s="300"/>
      <c r="BU1130" s="300"/>
      <c r="BV1130" s="300"/>
      <c r="BW1130" s="300"/>
      <c r="BX1130" s="300"/>
      <c r="BY1130" s="300"/>
      <c r="BZ1130" s="300"/>
      <c r="CA1130" s="300"/>
      <c r="CB1130" s="300"/>
      <c r="CC1130" s="300"/>
      <c r="CD1130" s="300"/>
      <c r="CE1130" s="300"/>
      <c r="CF1130" s="300"/>
      <c r="CG1130" s="300"/>
      <c r="CH1130" s="300"/>
      <c r="CI1130" s="300"/>
      <c r="CJ1130" s="300"/>
      <c r="CK1130" s="300"/>
      <c r="CL1130" s="300"/>
      <c r="CM1130" s="300"/>
      <c r="CN1130" s="300"/>
      <c r="CO1130" s="300"/>
      <c r="CP1130" s="300"/>
      <c r="CQ1130" s="300"/>
      <c r="CR1130" s="300"/>
      <c r="CS1130" s="300"/>
      <c r="CT1130" s="300"/>
      <c r="CU1130" s="300"/>
      <c r="CV1130" s="300"/>
      <c r="CW1130" s="300"/>
      <c r="CX1130" s="300"/>
      <c r="CY1130" s="300"/>
    </row>
    <row r="1131" s="190" customFormat="1" customHeight="1" spans="1:103">
      <c r="A1131" s="243"/>
      <c r="B1131" s="237"/>
      <c r="C1131" s="240"/>
      <c r="D1131" s="239"/>
      <c r="E1131" s="240"/>
      <c r="F1131" s="238"/>
      <c r="G1131" s="240"/>
      <c r="H1131" s="240"/>
      <c r="I1131" s="240"/>
      <c r="J1131" s="256"/>
      <c r="K1131" s="240"/>
      <c r="L1131" s="240"/>
      <c r="M1131" s="240"/>
      <c r="N1131" s="257"/>
      <c r="O1131" s="240"/>
      <c r="P1131" s="240"/>
      <c r="Q1131" s="240"/>
      <c r="R1131" s="240"/>
      <c r="S1131" s="267"/>
      <c r="T1131" s="267"/>
      <c r="U1131" s="267"/>
      <c r="V1131" s="267"/>
      <c r="W1131" s="272"/>
      <c r="X1131" s="269"/>
      <c r="Y1131" s="267"/>
      <c r="Z1131" s="240"/>
      <c r="AA1131" s="267"/>
      <c r="AB1131" s="281"/>
      <c r="AC1131" s="267"/>
      <c r="AD1131" s="258"/>
      <c r="AE1131" s="282"/>
      <c r="AF1131" s="283"/>
      <c r="AG1131" s="297"/>
      <c r="AH1131" s="352"/>
      <c r="AI1131" s="352"/>
      <c r="AJ1131" s="345"/>
      <c r="AK1131" s="345"/>
      <c r="AL1131" s="298"/>
      <c r="AM1131" s="300"/>
      <c r="AN1131" s="218"/>
      <c r="AO1131" s="218"/>
      <c r="AP1131" s="218"/>
      <c r="AQ1131" s="218"/>
      <c r="AR1131" s="218"/>
      <c r="AS1131" s="218"/>
      <c r="AT1131" s="218"/>
      <c r="AU1131" s="218"/>
      <c r="AV1131" s="218"/>
      <c r="AW1131" s="218"/>
      <c r="AX1131" s="218"/>
      <c r="AY1131" s="218"/>
      <c r="AZ1131" s="218"/>
      <c r="BA1131" s="218"/>
      <c r="BB1131" s="218"/>
      <c r="BC1131" s="218"/>
      <c r="BD1131" s="218"/>
      <c r="BE1131" s="218"/>
      <c r="BF1131" s="218"/>
      <c r="BG1131" s="218"/>
      <c r="BH1131" s="218"/>
      <c r="BI1131" s="300"/>
      <c r="BJ1131" s="300"/>
      <c r="BK1131" s="300"/>
      <c r="BL1131" s="300"/>
      <c r="BM1131" s="300"/>
      <c r="BN1131" s="300"/>
      <c r="BO1131" s="300"/>
      <c r="BP1131" s="300"/>
      <c r="BQ1131" s="300"/>
      <c r="BR1131" s="300"/>
      <c r="BS1131" s="300"/>
      <c r="BT1131" s="300"/>
      <c r="BU1131" s="300"/>
      <c r="BV1131" s="300"/>
      <c r="BW1131" s="300"/>
      <c r="BX1131" s="300"/>
      <c r="BY1131" s="300"/>
      <c r="BZ1131" s="300"/>
      <c r="CA1131" s="300"/>
      <c r="CB1131" s="300"/>
      <c r="CC1131" s="300"/>
      <c r="CD1131" s="300"/>
      <c r="CE1131" s="300"/>
      <c r="CF1131" s="300"/>
      <c r="CG1131" s="300"/>
      <c r="CH1131" s="300"/>
      <c r="CI1131" s="300"/>
      <c r="CJ1131" s="300"/>
      <c r="CK1131" s="300"/>
      <c r="CL1131" s="300"/>
      <c r="CM1131" s="300"/>
      <c r="CN1131" s="300"/>
      <c r="CO1131" s="300"/>
      <c r="CP1131" s="300"/>
      <c r="CQ1131" s="300"/>
      <c r="CR1131" s="300"/>
      <c r="CS1131" s="300"/>
      <c r="CT1131" s="300"/>
      <c r="CU1131" s="300"/>
      <c r="CV1131" s="300"/>
      <c r="CW1131" s="300"/>
      <c r="CX1131" s="300"/>
      <c r="CY1131" s="300"/>
    </row>
    <row r="1132" s="193" customFormat="1" customHeight="1" spans="1:103">
      <c r="A1132" s="341">
        <v>386</v>
      </c>
      <c r="B1132" s="235">
        <v>1141</v>
      </c>
      <c r="C1132" s="234">
        <v>1</v>
      </c>
      <c r="D1132" s="233">
        <v>450</v>
      </c>
      <c r="E1132" s="234" t="s">
        <v>254</v>
      </c>
      <c r="F1132" s="232">
        <v>30</v>
      </c>
      <c r="G1132" s="234"/>
      <c r="H1132" s="234" t="s">
        <v>15</v>
      </c>
      <c r="I1132" s="234">
        <v>200</v>
      </c>
      <c r="J1132" s="259" t="s">
        <v>255</v>
      </c>
      <c r="K1132" s="234">
        <v>348</v>
      </c>
      <c r="L1132" s="234">
        <v>7</v>
      </c>
      <c r="M1132" s="234">
        <f t="shared" ref="M1132:M1145" si="2812">O1132*K1132*I1132</f>
        <v>320160</v>
      </c>
      <c r="N1132" s="253">
        <f>M1132/SUM($M$1132:$M$1138)</f>
        <v>0.137450199203187</v>
      </c>
      <c r="O1132" s="234">
        <v>4.6</v>
      </c>
      <c r="P1132" s="234"/>
      <c r="Q1132" s="234"/>
      <c r="R1132" s="234"/>
      <c r="S1132" s="260">
        <f t="shared" ref="S1132:S1138" si="2813">R1132*Q1132*P1132/1000</f>
        <v>0</v>
      </c>
      <c r="T1132" s="260">
        <f t="shared" ref="T1132:T1138" si="2814">F1132*N1132*1000/L1132/K1132*9000/I1132</f>
        <v>76.1731399525053</v>
      </c>
      <c r="U1132" s="260">
        <f t="shared" ref="U1132:U1138" si="2815">F1132*N1132</f>
        <v>4.12350597609562</v>
      </c>
      <c r="V1132" s="260"/>
      <c r="W1132" s="270"/>
      <c r="X1132" s="266"/>
      <c r="Y1132" s="260">
        <f t="shared" ref="Y1132:Y1138" si="2816">T1132-X1132</f>
        <v>76.1731399525053</v>
      </c>
      <c r="Z1132" s="234">
        <f t="shared" ref="Z1132:Z1138" si="2817">Y1132*I1132/9000*L1132*K1132/1000</f>
        <v>4.12350597609562</v>
      </c>
      <c r="AA1132" s="260">
        <f t="shared" ref="AA1132:AA1138" si="2818">65*1000/K1132*9000/I1132</f>
        <v>8405.1724137931</v>
      </c>
      <c r="AB1132" s="278">
        <f t="shared" ref="AB1132:AB1138" si="2819">Q1132*R1132*P1132*N1132/K1132/L1132*9000/I1132</f>
        <v>0</v>
      </c>
      <c r="AC1132" s="260">
        <f t="shared" ref="AC1132:AC1138" si="2820">D1132/2*O1132*60*24/1000</f>
        <v>1490.4</v>
      </c>
      <c r="AD1132" s="254">
        <f t="shared" ref="AD1132:AD1138" si="2821">T1132/AC1132/0.83/AE1132</f>
        <v>0.0615773399172416</v>
      </c>
      <c r="AE1132" s="279">
        <v>1</v>
      </c>
      <c r="AF1132" s="280">
        <f t="shared" ref="AF1132:AF1138" si="2822">IF(LEN(C1132)&gt;0,AC1132*I1132/9000/1000*K1132*L1132,"")</f>
        <v>80.68032</v>
      </c>
      <c r="AG1132" s="292">
        <v>44061</v>
      </c>
      <c r="AH1132" s="294"/>
      <c r="AI1132" s="294">
        <f t="shared" ref="AI1132:AI1138" si="2823">AD1132+AG1132</f>
        <v>44061.0615773399</v>
      </c>
      <c r="AJ1132" s="295" t="str">
        <f ca="1">IF(NOW()-AG1132-AD1132&gt;=-2,"跟踪"," ")</f>
        <v>跟踪</v>
      </c>
      <c r="AK1132" s="295">
        <v>43768</v>
      </c>
      <c r="AL1132" s="296">
        <f>SUM(AF1132:AF1138)</f>
        <v>586.97856</v>
      </c>
      <c r="AM1132" s="217"/>
      <c r="AN1132" s="218"/>
      <c r="AO1132" s="218"/>
      <c r="AP1132" s="218"/>
      <c r="AQ1132" s="218"/>
      <c r="AR1132" s="218"/>
      <c r="AS1132" s="218"/>
      <c r="AT1132" s="218"/>
      <c r="AU1132" s="218"/>
      <c r="AV1132" s="218"/>
      <c r="AW1132" s="218"/>
      <c r="AX1132" s="218"/>
      <c r="AY1132" s="218"/>
      <c r="AZ1132" s="218"/>
      <c r="BA1132" s="218"/>
      <c r="BB1132" s="218"/>
      <c r="BC1132" s="218"/>
      <c r="BD1132" s="218"/>
      <c r="BE1132" s="218"/>
      <c r="BF1132" s="218"/>
      <c r="BG1132" s="218"/>
      <c r="BH1132" s="218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217"/>
      <c r="BS1132" s="217"/>
      <c r="BT1132" s="217"/>
      <c r="BU1132" s="217"/>
      <c r="BV1132" s="217"/>
      <c r="BW1132" s="217"/>
      <c r="BX1132" s="217"/>
      <c r="BY1132" s="217"/>
      <c r="BZ1132" s="217"/>
      <c r="CA1132" s="217"/>
      <c r="CB1132" s="217"/>
      <c r="CC1132" s="217"/>
      <c r="CD1132" s="217"/>
      <c r="CE1132" s="217"/>
      <c r="CF1132" s="217"/>
      <c r="CG1132" s="217"/>
      <c r="CH1132" s="217"/>
      <c r="CI1132" s="217"/>
      <c r="CJ1132" s="217"/>
      <c r="CK1132" s="217"/>
      <c r="CL1132" s="217"/>
      <c r="CM1132" s="217"/>
      <c r="CN1132" s="217"/>
      <c r="CO1132" s="217"/>
      <c r="CP1132" s="217"/>
      <c r="CQ1132" s="217"/>
      <c r="CR1132" s="217"/>
      <c r="CS1132" s="217"/>
      <c r="CT1132" s="217"/>
      <c r="CU1132" s="217"/>
      <c r="CV1132" s="217"/>
      <c r="CW1132" s="217"/>
      <c r="CX1132" s="217"/>
      <c r="CY1132" s="217"/>
    </row>
    <row r="1133" s="193" customFormat="1" customHeight="1" spans="1:103">
      <c r="A1133" s="341">
        <v>386</v>
      </c>
      <c r="B1133" s="235"/>
      <c r="C1133" s="234">
        <v>1</v>
      </c>
      <c r="D1133" s="233">
        <f t="shared" ref="D1133:D1138" si="2824">D1132</f>
        <v>450</v>
      </c>
      <c r="E1133" s="234" t="str">
        <f t="shared" ref="E1133:E1138" si="2825">E1132</f>
        <v>YD-E376-16E</v>
      </c>
      <c r="F1133" s="232">
        <f t="shared" ref="F1133:F1138" si="2826">F1132</f>
        <v>30</v>
      </c>
      <c r="G1133" s="234"/>
      <c r="H1133" s="234" t="s">
        <v>41</v>
      </c>
      <c r="I1133" s="234">
        <v>200</v>
      </c>
      <c r="J1133" s="259" t="s">
        <v>255</v>
      </c>
      <c r="K1133" s="234">
        <v>348</v>
      </c>
      <c r="L1133" s="234">
        <f t="shared" ref="L1133:L1138" si="2827">L1132</f>
        <v>7</v>
      </c>
      <c r="M1133" s="234">
        <f t="shared" si="2812"/>
        <v>264480</v>
      </c>
      <c r="N1133" s="253">
        <f t="shared" ref="N1133:N1138" si="2828">M1133/SUM($M$1132:$M$1138)</f>
        <v>0.113545816733068</v>
      </c>
      <c r="O1133" s="234">
        <v>3.8</v>
      </c>
      <c r="P1133" s="234"/>
      <c r="Q1133" s="234"/>
      <c r="R1133" s="234"/>
      <c r="S1133" s="260">
        <f t="shared" si="2813"/>
        <v>0</v>
      </c>
      <c r="T1133" s="260">
        <f t="shared" si="2814"/>
        <v>62.9256373520696</v>
      </c>
      <c r="U1133" s="260">
        <f t="shared" si="2815"/>
        <v>3.40637450199203</v>
      </c>
      <c r="V1133" s="260"/>
      <c r="W1133" s="270"/>
      <c r="X1133" s="266"/>
      <c r="Y1133" s="260">
        <f t="shared" si="2816"/>
        <v>62.9256373520696</v>
      </c>
      <c r="Z1133" s="234">
        <f t="shared" si="2817"/>
        <v>3.40637450199203</v>
      </c>
      <c r="AA1133" s="260">
        <f t="shared" si="2818"/>
        <v>8405.1724137931</v>
      </c>
      <c r="AB1133" s="278">
        <f t="shared" si="2819"/>
        <v>0</v>
      </c>
      <c r="AC1133" s="260">
        <f t="shared" si="2820"/>
        <v>1231.2</v>
      </c>
      <c r="AD1133" s="254">
        <f t="shared" si="2821"/>
        <v>0.0615773399172416</v>
      </c>
      <c r="AE1133" s="279">
        <v>1</v>
      </c>
      <c r="AF1133" s="280">
        <f t="shared" si="2822"/>
        <v>66.64896</v>
      </c>
      <c r="AG1133" s="292">
        <f t="shared" ref="AG1133:AG1138" si="2829">AG1132</f>
        <v>44061</v>
      </c>
      <c r="AH1133" s="294"/>
      <c r="AI1133" s="294">
        <f t="shared" si="2823"/>
        <v>44061.0615773399</v>
      </c>
      <c r="AJ1133" s="295"/>
      <c r="AK1133" s="295">
        <f t="shared" ref="AK1133:AK1138" si="2830">AK1132</f>
        <v>43768</v>
      </c>
      <c r="AL1133" s="296"/>
      <c r="AM1133" s="217"/>
      <c r="AN1133" s="218"/>
      <c r="AO1133" s="218"/>
      <c r="AP1133" s="218"/>
      <c r="AQ1133" s="218"/>
      <c r="AR1133" s="218"/>
      <c r="AS1133" s="218"/>
      <c r="AT1133" s="218"/>
      <c r="AU1133" s="218"/>
      <c r="AV1133" s="218"/>
      <c r="AW1133" s="218"/>
      <c r="AX1133" s="218"/>
      <c r="AY1133" s="218"/>
      <c r="AZ1133" s="218"/>
      <c r="BA1133" s="218"/>
      <c r="BB1133" s="218"/>
      <c r="BC1133" s="218"/>
      <c r="BD1133" s="218"/>
      <c r="BE1133" s="218"/>
      <c r="BF1133" s="218"/>
      <c r="BG1133" s="218"/>
      <c r="BH1133" s="218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217"/>
      <c r="BS1133" s="217"/>
      <c r="BT1133" s="217"/>
      <c r="BU1133" s="217"/>
      <c r="BV1133" s="217"/>
      <c r="BW1133" s="217"/>
      <c r="BX1133" s="217"/>
      <c r="BY1133" s="217"/>
      <c r="BZ1133" s="217"/>
      <c r="CA1133" s="217"/>
      <c r="CB1133" s="217"/>
      <c r="CC1133" s="217"/>
      <c r="CD1133" s="217"/>
      <c r="CE1133" s="217"/>
      <c r="CF1133" s="217"/>
      <c r="CG1133" s="217"/>
      <c r="CH1133" s="217"/>
      <c r="CI1133" s="217"/>
      <c r="CJ1133" s="217"/>
      <c r="CK1133" s="217"/>
      <c r="CL1133" s="217"/>
      <c r="CM1133" s="217"/>
      <c r="CN1133" s="217"/>
      <c r="CO1133" s="217"/>
      <c r="CP1133" s="217"/>
      <c r="CQ1133" s="217"/>
      <c r="CR1133" s="217"/>
      <c r="CS1133" s="217"/>
      <c r="CT1133" s="217"/>
      <c r="CU1133" s="217"/>
      <c r="CV1133" s="217"/>
      <c r="CW1133" s="217"/>
      <c r="CX1133" s="217"/>
      <c r="CY1133" s="217"/>
    </row>
    <row r="1134" s="193" customFormat="1" customHeight="1" spans="1:103">
      <c r="A1134" s="341">
        <v>386</v>
      </c>
      <c r="B1134" s="235"/>
      <c r="C1134" s="234">
        <v>1</v>
      </c>
      <c r="D1134" s="233">
        <f t="shared" si="2824"/>
        <v>450</v>
      </c>
      <c r="E1134" s="234" t="str">
        <f t="shared" si="2825"/>
        <v>YD-E376-16E</v>
      </c>
      <c r="F1134" s="232">
        <f t="shared" si="2826"/>
        <v>30</v>
      </c>
      <c r="G1134" s="241" t="s">
        <v>49</v>
      </c>
      <c r="H1134" s="234" t="s">
        <v>42</v>
      </c>
      <c r="I1134" s="234">
        <v>100</v>
      </c>
      <c r="J1134" s="259" t="s">
        <v>256</v>
      </c>
      <c r="K1134" s="234">
        <v>116</v>
      </c>
      <c r="L1134" s="234">
        <f t="shared" si="2827"/>
        <v>7</v>
      </c>
      <c r="M1134" s="234">
        <f t="shared" si="2812"/>
        <v>580000</v>
      </c>
      <c r="N1134" s="253">
        <f t="shared" si="2828"/>
        <v>0.249003984063745</v>
      </c>
      <c r="O1134" s="234">
        <v>50</v>
      </c>
      <c r="P1134" s="234"/>
      <c r="Q1134" s="234"/>
      <c r="R1134" s="234"/>
      <c r="S1134" s="260">
        <f t="shared" si="2813"/>
        <v>0</v>
      </c>
      <c r="T1134" s="260">
        <f t="shared" si="2814"/>
        <v>827.968912527231</v>
      </c>
      <c r="U1134" s="260">
        <f t="shared" si="2815"/>
        <v>7.47011952191235</v>
      </c>
      <c r="V1134" s="260"/>
      <c r="W1134" s="270"/>
      <c r="X1134" s="266"/>
      <c r="Y1134" s="260">
        <f t="shared" si="2816"/>
        <v>827.968912527231</v>
      </c>
      <c r="Z1134" s="234">
        <f t="shared" si="2817"/>
        <v>7.47011952191235</v>
      </c>
      <c r="AA1134" s="260">
        <f t="shared" si="2818"/>
        <v>50431.0344827586</v>
      </c>
      <c r="AB1134" s="278">
        <f t="shared" si="2819"/>
        <v>0</v>
      </c>
      <c r="AC1134" s="260">
        <f t="shared" si="2820"/>
        <v>16200</v>
      </c>
      <c r="AD1134" s="254">
        <f t="shared" si="2821"/>
        <v>0.0615773399172416</v>
      </c>
      <c r="AE1134" s="279">
        <v>1</v>
      </c>
      <c r="AF1134" s="280">
        <f t="shared" si="2822"/>
        <v>146.16</v>
      </c>
      <c r="AG1134" s="292">
        <f t="shared" si="2829"/>
        <v>44061</v>
      </c>
      <c r="AH1134" s="294"/>
      <c r="AI1134" s="294">
        <f t="shared" si="2823"/>
        <v>44061.0615773399</v>
      </c>
      <c r="AJ1134" s="295"/>
      <c r="AK1134" s="295">
        <f t="shared" si="2830"/>
        <v>43768</v>
      </c>
      <c r="AL1134" s="296"/>
      <c r="AM1134" s="217"/>
      <c r="AN1134" s="218"/>
      <c r="AO1134" s="218"/>
      <c r="AP1134" s="218"/>
      <c r="AQ1134" s="218"/>
      <c r="AR1134" s="218"/>
      <c r="AS1134" s="218"/>
      <c r="AT1134" s="218"/>
      <c r="AU1134" s="218"/>
      <c r="AV1134" s="218"/>
      <c r="AW1134" s="218"/>
      <c r="AX1134" s="218"/>
      <c r="AY1134" s="218"/>
      <c r="AZ1134" s="218"/>
      <c r="BA1134" s="218"/>
      <c r="BB1134" s="218"/>
      <c r="BC1134" s="218"/>
      <c r="BD1134" s="218"/>
      <c r="BE1134" s="218"/>
      <c r="BF1134" s="218"/>
      <c r="BG1134" s="218"/>
      <c r="BH1134" s="218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217"/>
      <c r="BS1134" s="217"/>
      <c r="BT1134" s="217"/>
      <c r="BU1134" s="217"/>
      <c r="BV1134" s="217"/>
      <c r="BW1134" s="217"/>
      <c r="BX1134" s="217"/>
      <c r="BY1134" s="217"/>
      <c r="BZ1134" s="217"/>
      <c r="CA1134" s="217"/>
      <c r="CB1134" s="217"/>
      <c r="CC1134" s="217"/>
      <c r="CD1134" s="217"/>
      <c r="CE1134" s="217"/>
      <c r="CF1134" s="217"/>
      <c r="CG1134" s="217"/>
      <c r="CH1134" s="217"/>
      <c r="CI1134" s="217"/>
      <c r="CJ1134" s="217"/>
      <c r="CK1134" s="217"/>
      <c r="CL1134" s="217"/>
      <c r="CM1134" s="217"/>
      <c r="CN1134" s="217"/>
      <c r="CO1134" s="217"/>
      <c r="CP1134" s="217"/>
      <c r="CQ1134" s="217"/>
      <c r="CR1134" s="217"/>
      <c r="CS1134" s="217"/>
      <c r="CT1134" s="217"/>
      <c r="CU1134" s="217"/>
      <c r="CV1134" s="217"/>
      <c r="CW1134" s="217"/>
      <c r="CX1134" s="217"/>
      <c r="CY1134" s="217"/>
    </row>
    <row r="1135" s="193" customFormat="1" customHeight="1" spans="1:103">
      <c r="A1135" s="341">
        <v>386</v>
      </c>
      <c r="B1135" s="235"/>
      <c r="C1135" s="234">
        <v>1</v>
      </c>
      <c r="D1135" s="233">
        <f t="shared" si="2824"/>
        <v>450</v>
      </c>
      <c r="E1135" s="234" t="str">
        <f t="shared" si="2825"/>
        <v>YD-E376-16E</v>
      </c>
      <c r="F1135" s="232">
        <f t="shared" si="2826"/>
        <v>30</v>
      </c>
      <c r="G1135" s="242"/>
      <c r="H1135" s="234" t="s">
        <v>43</v>
      </c>
      <c r="I1135" s="234">
        <v>100</v>
      </c>
      <c r="J1135" s="259">
        <v>100</v>
      </c>
      <c r="K1135" s="234">
        <v>116</v>
      </c>
      <c r="L1135" s="234">
        <f t="shared" si="2827"/>
        <v>7</v>
      </c>
      <c r="M1135" s="234">
        <f t="shared" si="2812"/>
        <v>580000</v>
      </c>
      <c r="N1135" s="253">
        <f t="shared" si="2828"/>
        <v>0.249003984063745</v>
      </c>
      <c r="O1135" s="234">
        <v>50</v>
      </c>
      <c r="P1135" s="234"/>
      <c r="Q1135" s="234"/>
      <c r="R1135" s="234"/>
      <c r="S1135" s="260">
        <f t="shared" si="2813"/>
        <v>0</v>
      </c>
      <c r="T1135" s="260">
        <f t="shared" si="2814"/>
        <v>827.968912527231</v>
      </c>
      <c r="U1135" s="260">
        <f t="shared" si="2815"/>
        <v>7.47011952191235</v>
      </c>
      <c r="V1135" s="260"/>
      <c r="W1135" s="270"/>
      <c r="X1135" s="266"/>
      <c r="Y1135" s="260">
        <f t="shared" si="2816"/>
        <v>827.968912527231</v>
      </c>
      <c r="Z1135" s="234">
        <f t="shared" si="2817"/>
        <v>7.47011952191235</v>
      </c>
      <c r="AA1135" s="260">
        <f t="shared" si="2818"/>
        <v>50431.0344827586</v>
      </c>
      <c r="AB1135" s="278">
        <f t="shared" si="2819"/>
        <v>0</v>
      </c>
      <c r="AC1135" s="260">
        <f t="shared" si="2820"/>
        <v>16200</v>
      </c>
      <c r="AD1135" s="254">
        <f t="shared" si="2821"/>
        <v>0.0615773399172416</v>
      </c>
      <c r="AE1135" s="279">
        <v>1</v>
      </c>
      <c r="AF1135" s="280">
        <f t="shared" si="2822"/>
        <v>146.16</v>
      </c>
      <c r="AG1135" s="292">
        <f t="shared" si="2829"/>
        <v>44061</v>
      </c>
      <c r="AH1135" s="294"/>
      <c r="AI1135" s="294">
        <f t="shared" si="2823"/>
        <v>44061.0615773399</v>
      </c>
      <c r="AJ1135" s="295"/>
      <c r="AK1135" s="295">
        <f t="shared" si="2830"/>
        <v>43768</v>
      </c>
      <c r="AL1135" s="296"/>
      <c r="AM1135" s="217"/>
      <c r="AN1135" s="218"/>
      <c r="AO1135" s="218"/>
      <c r="AP1135" s="218"/>
      <c r="AQ1135" s="218"/>
      <c r="AR1135" s="218"/>
      <c r="AS1135" s="218"/>
      <c r="AT1135" s="218"/>
      <c r="AU1135" s="218"/>
      <c r="AV1135" s="218"/>
      <c r="AW1135" s="218"/>
      <c r="AX1135" s="218"/>
      <c r="AY1135" s="218"/>
      <c r="AZ1135" s="218"/>
      <c r="BA1135" s="218"/>
      <c r="BB1135" s="218"/>
      <c r="BC1135" s="218"/>
      <c r="BD1135" s="218"/>
      <c r="BE1135" s="218"/>
      <c r="BF1135" s="218"/>
      <c r="BG1135" s="218"/>
      <c r="BH1135" s="218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217"/>
      <c r="BS1135" s="217"/>
      <c r="BT1135" s="217"/>
      <c r="BU1135" s="217"/>
      <c r="BV1135" s="217"/>
      <c r="BW1135" s="217"/>
      <c r="BX1135" s="217"/>
      <c r="BY1135" s="217"/>
      <c r="BZ1135" s="217"/>
      <c r="CA1135" s="217"/>
      <c r="CB1135" s="217"/>
      <c r="CC1135" s="217"/>
      <c r="CD1135" s="217"/>
      <c r="CE1135" s="217"/>
      <c r="CF1135" s="217"/>
      <c r="CG1135" s="217"/>
      <c r="CH1135" s="217"/>
      <c r="CI1135" s="217"/>
      <c r="CJ1135" s="217"/>
      <c r="CK1135" s="217"/>
      <c r="CL1135" s="217"/>
      <c r="CM1135" s="217"/>
      <c r="CN1135" s="217"/>
      <c r="CO1135" s="217"/>
      <c r="CP1135" s="217"/>
      <c r="CQ1135" s="217"/>
      <c r="CR1135" s="217"/>
      <c r="CS1135" s="217"/>
      <c r="CT1135" s="217"/>
      <c r="CU1135" s="217"/>
      <c r="CV1135" s="217"/>
      <c r="CW1135" s="217"/>
      <c r="CX1135" s="217"/>
      <c r="CY1135" s="217"/>
    </row>
    <row r="1136" s="193" customFormat="1" customHeight="1" spans="1:103">
      <c r="A1136" s="341">
        <v>386</v>
      </c>
      <c r="B1136" s="235"/>
      <c r="C1136" s="234">
        <v>1</v>
      </c>
      <c r="D1136" s="233">
        <f t="shared" si="2824"/>
        <v>450</v>
      </c>
      <c r="E1136" s="234" t="str">
        <f t="shared" si="2825"/>
        <v>YD-E376-16E</v>
      </c>
      <c r="F1136" s="232">
        <f t="shared" si="2826"/>
        <v>30</v>
      </c>
      <c r="G1136" s="234"/>
      <c r="H1136" s="234" t="s">
        <v>44</v>
      </c>
      <c r="I1136" s="234">
        <v>200</v>
      </c>
      <c r="J1136" s="259" t="s">
        <v>255</v>
      </c>
      <c r="K1136" s="234">
        <v>348</v>
      </c>
      <c r="L1136" s="234">
        <f t="shared" si="2827"/>
        <v>7</v>
      </c>
      <c r="M1136" s="234">
        <f t="shared" si="2812"/>
        <v>264480</v>
      </c>
      <c r="N1136" s="253">
        <f t="shared" si="2828"/>
        <v>0.113545816733068</v>
      </c>
      <c r="O1136" s="234">
        <v>3.8</v>
      </c>
      <c r="P1136" s="234"/>
      <c r="Q1136" s="234"/>
      <c r="R1136" s="234"/>
      <c r="S1136" s="260">
        <f t="shared" si="2813"/>
        <v>0</v>
      </c>
      <c r="T1136" s="260">
        <f t="shared" si="2814"/>
        <v>62.9256373520696</v>
      </c>
      <c r="U1136" s="260">
        <f t="shared" si="2815"/>
        <v>3.40637450199203</v>
      </c>
      <c r="V1136" s="343" t="s">
        <v>89</v>
      </c>
      <c r="W1136" s="270"/>
      <c r="X1136" s="266"/>
      <c r="Y1136" s="260">
        <f t="shared" si="2816"/>
        <v>62.9256373520696</v>
      </c>
      <c r="Z1136" s="234">
        <f t="shared" si="2817"/>
        <v>3.40637450199203</v>
      </c>
      <c r="AA1136" s="260">
        <f t="shared" si="2818"/>
        <v>8405.1724137931</v>
      </c>
      <c r="AB1136" s="278">
        <f t="shared" si="2819"/>
        <v>0</v>
      </c>
      <c r="AC1136" s="260">
        <f t="shared" si="2820"/>
        <v>1231.2</v>
      </c>
      <c r="AD1136" s="254">
        <f t="shared" si="2821"/>
        <v>0.0615773399172416</v>
      </c>
      <c r="AE1136" s="279">
        <v>1</v>
      </c>
      <c r="AF1136" s="280">
        <f t="shared" si="2822"/>
        <v>66.64896</v>
      </c>
      <c r="AG1136" s="292">
        <f t="shared" si="2829"/>
        <v>44061</v>
      </c>
      <c r="AH1136" s="294"/>
      <c r="AI1136" s="294">
        <f t="shared" si="2823"/>
        <v>44061.0615773399</v>
      </c>
      <c r="AJ1136" s="295"/>
      <c r="AK1136" s="295">
        <f t="shared" si="2830"/>
        <v>43768</v>
      </c>
      <c r="AL1136" s="296"/>
      <c r="AM1136" s="217"/>
      <c r="AN1136" s="218"/>
      <c r="AO1136" s="218"/>
      <c r="AP1136" s="218"/>
      <c r="AQ1136" s="218"/>
      <c r="AR1136" s="218"/>
      <c r="AS1136" s="218"/>
      <c r="AT1136" s="218"/>
      <c r="AU1136" s="218"/>
      <c r="AV1136" s="218"/>
      <c r="AW1136" s="218"/>
      <c r="AX1136" s="218"/>
      <c r="AY1136" s="218"/>
      <c r="AZ1136" s="218"/>
      <c r="BA1136" s="218"/>
      <c r="BB1136" s="218"/>
      <c r="BC1136" s="218"/>
      <c r="BD1136" s="218"/>
      <c r="BE1136" s="218"/>
      <c r="BF1136" s="218"/>
      <c r="BG1136" s="218"/>
      <c r="BH1136" s="218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217"/>
      <c r="BS1136" s="217"/>
      <c r="BT1136" s="217"/>
      <c r="BU1136" s="217"/>
      <c r="BV1136" s="217"/>
      <c r="BW1136" s="217"/>
      <c r="BX1136" s="217"/>
      <c r="BY1136" s="217"/>
      <c r="BZ1136" s="217"/>
      <c r="CA1136" s="217"/>
      <c r="CB1136" s="217"/>
      <c r="CC1136" s="217"/>
      <c r="CD1136" s="217"/>
      <c r="CE1136" s="217"/>
      <c r="CF1136" s="217"/>
      <c r="CG1136" s="217"/>
      <c r="CH1136" s="217"/>
      <c r="CI1136" s="217"/>
      <c r="CJ1136" s="217"/>
      <c r="CK1136" s="217"/>
      <c r="CL1136" s="217"/>
      <c r="CM1136" s="217"/>
      <c r="CN1136" s="217"/>
      <c r="CO1136" s="217"/>
      <c r="CP1136" s="217"/>
      <c r="CQ1136" s="217"/>
      <c r="CR1136" s="217"/>
      <c r="CS1136" s="217"/>
      <c r="CT1136" s="217"/>
      <c r="CU1136" s="217"/>
      <c r="CV1136" s="217"/>
      <c r="CW1136" s="217"/>
      <c r="CX1136" s="217"/>
      <c r="CY1136" s="217"/>
    </row>
    <row r="1137" s="193" customFormat="1" customHeight="1" spans="1:103">
      <c r="A1137" s="341">
        <v>386</v>
      </c>
      <c r="B1137" s="235"/>
      <c r="C1137" s="234">
        <v>1</v>
      </c>
      <c r="D1137" s="233">
        <f t="shared" si="2824"/>
        <v>450</v>
      </c>
      <c r="E1137" s="234" t="str">
        <f t="shared" si="2825"/>
        <v>YD-E376-16E</v>
      </c>
      <c r="F1137" s="232">
        <f t="shared" si="2826"/>
        <v>30</v>
      </c>
      <c r="G1137" s="234"/>
      <c r="H1137" s="234" t="s">
        <v>45</v>
      </c>
      <c r="I1137" s="234">
        <v>200</v>
      </c>
      <c r="J1137" s="252" t="s">
        <v>255</v>
      </c>
      <c r="K1137" s="234">
        <v>348</v>
      </c>
      <c r="L1137" s="234">
        <f t="shared" si="2827"/>
        <v>7</v>
      </c>
      <c r="M1137" s="234">
        <f t="shared" si="2812"/>
        <v>320160</v>
      </c>
      <c r="N1137" s="253">
        <f t="shared" si="2828"/>
        <v>0.137450199203187</v>
      </c>
      <c r="O1137" s="234">
        <v>4.6</v>
      </c>
      <c r="P1137" s="234"/>
      <c r="Q1137" s="234"/>
      <c r="R1137" s="234"/>
      <c r="S1137" s="260">
        <f t="shared" si="2813"/>
        <v>0</v>
      </c>
      <c r="T1137" s="260">
        <f t="shared" si="2814"/>
        <v>76.1731399525053</v>
      </c>
      <c r="U1137" s="260">
        <f t="shared" si="2815"/>
        <v>4.12350597609562</v>
      </c>
      <c r="V1137" s="260"/>
      <c r="W1137" s="270"/>
      <c r="X1137" s="266"/>
      <c r="Y1137" s="260">
        <f t="shared" si="2816"/>
        <v>76.1731399525053</v>
      </c>
      <c r="Z1137" s="234">
        <f t="shared" si="2817"/>
        <v>4.12350597609562</v>
      </c>
      <c r="AA1137" s="260">
        <f t="shared" si="2818"/>
        <v>8405.1724137931</v>
      </c>
      <c r="AB1137" s="278">
        <f t="shared" si="2819"/>
        <v>0</v>
      </c>
      <c r="AC1137" s="260">
        <f t="shared" si="2820"/>
        <v>1490.4</v>
      </c>
      <c r="AD1137" s="254">
        <f t="shared" si="2821"/>
        <v>0.0615773399172416</v>
      </c>
      <c r="AE1137" s="279">
        <v>1</v>
      </c>
      <c r="AF1137" s="280">
        <f t="shared" si="2822"/>
        <v>80.68032</v>
      </c>
      <c r="AG1137" s="292">
        <f t="shared" si="2829"/>
        <v>44061</v>
      </c>
      <c r="AH1137" s="294"/>
      <c r="AI1137" s="294">
        <f t="shared" si="2823"/>
        <v>44061.0615773399</v>
      </c>
      <c r="AJ1137" s="295"/>
      <c r="AK1137" s="295">
        <f t="shared" si="2830"/>
        <v>43768</v>
      </c>
      <c r="AL1137" s="296"/>
      <c r="AM1137" s="217"/>
      <c r="AN1137" s="218"/>
      <c r="AO1137" s="218"/>
      <c r="AP1137" s="218"/>
      <c r="AQ1137" s="218"/>
      <c r="AR1137" s="218"/>
      <c r="AS1137" s="218"/>
      <c r="AT1137" s="218"/>
      <c r="AU1137" s="218"/>
      <c r="AV1137" s="218"/>
      <c r="AW1137" s="218"/>
      <c r="AX1137" s="218"/>
      <c r="AY1137" s="218"/>
      <c r="AZ1137" s="218"/>
      <c r="BA1137" s="218"/>
      <c r="BB1137" s="218"/>
      <c r="BC1137" s="218"/>
      <c r="BD1137" s="218"/>
      <c r="BE1137" s="218"/>
      <c r="BF1137" s="218"/>
      <c r="BG1137" s="218"/>
      <c r="BH1137" s="218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217"/>
      <c r="BS1137" s="217"/>
      <c r="BT1137" s="217"/>
      <c r="BU1137" s="217"/>
      <c r="BV1137" s="217"/>
      <c r="BW1137" s="217"/>
      <c r="BX1137" s="217"/>
      <c r="BY1137" s="217"/>
      <c r="BZ1137" s="217"/>
      <c r="CA1137" s="217"/>
      <c r="CB1137" s="217"/>
      <c r="CC1137" s="217"/>
      <c r="CD1137" s="217"/>
      <c r="CE1137" s="217"/>
      <c r="CF1137" s="217"/>
      <c r="CG1137" s="217"/>
      <c r="CH1137" s="217"/>
      <c r="CI1137" s="217"/>
      <c r="CJ1137" s="217"/>
      <c r="CK1137" s="217"/>
      <c r="CL1137" s="217"/>
      <c r="CM1137" s="217"/>
      <c r="CN1137" s="217"/>
      <c r="CO1137" s="217"/>
      <c r="CP1137" s="217"/>
      <c r="CQ1137" s="217"/>
      <c r="CR1137" s="217"/>
      <c r="CS1137" s="217"/>
      <c r="CT1137" s="217"/>
      <c r="CU1137" s="217"/>
      <c r="CV1137" s="217"/>
      <c r="CW1137" s="217"/>
      <c r="CX1137" s="217"/>
      <c r="CY1137" s="217"/>
    </row>
    <row r="1138" s="193" customFormat="1" customHeight="1" spans="1:103">
      <c r="A1138" s="341">
        <v>386</v>
      </c>
      <c r="B1138" s="235"/>
      <c r="C1138" s="234">
        <v>1</v>
      </c>
      <c r="D1138" s="233">
        <f t="shared" si="2824"/>
        <v>450</v>
      </c>
      <c r="E1138" s="234" t="str">
        <f t="shared" si="2825"/>
        <v>YD-E376-16E</v>
      </c>
      <c r="F1138" s="232">
        <f t="shared" si="2826"/>
        <v>30</v>
      </c>
      <c r="G1138" s="234"/>
      <c r="H1138" s="234" t="s">
        <v>46</v>
      </c>
      <c r="I1138" s="234"/>
      <c r="J1138" s="252"/>
      <c r="K1138" s="234"/>
      <c r="L1138" s="234">
        <f t="shared" si="2827"/>
        <v>7</v>
      </c>
      <c r="M1138" s="234">
        <f t="shared" si="2812"/>
        <v>0</v>
      </c>
      <c r="N1138" s="253">
        <f t="shared" si="2828"/>
        <v>0</v>
      </c>
      <c r="O1138" s="234"/>
      <c r="P1138" s="234"/>
      <c r="Q1138" s="234"/>
      <c r="R1138" s="234"/>
      <c r="S1138" s="260">
        <f t="shared" si="2813"/>
        <v>0</v>
      </c>
      <c r="T1138" s="260" t="e">
        <f t="shared" si="2814"/>
        <v>#DIV/0!</v>
      </c>
      <c r="U1138" s="260">
        <f t="shared" si="2815"/>
        <v>0</v>
      </c>
      <c r="V1138" s="260"/>
      <c r="W1138" s="270"/>
      <c r="X1138" s="266"/>
      <c r="Y1138" s="260" t="e">
        <f t="shared" si="2816"/>
        <v>#DIV/0!</v>
      </c>
      <c r="Z1138" s="234" t="e">
        <f t="shared" si="2817"/>
        <v>#DIV/0!</v>
      </c>
      <c r="AA1138" s="260" t="e">
        <f t="shared" si="2818"/>
        <v>#DIV/0!</v>
      </c>
      <c r="AB1138" s="278" t="e">
        <f t="shared" si="2819"/>
        <v>#DIV/0!</v>
      </c>
      <c r="AC1138" s="260">
        <f t="shared" si="2820"/>
        <v>0</v>
      </c>
      <c r="AD1138" s="254" t="e">
        <f t="shared" si="2821"/>
        <v>#DIV/0!</v>
      </c>
      <c r="AE1138" s="279">
        <v>1</v>
      </c>
      <c r="AF1138" s="280">
        <f t="shared" si="2822"/>
        <v>0</v>
      </c>
      <c r="AG1138" s="292">
        <f t="shared" si="2829"/>
        <v>44061</v>
      </c>
      <c r="AH1138" s="294"/>
      <c r="AI1138" s="294" t="e">
        <f t="shared" si="2823"/>
        <v>#DIV/0!</v>
      </c>
      <c r="AJ1138" s="295"/>
      <c r="AK1138" s="295">
        <f t="shared" si="2830"/>
        <v>43768</v>
      </c>
      <c r="AL1138" s="296"/>
      <c r="AM1138" s="217"/>
      <c r="AN1138" s="218"/>
      <c r="AO1138" s="218"/>
      <c r="AP1138" s="218"/>
      <c r="AQ1138" s="218"/>
      <c r="AR1138" s="218"/>
      <c r="AS1138" s="218"/>
      <c r="AT1138" s="218"/>
      <c r="AU1138" s="218"/>
      <c r="AV1138" s="218"/>
      <c r="AW1138" s="218"/>
      <c r="AX1138" s="218"/>
      <c r="AY1138" s="218"/>
      <c r="AZ1138" s="218"/>
      <c r="BA1138" s="218"/>
      <c r="BB1138" s="218"/>
      <c r="BC1138" s="218"/>
      <c r="BD1138" s="218"/>
      <c r="BE1138" s="218"/>
      <c r="BF1138" s="218"/>
      <c r="BG1138" s="218"/>
      <c r="BH1138" s="218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217"/>
      <c r="BS1138" s="217"/>
      <c r="BT1138" s="217"/>
      <c r="BU1138" s="217"/>
      <c r="BV1138" s="217"/>
      <c r="BW1138" s="217"/>
      <c r="BX1138" s="217"/>
      <c r="BY1138" s="217"/>
      <c r="BZ1138" s="217"/>
      <c r="CA1138" s="217"/>
      <c r="CB1138" s="217"/>
      <c r="CC1138" s="217"/>
      <c r="CD1138" s="217"/>
      <c r="CE1138" s="217"/>
      <c r="CF1138" s="217"/>
      <c r="CG1138" s="217"/>
      <c r="CH1138" s="217"/>
      <c r="CI1138" s="217"/>
      <c r="CJ1138" s="217"/>
      <c r="CK1138" s="217"/>
      <c r="CL1138" s="217"/>
      <c r="CM1138" s="217"/>
      <c r="CN1138" s="217"/>
      <c r="CO1138" s="217"/>
      <c r="CP1138" s="217"/>
      <c r="CQ1138" s="217"/>
      <c r="CR1138" s="217"/>
      <c r="CS1138" s="217"/>
      <c r="CT1138" s="217"/>
      <c r="CU1138" s="217"/>
      <c r="CV1138" s="217"/>
      <c r="CW1138" s="217"/>
      <c r="CX1138" s="217"/>
      <c r="CY1138" s="217"/>
    </row>
    <row r="1139" s="193" customFormat="1" customHeight="1" spans="1:103">
      <c r="A1139" s="341"/>
      <c r="B1139" s="237"/>
      <c r="C1139" s="240"/>
      <c r="D1139" s="239"/>
      <c r="E1139" s="240"/>
      <c r="F1139" s="238"/>
      <c r="G1139" s="240"/>
      <c r="H1139" s="240"/>
      <c r="I1139" s="240"/>
      <c r="J1139" s="256"/>
      <c r="K1139" s="240"/>
      <c r="L1139" s="240"/>
      <c r="M1139" s="240"/>
      <c r="N1139" s="257"/>
      <c r="O1139" s="240"/>
      <c r="P1139" s="240"/>
      <c r="Q1139" s="240"/>
      <c r="R1139" s="240"/>
      <c r="S1139" s="267"/>
      <c r="T1139" s="267"/>
      <c r="U1139" s="267"/>
      <c r="V1139" s="267"/>
      <c r="W1139" s="272"/>
      <c r="X1139" s="269"/>
      <c r="Y1139" s="267"/>
      <c r="Z1139" s="240"/>
      <c r="AA1139" s="267"/>
      <c r="AB1139" s="281"/>
      <c r="AC1139" s="267"/>
      <c r="AD1139" s="258"/>
      <c r="AE1139" s="282"/>
      <c r="AF1139" s="283"/>
      <c r="AG1139" s="297"/>
      <c r="AH1139" s="352"/>
      <c r="AI1139" s="352"/>
      <c r="AJ1139" s="345"/>
      <c r="AK1139" s="345"/>
      <c r="AL1139" s="298"/>
      <c r="AM1139" s="217"/>
      <c r="AN1139" s="218"/>
      <c r="AO1139" s="218"/>
      <c r="AP1139" s="218"/>
      <c r="AQ1139" s="218"/>
      <c r="AR1139" s="218"/>
      <c r="AS1139" s="218"/>
      <c r="AT1139" s="218"/>
      <c r="AU1139" s="218"/>
      <c r="AV1139" s="218"/>
      <c r="AW1139" s="218"/>
      <c r="AX1139" s="218"/>
      <c r="AY1139" s="218"/>
      <c r="AZ1139" s="218"/>
      <c r="BA1139" s="218"/>
      <c r="BB1139" s="218"/>
      <c r="BC1139" s="218"/>
      <c r="BD1139" s="218"/>
      <c r="BE1139" s="218"/>
      <c r="BF1139" s="218"/>
      <c r="BG1139" s="218"/>
      <c r="BH1139" s="218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217"/>
      <c r="BS1139" s="217"/>
      <c r="BT1139" s="217"/>
      <c r="BU1139" s="217"/>
      <c r="BV1139" s="217"/>
      <c r="BW1139" s="217"/>
      <c r="BX1139" s="217"/>
      <c r="BY1139" s="217"/>
      <c r="BZ1139" s="217"/>
      <c r="CA1139" s="217"/>
      <c r="CB1139" s="217"/>
      <c r="CC1139" s="217"/>
      <c r="CD1139" s="217"/>
      <c r="CE1139" s="217"/>
      <c r="CF1139" s="217"/>
      <c r="CG1139" s="217"/>
      <c r="CH1139" s="217"/>
      <c r="CI1139" s="217"/>
      <c r="CJ1139" s="217"/>
      <c r="CK1139" s="217"/>
      <c r="CL1139" s="217"/>
      <c r="CM1139" s="217"/>
      <c r="CN1139" s="217"/>
      <c r="CO1139" s="217"/>
      <c r="CP1139" s="217"/>
      <c r="CQ1139" s="217"/>
      <c r="CR1139" s="217"/>
      <c r="CS1139" s="217"/>
      <c r="CT1139" s="217"/>
      <c r="CU1139" s="217"/>
      <c r="CV1139" s="217"/>
      <c r="CW1139" s="217"/>
      <c r="CX1139" s="217"/>
      <c r="CY1139" s="217"/>
    </row>
    <row r="1140" s="190" customFormat="1" customHeight="1" spans="1:103">
      <c r="A1140" s="243">
        <v>386</v>
      </c>
      <c r="B1140" s="235">
        <v>1142</v>
      </c>
      <c r="C1140" s="234">
        <v>1</v>
      </c>
      <c r="D1140" s="233">
        <v>250</v>
      </c>
      <c r="E1140" s="234" t="s">
        <v>257</v>
      </c>
      <c r="F1140" s="232">
        <v>2020</v>
      </c>
      <c r="G1140" s="234"/>
      <c r="H1140" s="234" t="s">
        <v>15</v>
      </c>
      <c r="I1140" s="234">
        <v>400</v>
      </c>
      <c r="J1140" s="259" t="s">
        <v>252</v>
      </c>
      <c r="K1140" s="234">
        <v>161</v>
      </c>
      <c r="L1140" s="234">
        <v>6</v>
      </c>
      <c r="M1140" s="234">
        <f t="shared" ref="M1140:M1146" si="2831">O1140*K1140*I1140</f>
        <v>148120</v>
      </c>
      <c r="N1140" s="253">
        <f>M1140/SUM($M$1140:$M$1146)</f>
        <v>0.0176592057515885</v>
      </c>
      <c r="O1140" s="234">
        <v>2.3</v>
      </c>
      <c r="P1140" s="234"/>
      <c r="Q1140" s="234"/>
      <c r="R1140" s="234"/>
      <c r="S1140" s="260">
        <f t="shared" ref="S1140:S1146" si="2832">R1140*Q1140*P1140/1000</f>
        <v>0</v>
      </c>
      <c r="T1140" s="260">
        <f t="shared" ref="T1140:T1146" si="2833">F1140*N1140*1000/L1140/K1140*9000/I1140</f>
        <v>830.860146386852</v>
      </c>
      <c r="U1140" s="260">
        <f t="shared" ref="U1140:U1146" si="2834">F1140*N1140</f>
        <v>35.6715956182088</v>
      </c>
      <c r="V1140" s="260"/>
      <c r="W1140" s="270"/>
      <c r="X1140" s="266">
        <v>1150</v>
      </c>
      <c r="Y1140" s="260">
        <f t="shared" ref="Y1140:Y1146" si="2835">T1140-X1140</f>
        <v>-319.139853613148</v>
      </c>
      <c r="Z1140" s="234">
        <f t="shared" ref="Z1140:Z1146" si="2836">Y1140*I1140/9000*L1140*K1140/1000</f>
        <v>-13.7017377151245</v>
      </c>
      <c r="AA1140" s="260">
        <f t="shared" ref="AA1140:AA1146" si="2837">65*1000/K1140*9000/I1140</f>
        <v>9083.85093167702</v>
      </c>
      <c r="AB1140" s="278">
        <f t="shared" ref="AB1140:AB1146" si="2838">Q1140*R1140*P1140*N1140/K1140/L1140*9000/I1140</f>
        <v>0</v>
      </c>
      <c r="AC1140" s="260">
        <f t="shared" ref="AC1140:AC1146" si="2839">D1140/2*O1140*60*24/1000</f>
        <v>414</v>
      </c>
      <c r="AD1140" s="254">
        <f t="shared" ref="AD1140:AD1146" si="2840">T1140/AC1140/0.83/AE1140</f>
        <v>2.41796212789375</v>
      </c>
      <c r="AE1140" s="279">
        <v>1</v>
      </c>
      <c r="AF1140" s="280">
        <f t="shared" ref="AF1140:AF1146" si="2841">IF(LEN(C1140)&gt;0,AC1140*I1140/9000/1000*K1140*L1140,"")</f>
        <v>17.7744</v>
      </c>
      <c r="AG1140" s="292">
        <v>43956</v>
      </c>
      <c r="AH1140" s="294"/>
      <c r="AI1140" s="294">
        <f t="shared" ref="AI1140:AI1147" si="2842">AD1140+AG1140</f>
        <v>43958.4179621279</v>
      </c>
      <c r="AJ1140" s="295" t="str">
        <f ca="1">IF(NOW()-AG1140-AD1140&gt;=-2,"跟踪"," ")</f>
        <v>跟踪</v>
      </c>
      <c r="AK1140" s="295">
        <v>43768</v>
      </c>
      <c r="AL1140" s="296">
        <f>SUM(AF1140:AF1146)</f>
        <v>1006.523184</v>
      </c>
      <c r="AM1140" s="300"/>
      <c r="AN1140" s="218"/>
      <c r="AO1140" s="218"/>
      <c r="AP1140" s="218"/>
      <c r="AQ1140" s="218"/>
      <c r="AR1140" s="218"/>
      <c r="AS1140" s="218"/>
      <c r="AT1140" s="218"/>
      <c r="AU1140" s="218"/>
      <c r="AV1140" s="218"/>
      <c r="AW1140" s="218"/>
      <c r="AX1140" s="218"/>
      <c r="AY1140" s="218"/>
      <c r="AZ1140" s="218"/>
      <c r="BA1140" s="218"/>
      <c r="BB1140" s="218"/>
      <c r="BC1140" s="218"/>
      <c r="BD1140" s="218"/>
      <c r="BE1140" s="218"/>
      <c r="BF1140" s="218"/>
      <c r="BG1140" s="218"/>
      <c r="BH1140" s="218"/>
      <c r="BI1140" s="300"/>
      <c r="BJ1140" s="300"/>
      <c r="BK1140" s="300"/>
      <c r="BL1140" s="300"/>
      <c r="BM1140" s="300"/>
      <c r="BN1140" s="300"/>
      <c r="BO1140" s="300"/>
      <c r="BP1140" s="300"/>
      <c r="BQ1140" s="300"/>
      <c r="BR1140" s="300"/>
      <c r="BS1140" s="300"/>
      <c r="BT1140" s="300"/>
      <c r="BU1140" s="300"/>
      <c r="BV1140" s="300"/>
      <c r="BW1140" s="300"/>
      <c r="BX1140" s="300"/>
      <c r="BY1140" s="300"/>
      <c r="BZ1140" s="300"/>
      <c r="CA1140" s="300"/>
      <c r="CB1140" s="300"/>
      <c r="CC1140" s="300"/>
      <c r="CD1140" s="300"/>
      <c r="CE1140" s="300"/>
      <c r="CF1140" s="300"/>
      <c r="CG1140" s="300"/>
      <c r="CH1140" s="300"/>
      <c r="CI1140" s="300"/>
      <c r="CJ1140" s="300"/>
      <c r="CK1140" s="300"/>
      <c r="CL1140" s="300"/>
      <c r="CM1140" s="300"/>
      <c r="CN1140" s="300"/>
      <c r="CO1140" s="300"/>
      <c r="CP1140" s="300"/>
      <c r="CQ1140" s="300"/>
      <c r="CR1140" s="300"/>
      <c r="CS1140" s="300"/>
      <c r="CT1140" s="300"/>
      <c r="CU1140" s="300"/>
      <c r="CV1140" s="300"/>
      <c r="CW1140" s="300"/>
      <c r="CX1140" s="300"/>
      <c r="CY1140" s="300"/>
    </row>
    <row r="1141" s="190" customFormat="1" customHeight="1" spans="1:103">
      <c r="A1141" s="243">
        <v>386</v>
      </c>
      <c r="B1141" s="235"/>
      <c r="C1141" s="234">
        <v>1</v>
      </c>
      <c r="D1141" s="233">
        <f t="shared" ref="D1141:D1146" si="2843">D1140</f>
        <v>250</v>
      </c>
      <c r="E1141" s="234" t="str">
        <f t="shared" ref="E1141:E1146" si="2844">E1140</f>
        <v>yd-sdk427-16E</v>
      </c>
      <c r="F1141" s="232">
        <f t="shared" ref="F1141:F1146" si="2845">F1140</f>
        <v>2020</v>
      </c>
      <c r="G1141" s="234"/>
      <c r="H1141" s="234" t="s">
        <v>41</v>
      </c>
      <c r="I1141" s="234">
        <v>400</v>
      </c>
      <c r="J1141" s="259" t="s">
        <v>252</v>
      </c>
      <c r="K1141" s="234">
        <v>320</v>
      </c>
      <c r="L1141" s="234">
        <f t="shared" ref="L1141:L1146" si="2846">L1140</f>
        <v>6</v>
      </c>
      <c r="M1141" s="234">
        <f t="shared" si="2831"/>
        <v>678400</v>
      </c>
      <c r="N1141" s="253">
        <f t="shared" ref="N1141:N1146" si="2847">M1141/SUM($M$1140:$M$1146)</f>
        <v>0.0808804022541025</v>
      </c>
      <c r="O1141" s="234">
        <v>5.3</v>
      </c>
      <c r="P1141" s="234"/>
      <c r="Q1141" s="234"/>
      <c r="R1141" s="234"/>
      <c r="S1141" s="260">
        <f t="shared" si="2832"/>
        <v>0</v>
      </c>
      <c r="T1141" s="260">
        <f t="shared" si="2833"/>
        <v>1914.59077210883</v>
      </c>
      <c r="U1141" s="260">
        <f t="shared" si="2834"/>
        <v>163.378412553287</v>
      </c>
      <c r="V1141" s="260"/>
      <c r="W1141" s="270"/>
      <c r="X1141" s="266">
        <v>3900</v>
      </c>
      <c r="Y1141" s="260">
        <f t="shared" si="2835"/>
        <v>-1985.40922789117</v>
      </c>
      <c r="Z1141" s="234">
        <f t="shared" si="2836"/>
        <v>-169.421587446713</v>
      </c>
      <c r="AA1141" s="260">
        <f t="shared" si="2837"/>
        <v>4570.3125</v>
      </c>
      <c r="AB1141" s="278">
        <f t="shared" si="2838"/>
        <v>0</v>
      </c>
      <c r="AC1141" s="260">
        <f t="shared" si="2839"/>
        <v>954</v>
      </c>
      <c r="AD1141" s="254">
        <f t="shared" si="2840"/>
        <v>2.41796212789375</v>
      </c>
      <c r="AE1141" s="279">
        <v>1</v>
      </c>
      <c r="AF1141" s="280">
        <f t="shared" si="2841"/>
        <v>81.408</v>
      </c>
      <c r="AG1141" s="292">
        <f t="shared" ref="AG1141:AG1146" si="2848">AG1140</f>
        <v>43956</v>
      </c>
      <c r="AH1141" s="294"/>
      <c r="AI1141" s="294">
        <f t="shared" si="2842"/>
        <v>43958.4179621279</v>
      </c>
      <c r="AJ1141" s="295"/>
      <c r="AK1141" s="295">
        <f t="shared" ref="AK1141:AK1146" si="2849">AK1140</f>
        <v>43768</v>
      </c>
      <c r="AL1141" s="296"/>
      <c r="AM1141" s="300"/>
      <c r="AN1141" s="218"/>
      <c r="AO1141" s="218"/>
      <c r="AP1141" s="218"/>
      <c r="AQ1141" s="218"/>
      <c r="AR1141" s="218"/>
      <c r="AS1141" s="218"/>
      <c r="AT1141" s="218"/>
      <c r="AU1141" s="218"/>
      <c r="AV1141" s="218"/>
      <c r="AW1141" s="218"/>
      <c r="AX1141" s="218"/>
      <c r="AY1141" s="218"/>
      <c r="AZ1141" s="218"/>
      <c r="BA1141" s="218"/>
      <c r="BB1141" s="218"/>
      <c r="BC1141" s="218"/>
      <c r="BD1141" s="218"/>
      <c r="BE1141" s="218"/>
      <c r="BF1141" s="218"/>
      <c r="BG1141" s="218"/>
      <c r="BH1141" s="218"/>
      <c r="BI1141" s="300"/>
      <c r="BJ1141" s="300"/>
      <c r="BK1141" s="300"/>
      <c r="BL1141" s="300"/>
      <c r="BM1141" s="300"/>
      <c r="BN1141" s="300"/>
      <c r="BO1141" s="300"/>
      <c r="BP1141" s="300"/>
      <c r="BQ1141" s="300"/>
      <c r="BR1141" s="300"/>
      <c r="BS1141" s="300"/>
      <c r="BT1141" s="300"/>
      <c r="BU1141" s="300"/>
      <c r="BV1141" s="300"/>
      <c r="BW1141" s="300"/>
      <c r="BX1141" s="300"/>
      <c r="BY1141" s="300"/>
      <c r="BZ1141" s="300"/>
      <c r="CA1141" s="300"/>
      <c r="CB1141" s="300"/>
      <c r="CC1141" s="300"/>
      <c r="CD1141" s="300"/>
      <c r="CE1141" s="300"/>
      <c r="CF1141" s="300"/>
      <c r="CG1141" s="300"/>
      <c r="CH1141" s="300"/>
      <c r="CI1141" s="300"/>
      <c r="CJ1141" s="300"/>
      <c r="CK1141" s="300"/>
      <c r="CL1141" s="300"/>
      <c r="CM1141" s="300"/>
      <c r="CN1141" s="300"/>
      <c r="CO1141" s="300"/>
      <c r="CP1141" s="300"/>
      <c r="CQ1141" s="300"/>
      <c r="CR1141" s="300"/>
      <c r="CS1141" s="300"/>
      <c r="CT1141" s="300"/>
      <c r="CU1141" s="300"/>
      <c r="CV1141" s="300"/>
      <c r="CW1141" s="300"/>
      <c r="CX1141" s="300"/>
      <c r="CY1141" s="300"/>
    </row>
    <row r="1142" s="190" customFormat="1" customHeight="1" spans="1:103">
      <c r="A1142" s="243">
        <v>386</v>
      </c>
      <c r="B1142" s="235"/>
      <c r="C1142" s="234">
        <v>1</v>
      </c>
      <c r="D1142" s="233">
        <f t="shared" si="2843"/>
        <v>250</v>
      </c>
      <c r="E1142" s="234" t="str">
        <f t="shared" si="2844"/>
        <v>yd-sdk427-16E</v>
      </c>
      <c r="F1142" s="232">
        <f t="shared" si="2845"/>
        <v>2020</v>
      </c>
      <c r="G1142" s="241" t="s">
        <v>49</v>
      </c>
      <c r="H1142" s="234" t="s">
        <v>42</v>
      </c>
      <c r="I1142" s="234">
        <v>297</v>
      </c>
      <c r="J1142" s="259" t="s">
        <v>253</v>
      </c>
      <c r="K1142" s="234">
        <v>166</v>
      </c>
      <c r="L1142" s="234">
        <f t="shared" si="2846"/>
        <v>6</v>
      </c>
      <c r="M1142" s="234">
        <f t="shared" si="2831"/>
        <v>3367326.6</v>
      </c>
      <c r="N1142" s="253">
        <f t="shared" si="2847"/>
        <v>0.401460391994309</v>
      </c>
      <c r="O1142" s="234">
        <v>68.3</v>
      </c>
      <c r="P1142" s="234"/>
      <c r="Q1142" s="234"/>
      <c r="R1142" s="234"/>
      <c r="S1142" s="260">
        <f t="shared" si="2832"/>
        <v>0</v>
      </c>
      <c r="T1142" s="260">
        <f t="shared" si="2833"/>
        <v>24672.9339122704</v>
      </c>
      <c r="U1142" s="260">
        <f t="shared" si="2834"/>
        <v>810.949991828504</v>
      </c>
      <c r="V1142" s="260"/>
      <c r="W1142" s="270"/>
      <c r="X1142" s="266">
        <v>46200</v>
      </c>
      <c r="Y1142" s="260">
        <f t="shared" si="2835"/>
        <v>-21527.0660877296</v>
      </c>
      <c r="Z1142" s="234">
        <f t="shared" si="2836"/>
        <v>-707.551608171496</v>
      </c>
      <c r="AA1142" s="260">
        <f t="shared" si="2837"/>
        <v>11865.6443957649</v>
      </c>
      <c r="AB1142" s="278">
        <f t="shared" si="2838"/>
        <v>0</v>
      </c>
      <c r="AC1142" s="260">
        <f t="shared" si="2839"/>
        <v>12294</v>
      </c>
      <c r="AD1142" s="254">
        <f t="shared" si="2840"/>
        <v>2.41796212789375</v>
      </c>
      <c r="AE1142" s="279">
        <v>1</v>
      </c>
      <c r="AF1142" s="280">
        <f t="shared" si="2841"/>
        <v>404.079192</v>
      </c>
      <c r="AG1142" s="292">
        <f t="shared" si="2848"/>
        <v>43956</v>
      </c>
      <c r="AH1142" s="294"/>
      <c r="AI1142" s="294">
        <f t="shared" si="2842"/>
        <v>43958.4179621279</v>
      </c>
      <c r="AJ1142" s="295"/>
      <c r="AK1142" s="295">
        <f t="shared" si="2849"/>
        <v>43768</v>
      </c>
      <c r="AL1142" s="296"/>
      <c r="AM1142" s="300"/>
      <c r="AN1142" s="218"/>
      <c r="AO1142" s="218"/>
      <c r="AP1142" s="218"/>
      <c r="AQ1142" s="218"/>
      <c r="AR1142" s="218"/>
      <c r="AS1142" s="218"/>
      <c r="AT1142" s="218"/>
      <c r="AU1142" s="218"/>
      <c r="AV1142" s="218"/>
      <c r="AW1142" s="218"/>
      <c r="AX1142" s="218"/>
      <c r="AY1142" s="218"/>
      <c r="AZ1142" s="218"/>
      <c r="BA1142" s="218"/>
      <c r="BB1142" s="218"/>
      <c r="BC1142" s="218"/>
      <c r="BD1142" s="218"/>
      <c r="BE1142" s="218"/>
      <c r="BF1142" s="218"/>
      <c r="BG1142" s="218"/>
      <c r="BH1142" s="218"/>
      <c r="BI1142" s="300"/>
      <c r="BJ1142" s="300"/>
      <c r="BK1142" s="300"/>
      <c r="BL1142" s="300"/>
      <c r="BM1142" s="300"/>
      <c r="BN1142" s="300"/>
      <c r="BO1142" s="300"/>
      <c r="BP1142" s="300"/>
      <c r="BQ1142" s="300"/>
      <c r="BR1142" s="300"/>
      <c r="BS1142" s="300"/>
      <c r="BT1142" s="300"/>
      <c r="BU1142" s="300"/>
      <c r="BV1142" s="300"/>
      <c r="BW1142" s="300"/>
      <c r="BX1142" s="300"/>
      <c r="BY1142" s="300"/>
      <c r="BZ1142" s="300"/>
      <c r="CA1142" s="300"/>
      <c r="CB1142" s="300"/>
      <c r="CC1142" s="300"/>
      <c r="CD1142" s="300"/>
      <c r="CE1142" s="300"/>
      <c r="CF1142" s="300"/>
      <c r="CG1142" s="300"/>
      <c r="CH1142" s="300"/>
      <c r="CI1142" s="300"/>
      <c r="CJ1142" s="300"/>
      <c r="CK1142" s="300"/>
      <c r="CL1142" s="300"/>
      <c r="CM1142" s="300"/>
      <c r="CN1142" s="300"/>
      <c r="CO1142" s="300"/>
      <c r="CP1142" s="300"/>
      <c r="CQ1142" s="300"/>
      <c r="CR1142" s="300"/>
      <c r="CS1142" s="300"/>
      <c r="CT1142" s="300"/>
      <c r="CU1142" s="300"/>
      <c r="CV1142" s="300"/>
      <c r="CW1142" s="300"/>
      <c r="CX1142" s="300"/>
      <c r="CY1142" s="300"/>
    </row>
    <row r="1143" s="190" customFormat="1" customHeight="1" spans="1:103">
      <c r="A1143" s="243">
        <v>386</v>
      </c>
      <c r="B1143" s="235"/>
      <c r="C1143" s="234">
        <v>1</v>
      </c>
      <c r="D1143" s="233">
        <f t="shared" si="2843"/>
        <v>250</v>
      </c>
      <c r="E1143" s="234" t="str">
        <f t="shared" si="2844"/>
        <v>yd-sdk427-16E</v>
      </c>
      <c r="F1143" s="232">
        <f t="shared" si="2845"/>
        <v>2020</v>
      </c>
      <c r="G1143" s="242"/>
      <c r="H1143" s="234" t="s">
        <v>43</v>
      </c>
      <c r="I1143" s="234">
        <v>297</v>
      </c>
      <c r="J1143" s="259" t="s">
        <v>253</v>
      </c>
      <c r="K1143" s="234">
        <v>166</v>
      </c>
      <c r="L1143" s="234">
        <f t="shared" si="2846"/>
        <v>6</v>
      </c>
      <c r="M1143" s="234">
        <f t="shared" si="2831"/>
        <v>3367326.6</v>
      </c>
      <c r="N1143" s="253">
        <f t="shared" si="2847"/>
        <v>0.401460391994309</v>
      </c>
      <c r="O1143" s="234">
        <v>68.3</v>
      </c>
      <c r="P1143" s="234"/>
      <c r="Q1143" s="234"/>
      <c r="R1143" s="234"/>
      <c r="S1143" s="260">
        <f t="shared" si="2832"/>
        <v>0</v>
      </c>
      <c r="T1143" s="260">
        <f t="shared" si="2833"/>
        <v>24672.9339122704</v>
      </c>
      <c r="U1143" s="260">
        <f t="shared" si="2834"/>
        <v>810.949991828504</v>
      </c>
      <c r="V1143" s="260"/>
      <c r="W1143" s="270"/>
      <c r="X1143" s="266">
        <v>46200</v>
      </c>
      <c r="Y1143" s="260">
        <f t="shared" si="2835"/>
        <v>-21527.0660877296</v>
      </c>
      <c r="Z1143" s="234">
        <f t="shared" si="2836"/>
        <v>-707.551608171496</v>
      </c>
      <c r="AA1143" s="260">
        <f t="shared" si="2837"/>
        <v>11865.6443957649</v>
      </c>
      <c r="AB1143" s="278">
        <f t="shared" si="2838"/>
        <v>0</v>
      </c>
      <c r="AC1143" s="260">
        <f t="shared" si="2839"/>
        <v>12294</v>
      </c>
      <c r="AD1143" s="254">
        <f t="shared" si="2840"/>
        <v>2.41796212789375</v>
      </c>
      <c r="AE1143" s="279">
        <v>1</v>
      </c>
      <c r="AF1143" s="280">
        <f t="shared" si="2841"/>
        <v>404.079192</v>
      </c>
      <c r="AG1143" s="292">
        <f t="shared" si="2848"/>
        <v>43956</v>
      </c>
      <c r="AH1143" s="294"/>
      <c r="AI1143" s="294">
        <f t="shared" si="2842"/>
        <v>43958.4179621279</v>
      </c>
      <c r="AJ1143" s="295"/>
      <c r="AK1143" s="295">
        <f t="shared" si="2849"/>
        <v>43768</v>
      </c>
      <c r="AL1143" s="296"/>
      <c r="AM1143" s="300"/>
      <c r="AN1143" s="218"/>
      <c r="AO1143" s="218"/>
      <c r="AP1143" s="218"/>
      <c r="AQ1143" s="218"/>
      <c r="AR1143" s="218"/>
      <c r="AS1143" s="218"/>
      <c r="AT1143" s="218"/>
      <c r="AU1143" s="218"/>
      <c r="AV1143" s="218"/>
      <c r="AW1143" s="218"/>
      <c r="AX1143" s="218"/>
      <c r="AY1143" s="218"/>
      <c r="AZ1143" s="218"/>
      <c r="BA1143" s="218"/>
      <c r="BB1143" s="218"/>
      <c r="BC1143" s="218"/>
      <c r="BD1143" s="218"/>
      <c r="BE1143" s="218"/>
      <c r="BF1143" s="218"/>
      <c r="BG1143" s="218"/>
      <c r="BH1143" s="218"/>
      <c r="BI1143" s="300"/>
      <c r="BJ1143" s="300"/>
      <c r="BK1143" s="300"/>
      <c r="BL1143" s="300"/>
      <c r="BM1143" s="300"/>
      <c r="BN1143" s="300"/>
      <c r="BO1143" s="300"/>
      <c r="BP1143" s="300"/>
      <c r="BQ1143" s="300"/>
      <c r="BR1143" s="300"/>
      <c r="BS1143" s="300"/>
      <c r="BT1143" s="300"/>
      <c r="BU1143" s="300"/>
      <c r="BV1143" s="300"/>
      <c r="BW1143" s="300"/>
      <c r="BX1143" s="300"/>
      <c r="BY1143" s="300"/>
      <c r="BZ1143" s="300"/>
      <c r="CA1143" s="300"/>
      <c r="CB1143" s="300"/>
      <c r="CC1143" s="300"/>
      <c r="CD1143" s="300"/>
      <c r="CE1143" s="300"/>
      <c r="CF1143" s="300"/>
      <c r="CG1143" s="300"/>
      <c r="CH1143" s="300"/>
      <c r="CI1143" s="300"/>
      <c r="CJ1143" s="300"/>
      <c r="CK1143" s="300"/>
      <c r="CL1143" s="300"/>
      <c r="CM1143" s="300"/>
      <c r="CN1143" s="300"/>
      <c r="CO1143" s="300"/>
      <c r="CP1143" s="300"/>
      <c r="CQ1143" s="300"/>
      <c r="CR1143" s="300"/>
      <c r="CS1143" s="300"/>
      <c r="CT1143" s="300"/>
      <c r="CU1143" s="300"/>
      <c r="CV1143" s="300"/>
      <c r="CW1143" s="300"/>
      <c r="CX1143" s="300"/>
      <c r="CY1143" s="300"/>
    </row>
    <row r="1144" s="190" customFormat="1" customHeight="1" spans="1:103">
      <c r="A1144" s="243">
        <v>386</v>
      </c>
      <c r="B1144" s="235"/>
      <c r="C1144" s="234">
        <v>1</v>
      </c>
      <c r="D1144" s="233">
        <f t="shared" si="2843"/>
        <v>250</v>
      </c>
      <c r="E1144" s="234" t="str">
        <f t="shared" si="2844"/>
        <v>yd-sdk427-16E</v>
      </c>
      <c r="F1144" s="232">
        <f t="shared" si="2845"/>
        <v>2020</v>
      </c>
      <c r="G1144" s="234"/>
      <c r="H1144" s="234" t="s">
        <v>44</v>
      </c>
      <c r="I1144" s="234">
        <v>400</v>
      </c>
      <c r="J1144" s="259" t="s">
        <v>252</v>
      </c>
      <c r="K1144" s="234">
        <v>320</v>
      </c>
      <c r="L1144" s="234">
        <f t="shared" si="2846"/>
        <v>6</v>
      </c>
      <c r="M1144" s="234">
        <f t="shared" si="2831"/>
        <v>678400</v>
      </c>
      <c r="N1144" s="253">
        <f t="shared" si="2847"/>
        <v>0.0808804022541025</v>
      </c>
      <c r="O1144" s="234">
        <v>5.3</v>
      </c>
      <c r="P1144" s="234"/>
      <c r="Q1144" s="234"/>
      <c r="R1144" s="234"/>
      <c r="S1144" s="260">
        <f t="shared" si="2832"/>
        <v>0</v>
      </c>
      <c r="T1144" s="260">
        <f t="shared" si="2833"/>
        <v>1914.59077210883</v>
      </c>
      <c r="U1144" s="260">
        <f t="shared" si="2834"/>
        <v>163.378412553287</v>
      </c>
      <c r="V1144" s="260"/>
      <c r="W1144" s="270"/>
      <c r="X1144" s="266">
        <v>3900</v>
      </c>
      <c r="Y1144" s="260">
        <f t="shared" si="2835"/>
        <v>-1985.40922789117</v>
      </c>
      <c r="Z1144" s="234">
        <f t="shared" si="2836"/>
        <v>-169.421587446713</v>
      </c>
      <c r="AA1144" s="260">
        <f t="shared" si="2837"/>
        <v>4570.3125</v>
      </c>
      <c r="AB1144" s="278">
        <f t="shared" si="2838"/>
        <v>0</v>
      </c>
      <c r="AC1144" s="260">
        <f t="shared" si="2839"/>
        <v>954</v>
      </c>
      <c r="AD1144" s="254">
        <f t="shared" si="2840"/>
        <v>2.41796212789375</v>
      </c>
      <c r="AE1144" s="279">
        <v>1</v>
      </c>
      <c r="AF1144" s="280">
        <f t="shared" si="2841"/>
        <v>81.408</v>
      </c>
      <c r="AG1144" s="292">
        <f t="shared" si="2848"/>
        <v>43956</v>
      </c>
      <c r="AH1144" s="294"/>
      <c r="AI1144" s="294">
        <f t="shared" si="2842"/>
        <v>43958.4179621279</v>
      </c>
      <c r="AJ1144" s="295"/>
      <c r="AK1144" s="295">
        <f t="shared" si="2849"/>
        <v>43768</v>
      </c>
      <c r="AL1144" s="296"/>
      <c r="AM1144" s="300"/>
      <c r="AN1144" s="218"/>
      <c r="AO1144" s="218"/>
      <c r="AP1144" s="218"/>
      <c r="AQ1144" s="218"/>
      <c r="AR1144" s="218"/>
      <c r="AS1144" s="218"/>
      <c r="AT1144" s="218"/>
      <c r="AU1144" s="218"/>
      <c r="AV1144" s="218"/>
      <c r="AW1144" s="218"/>
      <c r="AX1144" s="218"/>
      <c r="AY1144" s="218"/>
      <c r="AZ1144" s="218"/>
      <c r="BA1144" s="218"/>
      <c r="BB1144" s="218"/>
      <c r="BC1144" s="218"/>
      <c r="BD1144" s="218"/>
      <c r="BE1144" s="218"/>
      <c r="BF1144" s="218"/>
      <c r="BG1144" s="218"/>
      <c r="BH1144" s="218"/>
      <c r="BI1144" s="300"/>
      <c r="BJ1144" s="300"/>
      <c r="BK1144" s="300"/>
      <c r="BL1144" s="300"/>
      <c r="BM1144" s="300"/>
      <c r="BN1144" s="300"/>
      <c r="BO1144" s="300"/>
      <c r="BP1144" s="300"/>
      <c r="BQ1144" s="300"/>
      <c r="BR1144" s="300"/>
      <c r="BS1144" s="300"/>
      <c r="BT1144" s="300"/>
      <c r="BU1144" s="300"/>
      <c r="BV1144" s="300"/>
      <c r="BW1144" s="300"/>
      <c r="BX1144" s="300"/>
      <c r="BY1144" s="300"/>
      <c r="BZ1144" s="300"/>
      <c r="CA1144" s="300"/>
      <c r="CB1144" s="300"/>
      <c r="CC1144" s="300"/>
      <c r="CD1144" s="300"/>
      <c r="CE1144" s="300"/>
      <c r="CF1144" s="300"/>
      <c r="CG1144" s="300"/>
      <c r="CH1144" s="300"/>
      <c r="CI1144" s="300"/>
      <c r="CJ1144" s="300"/>
      <c r="CK1144" s="300"/>
      <c r="CL1144" s="300"/>
      <c r="CM1144" s="300"/>
      <c r="CN1144" s="300"/>
      <c r="CO1144" s="300"/>
      <c r="CP1144" s="300"/>
      <c r="CQ1144" s="300"/>
      <c r="CR1144" s="300"/>
      <c r="CS1144" s="300"/>
      <c r="CT1144" s="300"/>
      <c r="CU1144" s="300"/>
      <c r="CV1144" s="300"/>
      <c r="CW1144" s="300"/>
      <c r="CX1144" s="300"/>
      <c r="CY1144" s="300"/>
    </row>
    <row r="1145" s="190" customFormat="1" customHeight="1" spans="1:103">
      <c r="A1145" s="243">
        <v>386</v>
      </c>
      <c r="B1145" s="235"/>
      <c r="C1145" s="234">
        <v>1</v>
      </c>
      <c r="D1145" s="233">
        <f t="shared" si="2843"/>
        <v>250</v>
      </c>
      <c r="E1145" s="234" t="str">
        <f t="shared" si="2844"/>
        <v>yd-sdk427-16E</v>
      </c>
      <c r="F1145" s="232">
        <f t="shared" si="2845"/>
        <v>2020</v>
      </c>
      <c r="G1145" s="234"/>
      <c r="H1145" s="234" t="s">
        <v>45</v>
      </c>
      <c r="I1145" s="234">
        <v>400</v>
      </c>
      <c r="J1145" s="259" t="s">
        <v>252</v>
      </c>
      <c r="K1145" s="234">
        <v>161</v>
      </c>
      <c r="L1145" s="234">
        <f t="shared" si="2846"/>
        <v>6</v>
      </c>
      <c r="M1145" s="234">
        <f t="shared" si="2831"/>
        <v>148120</v>
      </c>
      <c r="N1145" s="253">
        <f t="shared" si="2847"/>
        <v>0.0176592057515885</v>
      </c>
      <c r="O1145" s="234">
        <v>2.3</v>
      </c>
      <c r="P1145" s="234"/>
      <c r="Q1145" s="234"/>
      <c r="R1145" s="234"/>
      <c r="S1145" s="260">
        <f t="shared" si="2832"/>
        <v>0</v>
      </c>
      <c r="T1145" s="260">
        <f t="shared" si="2833"/>
        <v>830.860146386852</v>
      </c>
      <c r="U1145" s="260">
        <f t="shared" si="2834"/>
        <v>35.6715956182088</v>
      </c>
      <c r="V1145" s="260"/>
      <c r="W1145" s="270"/>
      <c r="X1145" s="266">
        <v>1150</v>
      </c>
      <c r="Y1145" s="260">
        <f t="shared" si="2835"/>
        <v>-319.139853613148</v>
      </c>
      <c r="Z1145" s="234">
        <f t="shared" si="2836"/>
        <v>-13.7017377151245</v>
      </c>
      <c r="AA1145" s="260">
        <f t="shared" si="2837"/>
        <v>9083.85093167702</v>
      </c>
      <c r="AB1145" s="278">
        <f t="shared" si="2838"/>
        <v>0</v>
      </c>
      <c r="AC1145" s="260">
        <f t="shared" si="2839"/>
        <v>414</v>
      </c>
      <c r="AD1145" s="254">
        <f t="shared" si="2840"/>
        <v>2.41796212789375</v>
      </c>
      <c r="AE1145" s="279">
        <v>1</v>
      </c>
      <c r="AF1145" s="280">
        <f t="shared" si="2841"/>
        <v>17.7744</v>
      </c>
      <c r="AG1145" s="292">
        <f t="shared" si="2848"/>
        <v>43956</v>
      </c>
      <c r="AH1145" s="294"/>
      <c r="AI1145" s="294">
        <f t="shared" si="2842"/>
        <v>43958.4179621279</v>
      </c>
      <c r="AJ1145" s="295"/>
      <c r="AK1145" s="295">
        <f t="shared" si="2849"/>
        <v>43768</v>
      </c>
      <c r="AL1145" s="296"/>
      <c r="AM1145" s="300"/>
      <c r="AN1145" s="218"/>
      <c r="AO1145" s="218"/>
      <c r="AP1145" s="218"/>
      <c r="AQ1145" s="218"/>
      <c r="AR1145" s="218"/>
      <c r="AS1145" s="218"/>
      <c r="AT1145" s="218"/>
      <c r="AU1145" s="218"/>
      <c r="AV1145" s="218"/>
      <c r="AW1145" s="218"/>
      <c r="AX1145" s="218"/>
      <c r="AY1145" s="218"/>
      <c r="AZ1145" s="218"/>
      <c r="BA1145" s="218"/>
      <c r="BB1145" s="218"/>
      <c r="BC1145" s="218"/>
      <c r="BD1145" s="218"/>
      <c r="BE1145" s="218"/>
      <c r="BF1145" s="218"/>
      <c r="BG1145" s="218"/>
      <c r="BH1145" s="218"/>
      <c r="BI1145" s="300"/>
      <c r="BJ1145" s="300"/>
      <c r="BK1145" s="300"/>
      <c r="BL1145" s="300"/>
      <c r="BM1145" s="300"/>
      <c r="BN1145" s="300"/>
      <c r="BO1145" s="300"/>
      <c r="BP1145" s="300"/>
      <c r="BQ1145" s="300"/>
      <c r="BR1145" s="300"/>
      <c r="BS1145" s="300"/>
      <c r="BT1145" s="300"/>
      <c r="BU1145" s="300"/>
      <c r="BV1145" s="300"/>
      <c r="BW1145" s="300"/>
      <c r="BX1145" s="300"/>
      <c r="BY1145" s="300"/>
      <c r="BZ1145" s="300"/>
      <c r="CA1145" s="300"/>
      <c r="CB1145" s="300"/>
      <c r="CC1145" s="300"/>
      <c r="CD1145" s="300"/>
      <c r="CE1145" s="300"/>
      <c r="CF1145" s="300"/>
      <c r="CG1145" s="300"/>
      <c r="CH1145" s="300"/>
      <c r="CI1145" s="300"/>
      <c r="CJ1145" s="300"/>
      <c r="CK1145" s="300"/>
      <c r="CL1145" s="300"/>
      <c r="CM1145" s="300"/>
      <c r="CN1145" s="300"/>
      <c r="CO1145" s="300"/>
      <c r="CP1145" s="300"/>
      <c r="CQ1145" s="300"/>
      <c r="CR1145" s="300"/>
      <c r="CS1145" s="300"/>
      <c r="CT1145" s="300"/>
      <c r="CU1145" s="300"/>
      <c r="CV1145" s="300"/>
      <c r="CW1145" s="300"/>
      <c r="CX1145" s="300"/>
      <c r="CY1145" s="300"/>
    </row>
    <row r="1146" s="190" customFormat="1" customHeight="1" spans="1:103">
      <c r="A1146" s="243">
        <v>386</v>
      </c>
      <c r="B1146" s="235"/>
      <c r="C1146" s="234">
        <v>1</v>
      </c>
      <c r="D1146" s="233">
        <f t="shared" si="2843"/>
        <v>250</v>
      </c>
      <c r="E1146" s="234" t="str">
        <f t="shared" si="2844"/>
        <v>yd-sdk427-16E</v>
      </c>
      <c r="F1146" s="232">
        <f t="shared" si="2845"/>
        <v>2020</v>
      </c>
      <c r="G1146" s="234"/>
      <c r="H1146" s="234" t="s">
        <v>46</v>
      </c>
      <c r="I1146" s="234"/>
      <c r="J1146" s="252"/>
      <c r="K1146" s="234"/>
      <c r="L1146" s="234">
        <f t="shared" si="2846"/>
        <v>6</v>
      </c>
      <c r="M1146" s="234">
        <f t="shared" si="2831"/>
        <v>0</v>
      </c>
      <c r="N1146" s="253">
        <f t="shared" si="2847"/>
        <v>0</v>
      </c>
      <c r="O1146" s="234"/>
      <c r="P1146" s="234"/>
      <c r="Q1146" s="234"/>
      <c r="R1146" s="234"/>
      <c r="S1146" s="260">
        <f t="shared" si="2832"/>
        <v>0</v>
      </c>
      <c r="T1146" s="260" t="e">
        <f t="shared" si="2833"/>
        <v>#DIV/0!</v>
      </c>
      <c r="U1146" s="260">
        <f t="shared" si="2834"/>
        <v>0</v>
      </c>
      <c r="V1146" s="260"/>
      <c r="W1146" s="270"/>
      <c r="X1146" s="266"/>
      <c r="Y1146" s="260" t="e">
        <f t="shared" si="2835"/>
        <v>#DIV/0!</v>
      </c>
      <c r="Z1146" s="234" t="e">
        <f t="shared" si="2836"/>
        <v>#DIV/0!</v>
      </c>
      <c r="AA1146" s="260" t="e">
        <f t="shared" si="2837"/>
        <v>#DIV/0!</v>
      </c>
      <c r="AB1146" s="278" t="e">
        <f t="shared" si="2838"/>
        <v>#DIV/0!</v>
      </c>
      <c r="AC1146" s="260">
        <f t="shared" si="2839"/>
        <v>0</v>
      </c>
      <c r="AD1146" s="254" t="e">
        <f t="shared" si="2840"/>
        <v>#DIV/0!</v>
      </c>
      <c r="AE1146" s="279">
        <v>1</v>
      </c>
      <c r="AF1146" s="280">
        <f t="shared" si="2841"/>
        <v>0</v>
      </c>
      <c r="AG1146" s="292">
        <f t="shared" si="2848"/>
        <v>43956</v>
      </c>
      <c r="AH1146" s="294"/>
      <c r="AI1146" s="294" t="e">
        <f t="shared" si="2842"/>
        <v>#DIV/0!</v>
      </c>
      <c r="AJ1146" s="295"/>
      <c r="AK1146" s="295">
        <f t="shared" si="2849"/>
        <v>43768</v>
      </c>
      <c r="AL1146" s="296"/>
      <c r="AM1146" s="300"/>
      <c r="AN1146" s="218"/>
      <c r="AO1146" s="218"/>
      <c r="AP1146" s="218"/>
      <c r="AQ1146" s="218"/>
      <c r="AR1146" s="218"/>
      <c r="AS1146" s="218"/>
      <c r="AT1146" s="218"/>
      <c r="AU1146" s="218"/>
      <c r="AV1146" s="218"/>
      <c r="AW1146" s="218"/>
      <c r="AX1146" s="218"/>
      <c r="AY1146" s="218"/>
      <c r="AZ1146" s="218"/>
      <c r="BA1146" s="218"/>
      <c r="BB1146" s="218"/>
      <c r="BC1146" s="218"/>
      <c r="BD1146" s="218"/>
      <c r="BE1146" s="218"/>
      <c r="BF1146" s="218"/>
      <c r="BG1146" s="218"/>
      <c r="BH1146" s="218"/>
      <c r="BI1146" s="300"/>
      <c r="BJ1146" s="300"/>
      <c r="BK1146" s="300"/>
      <c r="BL1146" s="300"/>
      <c r="BM1146" s="300"/>
      <c r="BN1146" s="300"/>
      <c r="BO1146" s="300"/>
      <c r="BP1146" s="300"/>
      <c r="BQ1146" s="300"/>
      <c r="BR1146" s="300"/>
      <c r="BS1146" s="300"/>
      <c r="BT1146" s="300"/>
      <c r="BU1146" s="300"/>
      <c r="BV1146" s="300"/>
      <c r="BW1146" s="300"/>
      <c r="BX1146" s="300"/>
      <c r="BY1146" s="300"/>
      <c r="BZ1146" s="300"/>
      <c r="CA1146" s="300"/>
      <c r="CB1146" s="300"/>
      <c r="CC1146" s="300"/>
      <c r="CD1146" s="300"/>
      <c r="CE1146" s="300"/>
      <c r="CF1146" s="300"/>
      <c r="CG1146" s="300"/>
      <c r="CH1146" s="300"/>
      <c r="CI1146" s="300"/>
      <c r="CJ1146" s="300"/>
      <c r="CK1146" s="300"/>
      <c r="CL1146" s="300"/>
      <c r="CM1146" s="300"/>
      <c r="CN1146" s="300"/>
      <c r="CO1146" s="300"/>
      <c r="CP1146" s="300"/>
      <c r="CQ1146" s="300"/>
      <c r="CR1146" s="300"/>
      <c r="CS1146" s="300"/>
      <c r="CT1146" s="300"/>
      <c r="CU1146" s="300"/>
      <c r="CV1146" s="300"/>
      <c r="CW1146" s="300"/>
      <c r="CX1146" s="300"/>
      <c r="CY1146" s="300"/>
    </row>
    <row r="1147" s="190" customFormat="1" customHeight="1" spans="1:103">
      <c r="A1147" s="243"/>
      <c r="B1147" s="237"/>
      <c r="C1147" s="240"/>
      <c r="D1147" s="239"/>
      <c r="E1147" s="240"/>
      <c r="F1147" s="238"/>
      <c r="G1147" s="240"/>
      <c r="H1147" s="240"/>
      <c r="I1147" s="240"/>
      <c r="J1147" s="256"/>
      <c r="K1147" s="240"/>
      <c r="L1147" s="240"/>
      <c r="M1147" s="240"/>
      <c r="N1147" s="257"/>
      <c r="O1147" s="240"/>
      <c r="P1147" s="240"/>
      <c r="Q1147" s="240"/>
      <c r="R1147" s="240"/>
      <c r="S1147" s="267"/>
      <c r="T1147" s="267"/>
      <c r="U1147" s="267"/>
      <c r="V1147" s="267"/>
      <c r="W1147" s="272"/>
      <c r="X1147" s="269"/>
      <c r="Y1147" s="267"/>
      <c r="Z1147" s="240"/>
      <c r="AA1147" s="267"/>
      <c r="AB1147" s="281"/>
      <c r="AC1147" s="267"/>
      <c r="AD1147" s="258"/>
      <c r="AE1147" s="282"/>
      <c r="AF1147" s="283"/>
      <c r="AG1147" s="297"/>
      <c r="AH1147" s="352"/>
      <c r="AI1147" s="352"/>
      <c r="AJ1147" s="345"/>
      <c r="AK1147" s="345"/>
      <c r="AL1147" s="298"/>
      <c r="AM1147" s="300"/>
      <c r="AN1147" s="218"/>
      <c r="AO1147" s="218"/>
      <c r="AP1147" s="218"/>
      <c r="AQ1147" s="218"/>
      <c r="AR1147" s="218"/>
      <c r="AS1147" s="218"/>
      <c r="AT1147" s="218"/>
      <c r="AU1147" s="218"/>
      <c r="AV1147" s="218"/>
      <c r="AW1147" s="218"/>
      <c r="AX1147" s="218"/>
      <c r="AY1147" s="218"/>
      <c r="AZ1147" s="218"/>
      <c r="BA1147" s="218"/>
      <c r="BB1147" s="218"/>
      <c r="BC1147" s="218"/>
      <c r="BD1147" s="218"/>
      <c r="BE1147" s="218"/>
      <c r="BF1147" s="218"/>
      <c r="BG1147" s="218"/>
      <c r="BH1147" s="218"/>
      <c r="BI1147" s="300"/>
      <c r="BJ1147" s="300"/>
      <c r="BK1147" s="300"/>
      <c r="BL1147" s="300"/>
      <c r="BM1147" s="300"/>
      <c r="BN1147" s="300"/>
      <c r="BO1147" s="300"/>
      <c r="BP1147" s="300"/>
      <c r="BQ1147" s="300"/>
      <c r="BR1147" s="300"/>
      <c r="BS1147" s="300"/>
      <c r="BT1147" s="300"/>
      <c r="BU1147" s="300"/>
      <c r="BV1147" s="300"/>
      <c r="BW1147" s="300"/>
      <c r="BX1147" s="300"/>
      <c r="BY1147" s="300"/>
      <c r="BZ1147" s="300"/>
      <c r="CA1147" s="300"/>
      <c r="CB1147" s="300"/>
      <c r="CC1147" s="300"/>
      <c r="CD1147" s="300"/>
      <c r="CE1147" s="300"/>
      <c r="CF1147" s="300"/>
      <c r="CG1147" s="300"/>
      <c r="CH1147" s="300"/>
      <c r="CI1147" s="300"/>
      <c r="CJ1147" s="300"/>
      <c r="CK1147" s="300"/>
      <c r="CL1147" s="300"/>
      <c r="CM1147" s="300"/>
      <c r="CN1147" s="300"/>
      <c r="CO1147" s="300"/>
      <c r="CP1147" s="300"/>
      <c r="CQ1147" s="300"/>
      <c r="CR1147" s="300"/>
      <c r="CS1147" s="300"/>
      <c r="CT1147" s="300"/>
      <c r="CU1147" s="300"/>
      <c r="CV1147" s="300"/>
      <c r="CW1147" s="300"/>
      <c r="CX1147" s="300"/>
      <c r="CY1147" s="300"/>
    </row>
    <row r="1148" s="193" customFormat="1" customHeight="1" spans="1:103">
      <c r="A1148" s="341">
        <v>385</v>
      </c>
      <c r="B1148" s="235">
        <v>1143</v>
      </c>
      <c r="C1148" s="234">
        <v>1</v>
      </c>
      <c r="D1148" s="233">
        <v>200</v>
      </c>
      <c r="E1148" s="234" t="s">
        <v>258</v>
      </c>
      <c r="F1148" s="232">
        <v>600</v>
      </c>
      <c r="G1148" s="234"/>
      <c r="H1148" s="234" t="s">
        <v>15</v>
      </c>
      <c r="I1148" s="234">
        <v>400</v>
      </c>
      <c r="J1148" s="259" t="s">
        <v>252</v>
      </c>
      <c r="K1148" s="234">
        <v>176</v>
      </c>
      <c r="L1148" s="234">
        <v>6</v>
      </c>
      <c r="M1148" s="234">
        <f t="shared" ref="M1148:M1154" si="2850">O1148*K1148*I1148</f>
        <v>154880</v>
      </c>
      <c r="N1148" s="253">
        <f>M1148/SUM($M$1148:$M$1154)</f>
        <v>0.0170030271931408</v>
      </c>
      <c r="O1148" s="234">
        <v>2.2</v>
      </c>
      <c r="P1148" s="234"/>
      <c r="Q1148" s="234"/>
      <c r="R1148" s="234"/>
      <c r="S1148" s="260">
        <f t="shared" ref="S1148:S1154" si="2851">R1148*Q1148*P1148/1000</f>
        <v>0</v>
      </c>
      <c r="T1148" s="260">
        <f t="shared" ref="T1148:T1154" si="2852">F1148*N1148*1000/L1148/K1148*9000/I1148</f>
        <v>217.368245366856</v>
      </c>
      <c r="U1148" s="260">
        <f t="shared" ref="U1148:U1154" si="2853">F1148*N1148</f>
        <v>10.2018163158845</v>
      </c>
      <c r="V1148" s="260"/>
      <c r="W1148" s="270"/>
      <c r="X1148" s="266"/>
      <c r="Y1148" s="260">
        <f t="shared" ref="Y1148:Y1154" si="2854">T1148-X1148</f>
        <v>217.368245366856</v>
      </c>
      <c r="Z1148" s="234">
        <f t="shared" ref="Z1148:Z1154" si="2855">Y1148*I1148/9000*L1148*K1148/1000</f>
        <v>10.2018163158845</v>
      </c>
      <c r="AA1148" s="260">
        <f t="shared" ref="AA1148:AA1154" si="2856">65*1000/K1148*9000/I1148</f>
        <v>8309.65909090909</v>
      </c>
      <c r="AB1148" s="278">
        <f t="shared" ref="AB1148:AB1154" si="2857">Q1148*R1148*P1148*N1148/K1148/L1148*9000/I1148</f>
        <v>0</v>
      </c>
      <c r="AC1148" s="260">
        <f t="shared" ref="AC1148:AC1154" si="2858">D1148/2*O1148*60*24/1000</f>
        <v>316.8</v>
      </c>
      <c r="AD1148" s="254">
        <f t="shared" ref="AD1148:AD1154" si="2859">T1148/AC1148/0.83/AE1148</f>
        <v>0.826671250786693</v>
      </c>
      <c r="AE1148" s="279">
        <v>1</v>
      </c>
      <c r="AF1148" s="280">
        <f t="shared" ref="AF1148:AF1154" si="2860">IF(LEN(C1148)&gt;0,AC1148*I1148/9000/1000*K1148*L1148,"")</f>
        <v>14.86848</v>
      </c>
      <c r="AG1148" s="292">
        <v>43903</v>
      </c>
      <c r="AH1148" s="294"/>
      <c r="AI1148" s="294">
        <f>AD1148+AG1148</f>
        <v>43903.8266712508</v>
      </c>
      <c r="AJ1148" s="295" t="str">
        <f ca="1">IF(NOW()-AG1148-AD1148&gt;=-2,"跟踪"," ")</f>
        <v>跟踪</v>
      </c>
      <c r="AK1148" s="295">
        <v>43783</v>
      </c>
      <c r="AL1148" s="296">
        <f>SUM(AF1148:AF1154)</f>
        <v>874.4607552</v>
      </c>
      <c r="AM1148" s="217"/>
      <c r="AN1148" s="218"/>
      <c r="AO1148" s="218"/>
      <c r="AP1148" s="218"/>
      <c r="AQ1148" s="218"/>
      <c r="AR1148" s="218"/>
      <c r="AS1148" s="218"/>
      <c r="AT1148" s="218"/>
      <c r="AU1148" s="218"/>
      <c r="AV1148" s="218"/>
      <c r="AW1148" s="218"/>
      <c r="AX1148" s="218"/>
      <c r="AY1148" s="218"/>
      <c r="AZ1148" s="218"/>
      <c r="BA1148" s="218"/>
      <c r="BB1148" s="218"/>
      <c r="BC1148" s="218"/>
      <c r="BD1148" s="218"/>
      <c r="BE1148" s="218"/>
      <c r="BF1148" s="218"/>
      <c r="BG1148" s="218"/>
      <c r="BH1148" s="218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217"/>
      <c r="BS1148" s="217"/>
      <c r="BT1148" s="217"/>
      <c r="BU1148" s="217"/>
      <c r="BV1148" s="217"/>
      <c r="BW1148" s="217"/>
      <c r="BX1148" s="217"/>
      <c r="BY1148" s="217"/>
      <c r="BZ1148" s="217"/>
      <c r="CA1148" s="217"/>
      <c r="CB1148" s="217"/>
      <c r="CC1148" s="217"/>
      <c r="CD1148" s="217"/>
      <c r="CE1148" s="217"/>
      <c r="CF1148" s="217"/>
      <c r="CG1148" s="217"/>
      <c r="CH1148" s="217"/>
      <c r="CI1148" s="217"/>
      <c r="CJ1148" s="217"/>
      <c r="CK1148" s="217"/>
      <c r="CL1148" s="217"/>
      <c r="CM1148" s="217"/>
      <c r="CN1148" s="217"/>
      <c r="CO1148" s="217"/>
      <c r="CP1148" s="217"/>
      <c r="CQ1148" s="217"/>
      <c r="CR1148" s="217"/>
      <c r="CS1148" s="217"/>
      <c r="CT1148" s="217"/>
      <c r="CU1148" s="217"/>
      <c r="CV1148" s="217"/>
      <c r="CW1148" s="217"/>
      <c r="CX1148" s="217"/>
      <c r="CY1148" s="217"/>
    </row>
    <row r="1149" s="193" customFormat="1" customHeight="1" spans="1:103">
      <c r="A1149" s="341">
        <v>385</v>
      </c>
      <c r="B1149" s="235"/>
      <c r="C1149" s="234">
        <v>1</v>
      </c>
      <c r="D1149" s="233">
        <f t="shared" ref="D1149:D1154" si="2861">D1148</f>
        <v>200</v>
      </c>
      <c r="E1149" s="234" t="str">
        <f t="shared" ref="E1149:E1154" si="2862">E1148</f>
        <v>YD-SDZ427-16E</v>
      </c>
      <c r="F1149" s="232">
        <f t="shared" ref="F1149:F1154" si="2863">F1148</f>
        <v>600</v>
      </c>
      <c r="G1149" s="234"/>
      <c r="H1149" s="234" t="s">
        <v>41</v>
      </c>
      <c r="I1149" s="234">
        <v>400</v>
      </c>
      <c r="J1149" s="259" t="s">
        <v>252</v>
      </c>
      <c r="K1149" s="234">
        <v>350</v>
      </c>
      <c r="L1149" s="234">
        <f t="shared" ref="L1149:L1154" si="2864">L1148</f>
        <v>6</v>
      </c>
      <c r="M1149" s="234">
        <f t="shared" si="2850"/>
        <v>728000</v>
      </c>
      <c r="N1149" s="253">
        <f t="shared" ref="N1149:N1154" si="2865">M1149/SUM($M$1148:$M$1154)</f>
        <v>0.0799212538520562</v>
      </c>
      <c r="O1149" s="234">
        <v>5.2</v>
      </c>
      <c r="P1149" s="260"/>
      <c r="Q1149" s="260"/>
      <c r="R1149" s="260"/>
      <c r="S1149" s="260">
        <f t="shared" si="2851"/>
        <v>0</v>
      </c>
      <c r="T1149" s="260">
        <f t="shared" si="2852"/>
        <v>513.779489048933</v>
      </c>
      <c r="U1149" s="260">
        <f t="shared" si="2853"/>
        <v>47.9527523112337</v>
      </c>
      <c r="V1149" s="260"/>
      <c r="W1149" s="270"/>
      <c r="X1149" s="266"/>
      <c r="Y1149" s="260">
        <f t="shared" si="2854"/>
        <v>513.779489048933</v>
      </c>
      <c r="Z1149" s="234">
        <f t="shared" si="2855"/>
        <v>47.9527523112337</v>
      </c>
      <c r="AA1149" s="260">
        <f t="shared" si="2856"/>
        <v>4178.57142857143</v>
      </c>
      <c r="AB1149" s="278">
        <f t="shared" si="2857"/>
        <v>0</v>
      </c>
      <c r="AC1149" s="260">
        <f t="shared" si="2858"/>
        <v>748.8</v>
      </c>
      <c r="AD1149" s="254">
        <f t="shared" si="2859"/>
        <v>0.826671250786693</v>
      </c>
      <c r="AE1149" s="279">
        <v>1</v>
      </c>
      <c r="AF1149" s="280">
        <f t="shared" si="2860"/>
        <v>69.888</v>
      </c>
      <c r="AG1149" s="292">
        <f t="shared" ref="AG1149:AG1154" si="2866">AG1148</f>
        <v>43903</v>
      </c>
      <c r="AH1149" s="294"/>
      <c r="AI1149" s="294">
        <f t="shared" ref="AI1149:AI1154" si="2867">AI1148</f>
        <v>43903.8266712508</v>
      </c>
      <c r="AJ1149" s="295"/>
      <c r="AK1149" s="295">
        <f t="shared" ref="AK1149:AK1154" si="2868">AK1148</f>
        <v>43783</v>
      </c>
      <c r="AL1149" s="296"/>
      <c r="AM1149" s="217"/>
      <c r="AN1149" s="218"/>
      <c r="AO1149" s="218"/>
      <c r="AP1149" s="218"/>
      <c r="AQ1149" s="218"/>
      <c r="AR1149" s="218"/>
      <c r="AS1149" s="218"/>
      <c r="AT1149" s="218"/>
      <c r="AU1149" s="218"/>
      <c r="AV1149" s="218"/>
      <c r="AW1149" s="218"/>
      <c r="AX1149" s="218"/>
      <c r="AY1149" s="218"/>
      <c r="AZ1149" s="218"/>
      <c r="BA1149" s="218"/>
      <c r="BB1149" s="218"/>
      <c r="BC1149" s="218"/>
      <c r="BD1149" s="218"/>
      <c r="BE1149" s="218"/>
      <c r="BF1149" s="218"/>
      <c r="BG1149" s="218"/>
      <c r="BH1149" s="218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217"/>
      <c r="BS1149" s="217"/>
      <c r="BT1149" s="217"/>
      <c r="BU1149" s="217"/>
      <c r="BV1149" s="217"/>
      <c r="BW1149" s="217"/>
      <c r="BX1149" s="217"/>
      <c r="BY1149" s="217"/>
      <c r="BZ1149" s="217"/>
      <c r="CA1149" s="217"/>
      <c r="CB1149" s="217"/>
      <c r="CC1149" s="217"/>
      <c r="CD1149" s="217"/>
      <c r="CE1149" s="217"/>
      <c r="CF1149" s="217"/>
      <c r="CG1149" s="217"/>
      <c r="CH1149" s="217"/>
      <c r="CI1149" s="217"/>
      <c r="CJ1149" s="217"/>
      <c r="CK1149" s="217"/>
      <c r="CL1149" s="217"/>
      <c r="CM1149" s="217"/>
      <c r="CN1149" s="217"/>
      <c r="CO1149" s="217"/>
      <c r="CP1149" s="217"/>
      <c r="CQ1149" s="217"/>
      <c r="CR1149" s="217"/>
      <c r="CS1149" s="217"/>
      <c r="CT1149" s="217"/>
      <c r="CU1149" s="217"/>
      <c r="CV1149" s="217"/>
      <c r="CW1149" s="217"/>
      <c r="CX1149" s="217"/>
      <c r="CY1149" s="217"/>
    </row>
    <row r="1150" s="193" customFormat="1" customHeight="1" spans="1:103">
      <c r="A1150" s="341">
        <v>385</v>
      </c>
      <c r="B1150" s="235"/>
      <c r="C1150" s="234">
        <v>1</v>
      </c>
      <c r="D1150" s="233">
        <f t="shared" si="2861"/>
        <v>200</v>
      </c>
      <c r="E1150" s="234" t="str">
        <f t="shared" si="2862"/>
        <v>YD-SDZ427-16E</v>
      </c>
      <c r="F1150" s="232">
        <f t="shared" si="2863"/>
        <v>600</v>
      </c>
      <c r="G1150" s="241" t="s">
        <v>49</v>
      </c>
      <c r="H1150" s="234" t="s">
        <v>42</v>
      </c>
      <c r="I1150" s="234">
        <v>297</v>
      </c>
      <c r="J1150" s="259" t="s">
        <v>253</v>
      </c>
      <c r="K1150" s="234">
        <v>181</v>
      </c>
      <c r="L1150" s="234">
        <f t="shared" si="2864"/>
        <v>6</v>
      </c>
      <c r="M1150" s="234">
        <f t="shared" si="2850"/>
        <v>3671603.1</v>
      </c>
      <c r="N1150" s="253">
        <f t="shared" si="2865"/>
        <v>0.403075718954803</v>
      </c>
      <c r="O1150" s="234">
        <v>68.3</v>
      </c>
      <c r="P1150" s="234"/>
      <c r="Q1150" s="234"/>
      <c r="R1150" s="234"/>
      <c r="S1150" s="260">
        <f t="shared" si="2851"/>
        <v>0</v>
      </c>
      <c r="T1150" s="260">
        <f t="shared" si="2852"/>
        <v>6748.29598116194</v>
      </c>
      <c r="U1150" s="260">
        <f t="shared" si="2853"/>
        <v>241.845431372882</v>
      </c>
      <c r="V1150" s="260"/>
      <c r="W1150" s="270"/>
      <c r="X1150" s="266"/>
      <c r="Y1150" s="260">
        <f t="shared" si="2854"/>
        <v>6748.29598116194</v>
      </c>
      <c r="Z1150" s="234">
        <f t="shared" si="2855"/>
        <v>241.845431372882</v>
      </c>
      <c r="AA1150" s="260">
        <f t="shared" si="2856"/>
        <v>10882.3036999833</v>
      </c>
      <c r="AB1150" s="278">
        <f t="shared" si="2857"/>
        <v>0</v>
      </c>
      <c r="AC1150" s="260">
        <f t="shared" si="2858"/>
        <v>9835.2</v>
      </c>
      <c r="AD1150" s="254">
        <f t="shared" si="2859"/>
        <v>0.826671250786693</v>
      </c>
      <c r="AE1150" s="279">
        <v>1</v>
      </c>
      <c r="AF1150" s="280">
        <f t="shared" si="2860"/>
        <v>352.4738976</v>
      </c>
      <c r="AG1150" s="292">
        <f t="shared" si="2866"/>
        <v>43903</v>
      </c>
      <c r="AH1150" s="294"/>
      <c r="AI1150" s="294">
        <f t="shared" si="2867"/>
        <v>43903.8266712508</v>
      </c>
      <c r="AJ1150" s="295"/>
      <c r="AK1150" s="295">
        <f t="shared" si="2868"/>
        <v>43783</v>
      </c>
      <c r="AL1150" s="296"/>
      <c r="AM1150" s="217"/>
      <c r="AN1150" s="218"/>
      <c r="AO1150" s="218"/>
      <c r="AP1150" s="218"/>
      <c r="AQ1150" s="218"/>
      <c r="AR1150" s="218"/>
      <c r="AS1150" s="218"/>
      <c r="AT1150" s="218"/>
      <c r="AU1150" s="218"/>
      <c r="AV1150" s="218"/>
      <c r="AW1150" s="218"/>
      <c r="AX1150" s="218"/>
      <c r="AY1150" s="218"/>
      <c r="AZ1150" s="218"/>
      <c r="BA1150" s="218"/>
      <c r="BB1150" s="218"/>
      <c r="BC1150" s="218"/>
      <c r="BD1150" s="218"/>
      <c r="BE1150" s="218"/>
      <c r="BF1150" s="218"/>
      <c r="BG1150" s="218"/>
      <c r="BH1150" s="218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217"/>
      <c r="BS1150" s="217"/>
      <c r="BT1150" s="217"/>
      <c r="BU1150" s="217"/>
      <c r="BV1150" s="217"/>
      <c r="BW1150" s="217"/>
      <c r="BX1150" s="217"/>
      <c r="BY1150" s="217"/>
      <c r="BZ1150" s="217"/>
      <c r="CA1150" s="217"/>
      <c r="CB1150" s="217"/>
      <c r="CC1150" s="217"/>
      <c r="CD1150" s="217"/>
      <c r="CE1150" s="217"/>
      <c r="CF1150" s="217"/>
      <c r="CG1150" s="217"/>
      <c r="CH1150" s="217"/>
      <c r="CI1150" s="217"/>
      <c r="CJ1150" s="217"/>
      <c r="CK1150" s="217"/>
      <c r="CL1150" s="217"/>
      <c r="CM1150" s="217"/>
      <c r="CN1150" s="217"/>
      <c r="CO1150" s="217"/>
      <c r="CP1150" s="217"/>
      <c r="CQ1150" s="217"/>
      <c r="CR1150" s="217"/>
      <c r="CS1150" s="217"/>
      <c r="CT1150" s="217"/>
      <c r="CU1150" s="217"/>
      <c r="CV1150" s="217"/>
      <c r="CW1150" s="217"/>
      <c r="CX1150" s="217"/>
      <c r="CY1150" s="217"/>
    </row>
    <row r="1151" s="193" customFormat="1" customHeight="1" spans="1:103">
      <c r="A1151" s="341">
        <v>385</v>
      </c>
      <c r="B1151" s="235"/>
      <c r="C1151" s="234">
        <v>1</v>
      </c>
      <c r="D1151" s="233">
        <f t="shared" si="2861"/>
        <v>200</v>
      </c>
      <c r="E1151" s="234" t="str">
        <f t="shared" si="2862"/>
        <v>YD-SDZ427-16E</v>
      </c>
      <c r="F1151" s="232">
        <f t="shared" si="2863"/>
        <v>600</v>
      </c>
      <c r="G1151" s="242"/>
      <c r="H1151" s="234" t="s">
        <v>43</v>
      </c>
      <c r="I1151" s="234">
        <v>297</v>
      </c>
      <c r="J1151" s="259" t="s">
        <v>253</v>
      </c>
      <c r="K1151" s="234">
        <v>181</v>
      </c>
      <c r="L1151" s="234">
        <f t="shared" si="2864"/>
        <v>6</v>
      </c>
      <c r="M1151" s="234">
        <f t="shared" si="2850"/>
        <v>3671603.1</v>
      </c>
      <c r="N1151" s="253">
        <f t="shared" si="2865"/>
        <v>0.403075718954803</v>
      </c>
      <c r="O1151" s="234">
        <v>68.3</v>
      </c>
      <c r="P1151" s="234"/>
      <c r="Q1151" s="234"/>
      <c r="R1151" s="234"/>
      <c r="S1151" s="260">
        <f t="shared" si="2851"/>
        <v>0</v>
      </c>
      <c r="T1151" s="260">
        <f t="shared" si="2852"/>
        <v>6748.29598116194</v>
      </c>
      <c r="U1151" s="260">
        <f t="shared" si="2853"/>
        <v>241.845431372882</v>
      </c>
      <c r="V1151" s="260"/>
      <c r="W1151" s="270"/>
      <c r="X1151" s="266"/>
      <c r="Y1151" s="260">
        <f t="shared" si="2854"/>
        <v>6748.29598116194</v>
      </c>
      <c r="Z1151" s="234">
        <f t="shared" si="2855"/>
        <v>241.845431372882</v>
      </c>
      <c r="AA1151" s="260">
        <f t="shared" si="2856"/>
        <v>10882.3036999833</v>
      </c>
      <c r="AB1151" s="278">
        <f t="shared" si="2857"/>
        <v>0</v>
      </c>
      <c r="AC1151" s="260">
        <f t="shared" si="2858"/>
        <v>9835.2</v>
      </c>
      <c r="AD1151" s="254">
        <f t="shared" si="2859"/>
        <v>0.826671250786693</v>
      </c>
      <c r="AE1151" s="279">
        <v>1</v>
      </c>
      <c r="AF1151" s="280">
        <f t="shared" si="2860"/>
        <v>352.4738976</v>
      </c>
      <c r="AG1151" s="292">
        <f t="shared" si="2866"/>
        <v>43903</v>
      </c>
      <c r="AH1151" s="294"/>
      <c r="AI1151" s="294">
        <f t="shared" si="2867"/>
        <v>43903.8266712508</v>
      </c>
      <c r="AJ1151" s="295"/>
      <c r="AK1151" s="295">
        <f t="shared" si="2868"/>
        <v>43783</v>
      </c>
      <c r="AL1151" s="296"/>
      <c r="AM1151" s="217"/>
      <c r="AN1151" s="218"/>
      <c r="AO1151" s="218"/>
      <c r="AP1151" s="218"/>
      <c r="AQ1151" s="218"/>
      <c r="AR1151" s="218"/>
      <c r="AS1151" s="218"/>
      <c r="AT1151" s="218"/>
      <c r="AU1151" s="218"/>
      <c r="AV1151" s="218"/>
      <c r="AW1151" s="218"/>
      <c r="AX1151" s="218"/>
      <c r="AY1151" s="218"/>
      <c r="AZ1151" s="218"/>
      <c r="BA1151" s="218"/>
      <c r="BB1151" s="218"/>
      <c r="BC1151" s="218"/>
      <c r="BD1151" s="218"/>
      <c r="BE1151" s="218"/>
      <c r="BF1151" s="218"/>
      <c r="BG1151" s="218"/>
      <c r="BH1151" s="218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217"/>
      <c r="BS1151" s="217"/>
      <c r="BT1151" s="217"/>
      <c r="BU1151" s="217"/>
      <c r="BV1151" s="217"/>
      <c r="BW1151" s="217"/>
      <c r="BX1151" s="217"/>
      <c r="BY1151" s="217"/>
      <c r="BZ1151" s="217"/>
      <c r="CA1151" s="217"/>
      <c r="CB1151" s="217"/>
      <c r="CC1151" s="217"/>
      <c r="CD1151" s="217"/>
      <c r="CE1151" s="217"/>
      <c r="CF1151" s="217"/>
      <c r="CG1151" s="217"/>
      <c r="CH1151" s="217"/>
      <c r="CI1151" s="217"/>
      <c r="CJ1151" s="217"/>
      <c r="CK1151" s="217"/>
      <c r="CL1151" s="217"/>
      <c r="CM1151" s="217"/>
      <c r="CN1151" s="217"/>
      <c r="CO1151" s="217"/>
      <c r="CP1151" s="217"/>
      <c r="CQ1151" s="217"/>
      <c r="CR1151" s="217"/>
      <c r="CS1151" s="217"/>
      <c r="CT1151" s="217"/>
      <c r="CU1151" s="217"/>
      <c r="CV1151" s="217"/>
      <c r="CW1151" s="217"/>
      <c r="CX1151" s="217"/>
      <c r="CY1151" s="217"/>
    </row>
    <row r="1152" s="193" customFormat="1" customHeight="1" spans="1:103">
      <c r="A1152" s="341">
        <v>385</v>
      </c>
      <c r="B1152" s="235"/>
      <c r="C1152" s="234">
        <v>1</v>
      </c>
      <c r="D1152" s="233">
        <f t="shared" si="2861"/>
        <v>200</v>
      </c>
      <c r="E1152" s="234" t="str">
        <f t="shared" si="2862"/>
        <v>YD-SDZ427-16E</v>
      </c>
      <c r="F1152" s="232">
        <f t="shared" si="2863"/>
        <v>600</v>
      </c>
      <c r="G1152" s="234"/>
      <c r="H1152" s="234" t="s">
        <v>44</v>
      </c>
      <c r="I1152" s="234">
        <v>400</v>
      </c>
      <c r="J1152" s="259" t="s">
        <v>252</v>
      </c>
      <c r="K1152" s="234">
        <v>350</v>
      </c>
      <c r="L1152" s="234">
        <f t="shared" si="2864"/>
        <v>6</v>
      </c>
      <c r="M1152" s="234">
        <f t="shared" si="2850"/>
        <v>728000</v>
      </c>
      <c r="N1152" s="253">
        <f t="shared" si="2865"/>
        <v>0.0799212538520562</v>
      </c>
      <c r="O1152" s="234">
        <v>5.2</v>
      </c>
      <c r="P1152" s="234"/>
      <c r="Q1152" s="234"/>
      <c r="R1152" s="234"/>
      <c r="S1152" s="260">
        <f t="shared" si="2851"/>
        <v>0</v>
      </c>
      <c r="T1152" s="260">
        <f t="shared" si="2852"/>
        <v>513.779489048933</v>
      </c>
      <c r="U1152" s="260">
        <f t="shared" si="2853"/>
        <v>47.9527523112337</v>
      </c>
      <c r="V1152" s="260"/>
      <c r="W1152" s="270"/>
      <c r="X1152" s="266"/>
      <c r="Y1152" s="260">
        <f t="shared" si="2854"/>
        <v>513.779489048933</v>
      </c>
      <c r="Z1152" s="234">
        <f t="shared" si="2855"/>
        <v>47.9527523112337</v>
      </c>
      <c r="AA1152" s="260">
        <f t="shared" si="2856"/>
        <v>4178.57142857143</v>
      </c>
      <c r="AB1152" s="278">
        <f t="shared" si="2857"/>
        <v>0</v>
      </c>
      <c r="AC1152" s="260">
        <f t="shared" si="2858"/>
        <v>748.8</v>
      </c>
      <c r="AD1152" s="254">
        <f t="shared" si="2859"/>
        <v>0.826671250786693</v>
      </c>
      <c r="AE1152" s="279">
        <v>1</v>
      </c>
      <c r="AF1152" s="280">
        <f t="shared" si="2860"/>
        <v>69.888</v>
      </c>
      <c r="AG1152" s="292">
        <f t="shared" si="2866"/>
        <v>43903</v>
      </c>
      <c r="AH1152" s="294"/>
      <c r="AI1152" s="294">
        <f t="shared" si="2867"/>
        <v>43903.8266712508</v>
      </c>
      <c r="AJ1152" s="295"/>
      <c r="AK1152" s="295">
        <f t="shared" si="2868"/>
        <v>43783</v>
      </c>
      <c r="AL1152" s="296"/>
      <c r="AM1152" s="217"/>
      <c r="AN1152" s="218"/>
      <c r="AO1152" s="218"/>
      <c r="AP1152" s="218"/>
      <c r="AQ1152" s="218"/>
      <c r="AR1152" s="218"/>
      <c r="AS1152" s="218"/>
      <c r="AT1152" s="218"/>
      <c r="AU1152" s="218"/>
      <c r="AV1152" s="218"/>
      <c r="AW1152" s="218"/>
      <c r="AX1152" s="218"/>
      <c r="AY1152" s="218"/>
      <c r="AZ1152" s="218"/>
      <c r="BA1152" s="218"/>
      <c r="BB1152" s="218"/>
      <c r="BC1152" s="218"/>
      <c r="BD1152" s="218"/>
      <c r="BE1152" s="218"/>
      <c r="BF1152" s="218"/>
      <c r="BG1152" s="218"/>
      <c r="BH1152" s="218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217"/>
      <c r="BS1152" s="217"/>
      <c r="BT1152" s="217"/>
      <c r="BU1152" s="217"/>
      <c r="BV1152" s="217"/>
      <c r="BW1152" s="217"/>
      <c r="BX1152" s="217"/>
      <c r="BY1152" s="217"/>
      <c r="BZ1152" s="217"/>
      <c r="CA1152" s="217"/>
      <c r="CB1152" s="217"/>
      <c r="CC1152" s="217"/>
      <c r="CD1152" s="217"/>
      <c r="CE1152" s="217"/>
      <c r="CF1152" s="217"/>
      <c r="CG1152" s="217"/>
      <c r="CH1152" s="217"/>
      <c r="CI1152" s="217"/>
      <c r="CJ1152" s="217"/>
      <c r="CK1152" s="217"/>
      <c r="CL1152" s="217"/>
      <c r="CM1152" s="217"/>
      <c r="CN1152" s="217"/>
      <c r="CO1152" s="217"/>
      <c r="CP1152" s="217"/>
      <c r="CQ1152" s="217"/>
      <c r="CR1152" s="217"/>
      <c r="CS1152" s="217"/>
      <c r="CT1152" s="217"/>
      <c r="CU1152" s="217"/>
      <c r="CV1152" s="217"/>
      <c r="CW1152" s="217"/>
      <c r="CX1152" s="217"/>
      <c r="CY1152" s="217"/>
    </row>
    <row r="1153" s="193" customFormat="1" customHeight="1" spans="1:103">
      <c r="A1153" s="341">
        <v>385</v>
      </c>
      <c r="B1153" s="235"/>
      <c r="C1153" s="234">
        <v>1</v>
      </c>
      <c r="D1153" s="233">
        <f t="shared" si="2861"/>
        <v>200</v>
      </c>
      <c r="E1153" s="234" t="str">
        <f t="shared" si="2862"/>
        <v>YD-SDZ427-16E</v>
      </c>
      <c r="F1153" s="232">
        <f t="shared" si="2863"/>
        <v>600</v>
      </c>
      <c r="G1153" s="234"/>
      <c r="H1153" s="234" t="s">
        <v>45</v>
      </c>
      <c r="I1153" s="234">
        <v>400</v>
      </c>
      <c r="J1153" s="259" t="s">
        <v>252</v>
      </c>
      <c r="K1153" s="234">
        <v>176</v>
      </c>
      <c r="L1153" s="234">
        <f t="shared" si="2864"/>
        <v>6</v>
      </c>
      <c r="M1153" s="234">
        <f t="shared" si="2850"/>
        <v>154880</v>
      </c>
      <c r="N1153" s="253">
        <f t="shared" si="2865"/>
        <v>0.0170030271931408</v>
      </c>
      <c r="O1153" s="234">
        <v>2.2</v>
      </c>
      <c r="P1153" s="234"/>
      <c r="Q1153" s="234"/>
      <c r="R1153" s="234"/>
      <c r="S1153" s="260">
        <f t="shared" si="2851"/>
        <v>0</v>
      </c>
      <c r="T1153" s="260">
        <f t="shared" si="2852"/>
        <v>217.368245366856</v>
      </c>
      <c r="U1153" s="260">
        <f t="shared" si="2853"/>
        <v>10.2018163158845</v>
      </c>
      <c r="V1153" s="260"/>
      <c r="W1153" s="270"/>
      <c r="X1153" s="266"/>
      <c r="Y1153" s="260">
        <f t="shared" si="2854"/>
        <v>217.368245366856</v>
      </c>
      <c r="Z1153" s="234">
        <f t="shared" si="2855"/>
        <v>10.2018163158845</v>
      </c>
      <c r="AA1153" s="260">
        <f t="shared" si="2856"/>
        <v>8309.65909090909</v>
      </c>
      <c r="AB1153" s="278">
        <f t="shared" si="2857"/>
        <v>0</v>
      </c>
      <c r="AC1153" s="260">
        <f t="shared" si="2858"/>
        <v>316.8</v>
      </c>
      <c r="AD1153" s="254">
        <f t="shared" si="2859"/>
        <v>0.826671250786693</v>
      </c>
      <c r="AE1153" s="279">
        <v>1</v>
      </c>
      <c r="AF1153" s="280">
        <f t="shared" si="2860"/>
        <v>14.86848</v>
      </c>
      <c r="AG1153" s="292">
        <f t="shared" si="2866"/>
        <v>43903</v>
      </c>
      <c r="AH1153" s="294"/>
      <c r="AI1153" s="294">
        <f t="shared" si="2867"/>
        <v>43903.8266712508</v>
      </c>
      <c r="AJ1153" s="295"/>
      <c r="AK1153" s="295">
        <f t="shared" si="2868"/>
        <v>43783</v>
      </c>
      <c r="AL1153" s="296"/>
      <c r="AM1153" s="217"/>
      <c r="AN1153" s="218"/>
      <c r="AO1153" s="218"/>
      <c r="AP1153" s="218"/>
      <c r="AQ1153" s="218"/>
      <c r="AR1153" s="218"/>
      <c r="AS1153" s="218"/>
      <c r="AT1153" s="218"/>
      <c r="AU1153" s="218"/>
      <c r="AV1153" s="218"/>
      <c r="AW1153" s="218"/>
      <c r="AX1153" s="218"/>
      <c r="AY1153" s="218"/>
      <c r="AZ1153" s="218"/>
      <c r="BA1153" s="218"/>
      <c r="BB1153" s="218"/>
      <c r="BC1153" s="218"/>
      <c r="BD1153" s="218"/>
      <c r="BE1153" s="218"/>
      <c r="BF1153" s="218"/>
      <c r="BG1153" s="218"/>
      <c r="BH1153" s="218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217"/>
      <c r="BS1153" s="217"/>
      <c r="BT1153" s="217"/>
      <c r="BU1153" s="217"/>
      <c r="BV1153" s="217"/>
      <c r="BW1153" s="217"/>
      <c r="BX1153" s="217"/>
      <c r="BY1153" s="217"/>
      <c r="BZ1153" s="217"/>
      <c r="CA1153" s="217"/>
      <c r="CB1153" s="217"/>
      <c r="CC1153" s="217"/>
      <c r="CD1153" s="217"/>
      <c r="CE1153" s="217"/>
      <c r="CF1153" s="217"/>
      <c r="CG1153" s="217"/>
      <c r="CH1153" s="217"/>
      <c r="CI1153" s="217"/>
      <c r="CJ1153" s="217"/>
      <c r="CK1153" s="217"/>
      <c r="CL1153" s="217"/>
      <c r="CM1153" s="217"/>
      <c r="CN1153" s="217"/>
      <c r="CO1153" s="217"/>
      <c r="CP1153" s="217"/>
      <c r="CQ1153" s="217"/>
      <c r="CR1153" s="217"/>
      <c r="CS1153" s="217"/>
      <c r="CT1153" s="217"/>
      <c r="CU1153" s="217"/>
      <c r="CV1153" s="217"/>
      <c r="CW1153" s="217"/>
      <c r="CX1153" s="217"/>
      <c r="CY1153" s="217"/>
    </row>
    <row r="1154" s="193" customFormat="1" customHeight="1" spans="1:103">
      <c r="A1154" s="341">
        <v>385</v>
      </c>
      <c r="B1154" s="235"/>
      <c r="C1154" s="234">
        <v>1</v>
      </c>
      <c r="D1154" s="233">
        <f t="shared" si="2861"/>
        <v>200</v>
      </c>
      <c r="E1154" s="234" t="str">
        <f t="shared" si="2862"/>
        <v>YD-SDZ427-16E</v>
      </c>
      <c r="F1154" s="232">
        <f t="shared" si="2863"/>
        <v>600</v>
      </c>
      <c r="G1154" s="234"/>
      <c r="H1154" s="234" t="s">
        <v>46</v>
      </c>
      <c r="I1154" s="234"/>
      <c r="J1154" s="252"/>
      <c r="K1154" s="234"/>
      <c r="L1154" s="234">
        <f t="shared" si="2864"/>
        <v>6</v>
      </c>
      <c r="M1154" s="234">
        <f t="shared" si="2850"/>
        <v>0</v>
      </c>
      <c r="N1154" s="253">
        <f t="shared" si="2865"/>
        <v>0</v>
      </c>
      <c r="O1154" s="234"/>
      <c r="P1154" s="234"/>
      <c r="Q1154" s="234"/>
      <c r="R1154" s="234"/>
      <c r="S1154" s="260">
        <f t="shared" si="2851"/>
        <v>0</v>
      </c>
      <c r="T1154" s="260" t="e">
        <f t="shared" si="2852"/>
        <v>#DIV/0!</v>
      </c>
      <c r="U1154" s="260">
        <f t="shared" si="2853"/>
        <v>0</v>
      </c>
      <c r="V1154" s="260"/>
      <c r="W1154" s="270"/>
      <c r="X1154" s="266"/>
      <c r="Y1154" s="260" t="e">
        <f t="shared" si="2854"/>
        <v>#DIV/0!</v>
      </c>
      <c r="Z1154" s="234" t="e">
        <f t="shared" si="2855"/>
        <v>#DIV/0!</v>
      </c>
      <c r="AA1154" s="260" t="e">
        <f t="shared" si="2856"/>
        <v>#DIV/0!</v>
      </c>
      <c r="AB1154" s="278" t="e">
        <f t="shared" si="2857"/>
        <v>#DIV/0!</v>
      </c>
      <c r="AC1154" s="260">
        <f t="shared" si="2858"/>
        <v>0</v>
      </c>
      <c r="AD1154" s="254" t="e">
        <f t="shared" si="2859"/>
        <v>#DIV/0!</v>
      </c>
      <c r="AE1154" s="279">
        <v>1</v>
      </c>
      <c r="AF1154" s="280">
        <f t="shared" si="2860"/>
        <v>0</v>
      </c>
      <c r="AG1154" s="292">
        <f t="shared" si="2866"/>
        <v>43903</v>
      </c>
      <c r="AH1154" s="294"/>
      <c r="AI1154" s="294">
        <f t="shared" si="2867"/>
        <v>43903.8266712508</v>
      </c>
      <c r="AJ1154" s="295"/>
      <c r="AK1154" s="295">
        <f t="shared" si="2868"/>
        <v>43783</v>
      </c>
      <c r="AL1154" s="296"/>
      <c r="AM1154" s="217"/>
      <c r="AN1154" s="218"/>
      <c r="AO1154" s="218"/>
      <c r="AP1154" s="218"/>
      <c r="AQ1154" s="218"/>
      <c r="AR1154" s="218"/>
      <c r="AS1154" s="218"/>
      <c r="AT1154" s="218"/>
      <c r="AU1154" s="218"/>
      <c r="AV1154" s="218"/>
      <c r="AW1154" s="218"/>
      <c r="AX1154" s="218"/>
      <c r="AY1154" s="218"/>
      <c r="AZ1154" s="218"/>
      <c r="BA1154" s="218"/>
      <c r="BB1154" s="218"/>
      <c r="BC1154" s="218"/>
      <c r="BD1154" s="218"/>
      <c r="BE1154" s="218"/>
      <c r="BF1154" s="218"/>
      <c r="BG1154" s="218"/>
      <c r="BH1154" s="218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217"/>
      <c r="BS1154" s="217"/>
      <c r="BT1154" s="217"/>
      <c r="BU1154" s="217"/>
      <c r="BV1154" s="217"/>
      <c r="BW1154" s="217"/>
      <c r="BX1154" s="217"/>
      <c r="BY1154" s="217"/>
      <c r="BZ1154" s="217"/>
      <c r="CA1154" s="217"/>
      <c r="CB1154" s="217"/>
      <c r="CC1154" s="217"/>
      <c r="CD1154" s="217"/>
      <c r="CE1154" s="217"/>
      <c r="CF1154" s="217"/>
      <c r="CG1154" s="217"/>
      <c r="CH1154" s="217"/>
      <c r="CI1154" s="217"/>
      <c r="CJ1154" s="217"/>
      <c r="CK1154" s="217"/>
      <c r="CL1154" s="217"/>
      <c r="CM1154" s="217"/>
      <c r="CN1154" s="217"/>
      <c r="CO1154" s="217"/>
      <c r="CP1154" s="217"/>
      <c r="CQ1154" s="217"/>
      <c r="CR1154" s="217"/>
      <c r="CS1154" s="217"/>
      <c r="CT1154" s="217"/>
      <c r="CU1154" s="217"/>
      <c r="CV1154" s="217"/>
      <c r="CW1154" s="217"/>
      <c r="CX1154" s="217"/>
      <c r="CY1154" s="217"/>
    </row>
    <row r="1155" s="193" customFormat="1" customHeight="1" spans="1:103">
      <c r="A1155" s="341"/>
      <c r="B1155" s="237"/>
      <c r="C1155" s="240"/>
      <c r="D1155" s="239"/>
      <c r="E1155" s="240"/>
      <c r="F1155" s="238"/>
      <c r="G1155" s="240"/>
      <c r="H1155" s="240"/>
      <c r="I1155" s="240"/>
      <c r="J1155" s="256"/>
      <c r="K1155" s="240"/>
      <c r="L1155" s="240"/>
      <c r="M1155" s="240"/>
      <c r="N1155" s="257"/>
      <c r="O1155" s="240"/>
      <c r="P1155" s="240"/>
      <c r="Q1155" s="240"/>
      <c r="R1155" s="240"/>
      <c r="S1155" s="267"/>
      <c r="T1155" s="267"/>
      <c r="U1155" s="267"/>
      <c r="V1155" s="267"/>
      <c r="W1155" s="272"/>
      <c r="X1155" s="269"/>
      <c r="Y1155" s="267"/>
      <c r="Z1155" s="240"/>
      <c r="AA1155" s="267"/>
      <c r="AB1155" s="281"/>
      <c r="AC1155" s="267"/>
      <c r="AD1155" s="258"/>
      <c r="AE1155" s="282"/>
      <c r="AF1155" s="283"/>
      <c r="AG1155" s="297"/>
      <c r="AH1155" s="352"/>
      <c r="AI1155" s="352"/>
      <c r="AJ1155" s="345"/>
      <c r="AK1155" s="345"/>
      <c r="AL1155" s="298"/>
      <c r="AM1155" s="217"/>
      <c r="AN1155" s="218"/>
      <c r="AO1155" s="218"/>
      <c r="AP1155" s="218"/>
      <c r="AQ1155" s="218"/>
      <c r="AR1155" s="218"/>
      <c r="AS1155" s="218"/>
      <c r="AT1155" s="218"/>
      <c r="AU1155" s="218"/>
      <c r="AV1155" s="218"/>
      <c r="AW1155" s="218"/>
      <c r="AX1155" s="218"/>
      <c r="AY1155" s="218"/>
      <c r="AZ1155" s="218"/>
      <c r="BA1155" s="218"/>
      <c r="BB1155" s="218"/>
      <c r="BC1155" s="218"/>
      <c r="BD1155" s="218"/>
      <c r="BE1155" s="218"/>
      <c r="BF1155" s="218"/>
      <c r="BG1155" s="218"/>
      <c r="BH1155" s="218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217"/>
      <c r="BS1155" s="217"/>
      <c r="BT1155" s="217"/>
      <c r="BU1155" s="217"/>
      <c r="BV1155" s="217"/>
      <c r="BW1155" s="217"/>
      <c r="BX1155" s="217"/>
      <c r="BY1155" s="217"/>
      <c r="BZ1155" s="217"/>
      <c r="CA1155" s="217"/>
      <c r="CB1155" s="217"/>
      <c r="CC1155" s="217"/>
      <c r="CD1155" s="217"/>
      <c r="CE1155" s="217"/>
      <c r="CF1155" s="217"/>
      <c r="CG1155" s="217"/>
      <c r="CH1155" s="217"/>
      <c r="CI1155" s="217"/>
      <c r="CJ1155" s="217"/>
      <c r="CK1155" s="217"/>
      <c r="CL1155" s="217"/>
      <c r="CM1155" s="217"/>
      <c r="CN1155" s="217"/>
      <c r="CO1155" s="217"/>
      <c r="CP1155" s="217"/>
      <c r="CQ1155" s="217"/>
      <c r="CR1155" s="217"/>
      <c r="CS1155" s="217"/>
      <c r="CT1155" s="217"/>
      <c r="CU1155" s="217"/>
      <c r="CV1155" s="217"/>
      <c r="CW1155" s="217"/>
      <c r="CX1155" s="217"/>
      <c r="CY1155" s="217"/>
    </row>
    <row r="1156" s="190" customFormat="1" customHeight="1" spans="1:103">
      <c r="A1156" s="243">
        <v>413</v>
      </c>
      <c r="B1156" s="235">
        <v>1144</v>
      </c>
      <c r="C1156" s="234">
        <v>1</v>
      </c>
      <c r="D1156" s="233">
        <v>350</v>
      </c>
      <c r="E1156" s="234" t="s">
        <v>259</v>
      </c>
      <c r="F1156" s="232">
        <v>1020</v>
      </c>
      <c r="G1156" s="234"/>
      <c r="H1156" s="234" t="s">
        <v>15</v>
      </c>
      <c r="I1156" s="234">
        <v>300</v>
      </c>
      <c r="J1156" s="252" t="s">
        <v>260</v>
      </c>
      <c r="K1156" s="234">
        <v>98</v>
      </c>
      <c r="L1156" s="234">
        <v>3</v>
      </c>
      <c r="M1156" s="234">
        <f t="shared" ref="M1156:M1162" si="2869">O1156*K1156*I1156</f>
        <v>61740</v>
      </c>
      <c r="N1156" s="253">
        <f t="shared" ref="N1156:N1162" si="2870">M1156/SUM($M$1156:$M$1162)</f>
        <v>0.047731700528806</v>
      </c>
      <c r="O1156" s="234">
        <v>2.1</v>
      </c>
      <c r="P1156" s="234"/>
      <c r="Q1156" s="234"/>
      <c r="R1156" s="234"/>
      <c r="S1156" s="260">
        <f t="shared" ref="S1156:S1162" si="2871">R1156*Q1156*P1156/1000</f>
        <v>0</v>
      </c>
      <c r="T1156" s="260">
        <f t="shared" ref="T1156:T1162" si="2872">F1156*N1156*1000/L1156/K1156*9000/I1156</f>
        <v>4967.99332034512</v>
      </c>
      <c r="U1156" s="260">
        <f t="shared" ref="U1156:U1162" si="2873">F1156*N1156</f>
        <v>48.6863345393821</v>
      </c>
      <c r="V1156" s="260"/>
      <c r="W1156" s="270"/>
      <c r="X1156" s="266"/>
      <c r="Y1156" s="260">
        <f t="shared" ref="Y1156:Y1162" si="2874">T1156-X1156</f>
        <v>4967.99332034512</v>
      </c>
      <c r="Z1156" s="234">
        <f t="shared" ref="Z1156:Z1162" si="2875">Y1156*I1156/9000*L1156*K1156/1000</f>
        <v>48.6863345393821</v>
      </c>
      <c r="AA1156" s="260">
        <f t="shared" ref="AA1156:AA1162" si="2876">65*1000/K1156*9000/I1156</f>
        <v>19897.9591836735</v>
      </c>
      <c r="AB1156" s="278">
        <f t="shared" ref="AB1156:AB1162" si="2877">Q1156*R1156*P1156*N1156/K1156/L1156*9000/I1156</f>
        <v>0</v>
      </c>
      <c r="AC1156" s="260">
        <f t="shared" ref="AC1156:AC1162" si="2878">D1156/2*O1156*60*24/1000</f>
        <v>529.2</v>
      </c>
      <c r="AD1156" s="254">
        <f t="shared" ref="AD1156:AD1162" si="2879">T1156/AC1156/0.83/AE1156</f>
        <v>11.3105331082724</v>
      </c>
      <c r="AE1156" s="279">
        <v>1</v>
      </c>
      <c r="AF1156" s="280">
        <f t="shared" ref="AF1156:AF1162" si="2880">IF(LEN(C1156)&gt;0,AC1156*I1156/9000/1000*K1156*L1156,"")</f>
        <v>5.18616</v>
      </c>
      <c r="AG1156" s="292">
        <v>44086</v>
      </c>
      <c r="AH1156" s="294"/>
      <c r="AI1156" s="294">
        <f>AD1156+AG1156</f>
        <v>44097.3105331083</v>
      </c>
      <c r="AJ1156" s="295" t="str">
        <f ca="1">IF(NOW()-AG1156-AD1156&gt;=-2,"跟踪"," ")</f>
        <v>跟踪</v>
      </c>
      <c r="AK1156" s="295">
        <f>AI1156+3</f>
        <v>44100.3105331083</v>
      </c>
      <c r="AL1156" s="296">
        <f>SUM(AF1156:AF1162)</f>
        <v>108.65232</v>
      </c>
      <c r="AM1156" s="300"/>
      <c r="AN1156" s="218"/>
      <c r="AO1156" s="218"/>
      <c r="AP1156" s="218"/>
      <c r="AQ1156" s="218"/>
      <c r="AR1156" s="218"/>
      <c r="AS1156" s="218"/>
      <c r="AT1156" s="218"/>
      <c r="AU1156" s="218"/>
      <c r="AV1156" s="218"/>
      <c r="AW1156" s="218"/>
      <c r="AX1156" s="218"/>
      <c r="AY1156" s="218"/>
      <c r="AZ1156" s="218"/>
      <c r="BA1156" s="218"/>
      <c r="BB1156" s="218"/>
      <c r="BC1156" s="218"/>
      <c r="BD1156" s="218"/>
      <c r="BE1156" s="218"/>
      <c r="BF1156" s="218"/>
      <c r="BG1156" s="218"/>
      <c r="BH1156" s="218"/>
      <c r="BI1156" s="300"/>
      <c r="BJ1156" s="300"/>
      <c r="BK1156" s="300"/>
      <c r="BL1156" s="300"/>
      <c r="BM1156" s="300"/>
      <c r="BN1156" s="300"/>
      <c r="BO1156" s="300"/>
      <c r="BP1156" s="300"/>
      <c r="BQ1156" s="300"/>
      <c r="BR1156" s="300"/>
      <c r="BS1156" s="300"/>
      <c r="BT1156" s="300"/>
      <c r="BU1156" s="300"/>
      <c r="BV1156" s="300"/>
      <c r="BW1156" s="300"/>
      <c r="BX1156" s="300"/>
      <c r="BY1156" s="300"/>
      <c r="BZ1156" s="300"/>
      <c r="CA1156" s="300"/>
      <c r="CB1156" s="300"/>
      <c r="CC1156" s="300"/>
      <c r="CD1156" s="300"/>
      <c r="CE1156" s="300"/>
      <c r="CF1156" s="300"/>
      <c r="CG1156" s="300"/>
      <c r="CH1156" s="300"/>
      <c r="CI1156" s="300"/>
      <c r="CJ1156" s="300"/>
      <c r="CK1156" s="300"/>
      <c r="CL1156" s="300"/>
      <c r="CM1156" s="300"/>
      <c r="CN1156" s="300"/>
      <c r="CO1156" s="300"/>
      <c r="CP1156" s="300"/>
      <c r="CQ1156" s="300"/>
      <c r="CR1156" s="300"/>
      <c r="CS1156" s="300"/>
      <c r="CT1156" s="300"/>
      <c r="CU1156" s="300"/>
      <c r="CV1156" s="300"/>
      <c r="CW1156" s="300"/>
      <c r="CX1156" s="300"/>
      <c r="CY1156" s="300"/>
    </row>
    <row r="1157" s="190" customFormat="1" customHeight="1" spans="1:103">
      <c r="A1157" s="243">
        <v>413</v>
      </c>
      <c r="B1157" s="235"/>
      <c r="C1157" s="234">
        <v>1</v>
      </c>
      <c r="D1157" s="233">
        <f t="shared" ref="D1157:D1162" si="2881">D1156</f>
        <v>350</v>
      </c>
      <c r="E1157" s="234" t="str">
        <f t="shared" ref="E1157:E1162" si="2882">E1156</f>
        <v>YT-3919-16E</v>
      </c>
      <c r="F1157" s="232">
        <f t="shared" ref="F1157:F1162" si="2883">F1156</f>
        <v>1020</v>
      </c>
      <c r="G1157" s="234"/>
      <c r="H1157" s="234" t="s">
        <v>41</v>
      </c>
      <c r="I1157" s="234">
        <v>300</v>
      </c>
      <c r="J1157" s="252" t="s">
        <v>260</v>
      </c>
      <c r="K1157" s="234">
        <v>98</v>
      </c>
      <c r="L1157" s="234">
        <f t="shared" ref="L1157:L1162" si="2884">L1156</f>
        <v>3</v>
      </c>
      <c r="M1157" s="234">
        <f t="shared" si="2869"/>
        <v>61740</v>
      </c>
      <c r="N1157" s="253">
        <f t="shared" si="2870"/>
        <v>0.047731700528806</v>
      </c>
      <c r="O1157" s="234">
        <v>2.1</v>
      </c>
      <c r="P1157" s="234"/>
      <c r="Q1157" s="234"/>
      <c r="R1157" s="234"/>
      <c r="S1157" s="260">
        <f t="shared" si="2871"/>
        <v>0</v>
      </c>
      <c r="T1157" s="260">
        <f t="shared" si="2872"/>
        <v>4967.99332034512</v>
      </c>
      <c r="U1157" s="260">
        <f t="shared" si="2873"/>
        <v>48.6863345393821</v>
      </c>
      <c r="V1157" s="260"/>
      <c r="W1157" s="270"/>
      <c r="X1157" s="266"/>
      <c r="Y1157" s="260">
        <f t="shared" si="2874"/>
        <v>4967.99332034512</v>
      </c>
      <c r="Z1157" s="234">
        <f t="shared" si="2875"/>
        <v>48.6863345393821</v>
      </c>
      <c r="AA1157" s="260">
        <f t="shared" si="2876"/>
        <v>19897.9591836735</v>
      </c>
      <c r="AB1157" s="278">
        <f t="shared" si="2877"/>
        <v>0</v>
      </c>
      <c r="AC1157" s="260">
        <f t="shared" si="2878"/>
        <v>529.2</v>
      </c>
      <c r="AD1157" s="254">
        <f t="shared" si="2879"/>
        <v>11.3105331082724</v>
      </c>
      <c r="AE1157" s="279">
        <v>1</v>
      </c>
      <c r="AF1157" s="280">
        <f t="shared" si="2880"/>
        <v>5.18616</v>
      </c>
      <c r="AG1157" s="292">
        <f t="shared" ref="AG1157:AG1162" si="2885">AG1156</f>
        <v>44086</v>
      </c>
      <c r="AH1157" s="294"/>
      <c r="AI1157" s="294">
        <f t="shared" ref="AI1157:AI1162" si="2886">AI1156</f>
        <v>44097.3105331083</v>
      </c>
      <c r="AJ1157" s="295"/>
      <c r="AK1157" s="295">
        <f t="shared" ref="AK1157:AK1162" si="2887">AK1156</f>
        <v>44100.3105331083</v>
      </c>
      <c r="AL1157" s="296"/>
      <c r="AM1157" s="300"/>
      <c r="AN1157" s="218"/>
      <c r="AO1157" s="218"/>
      <c r="AP1157" s="218"/>
      <c r="AQ1157" s="218"/>
      <c r="AR1157" s="218"/>
      <c r="AS1157" s="218"/>
      <c r="AT1157" s="218"/>
      <c r="AU1157" s="218"/>
      <c r="AV1157" s="218"/>
      <c r="AW1157" s="218"/>
      <c r="AX1157" s="218"/>
      <c r="AY1157" s="218"/>
      <c r="AZ1157" s="218"/>
      <c r="BA1157" s="218"/>
      <c r="BB1157" s="218"/>
      <c r="BC1157" s="218"/>
      <c r="BD1157" s="218"/>
      <c r="BE1157" s="218"/>
      <c r="BF1157" s="218"/>
      <c r="BG1157" s="218"/>
      <c r="BH1157" s="218"/>
      <c r="BI1157" s="300"/>
      <c r="BJ1157" s="300"/>
      <c r="BK1157" s="300"/>
      <c r="BL1157" s="300"/>
      <c r="BM1157" s="300"/>
      <c r="BN1157" s="300"/>
      <c r="BO1157" s="300"/>
      <c r="BP1157" s="300"/>
      <c r="BQ1157" s="300"/>
      <c r="BR1157" s="300"/>
      <c r="BS1157" s="300"/>
      <c r="BT1157" s="300"/>
      <c r="BU1157" s="300"/>
      <c r="BV1157" s="300"/>
      <c r="BW1157" s="300"/>
      <c r="BX1157" s="300"/>
      <c r="BY1157" s="300"/>
      <c r="BZ1157" s="300"/>
      <c r="CA1157" s="300"/>
      <c r="CB1157" s="300"/>
      <c r="CC1157" s="300"/>
      <c r="CD1157" s="300"/>
      <c r="CE1157" s="300"/>
      <c r="CF1157" s="300"/>
      <c r="CG1157" s="300"/>
      <c r="CH1157" s="300"/>
      <c r="CI1157" s="300"/>
      <c r="CJ1157" s="300"/>
      <c r="CK1157" s="300"/>
      <c r="CL1157" s="300"/>
      <c r="CM1157" s="300"/>
      <c r="CN1157" s="300"/>
      <c r="CO1157" s="300"/>
      <c r="CP1157" s="300"/>
      <c r="CQ1157" s="300"/>
      <c r="CR1157" s="300"/>
      <c r="CS1157" s="300"/>
      <c r="CT1157" s="300"/>
      <c r="CU1157" s="300"/>
      <c r="CV1157" s="300"/>
      <c r="CW1157" s="300"/>
      <c r="CX1157" s="300"/>
      <c r="CY1157" s="300"/>
    </row>
    <row r="1158" s="190" customFormat="1" customHeight="1" spans="1:103">
      <c r="A1158" s="243">
        <v>413</v>
      </c>
      <c r="B1158" s="235"/>
      <c r="C1158" s="234">
        <v>1</v>
      </c>
      <c r="D1158" s="233">
        <f t="shared" si="2881"/>
        <v>350</v>
      </c>
      <c r="E1158" s="234" t="str">
        <f t="shared" si="2882"/>
        <v>YT-3919-16E</v>
      </c>
      <c r="F1158" s="232">
        <f t="shared" si="2883"/>
        <v>1020</v>
      </c>
      <c r="G1158" s="234"/>
      <c r="H1158" s="234" t="s">
        <v>42</v>
      </c>
      <c r="I1158" s="234">
        <v>300</v>
      </c>
      <c r="J1158" s="252"/>
      <c r="K1158" s="234">
        <v>195</v>
      </c>
      <c r="L1158" s="234">
        <f t="shared" si="2884"/>
        <v>3</v>
      </c>
      <c r="M1158" s="234">
        <f t="shared" si="2869"/>
        <v>321750</v>
      </c>
      <c r="N1158" s="253">
        <f t="shared" si="2870"/>
        <v>0.248747564709157</v>
      </c>
      <c r="O1158" s="234">
        <v>5.5</v>
      </c>
      <c r="P1158" s="234"/>
      <c r="Q1158" s="234"/>
      <c r="R1158" s="234"/>
      <c r="S1158" s="260">
        <f t="shared" si="2871"/>
        <v>0</v>
      </c>
      <c r="T1158" s="260">
        <f t="shared" si="2872"/>
        <v>13011.4110770943</v>
      </c>
      <c r="U1158" s="260">
        <f t="shared" si="2873"/>
        <v>253.72251600334</v>
      </c>
      <c r="V1158" s="260"/>
      <c r="W1158" s="270"/>
      <c r="X1158" s="266"/>
      <c r="Y1158" s="260">
        <f t="shared" si="2874"/>
        <v>13011.4110770943</v>
      </c>
      <c r="Z1158" s="234">
        <f t="shared" si="2875"/>
        <v>253.72251600334</v>
      </c>
      <c r="AA1158" s="260">
        <f t="shared" si="2876"/>
        <v>10000</v>
      </c>
      <c r="AB1158" s="278">
        <f t="shared" si="2877"/>
        <v>0</v>
      </c>
      <c r="AC1158" s="260">
        <f t="shared" si="2878"/>
        <v>1386</v>
      </c>
      <c r="AD1158" s="254">
        <f t="shared" si="2879"/>
        <v>11.3105331082724</v>
      </c>
      <c r="AE1158" s="279">
        <v>1</v>
      </c>
      <c r="AF1158" s="280">
        <f t="shared" si="2880"/>
        <v>27.027</v>
      </c>
      <c r="AG1158" s="292">
        <f t="shared" si="2885"/>
        <v>44086</v>
      </c>
      <c r="AH1158" s="294"/>
      <c r="AI1158" s="294">
        <f t="shared" si="2886"/>
        <v>44097.3105331083</v>
      </c>
      <c r="AJ1158" s="295"/>
      <c r="AK1158" s="295">
        <f t="shared" si="2887"/>
        <v>44100.3105331083</v>
      </c>
      <c r="AL1158" s="296"/>
      <c r="AM1158" s="300"/>
      <c r="AN1158" s="218"/>
      <c r="AO1158" s="218"/>
      <c r="AP1158" s="218"/>
      <c r="AQ1158" s="218"/>
      <c r="AR1158" s="218"/>
      <c r="AS1158" s="218"/>
      <c r="AT1158" s="218"/>
      <c r="AU1158" s="218"/>
      <c r="AV1158" s="218"/>
      <c r="AW1158" s="218"/>
      <c r="AX1158" s="218"/>
      <c r="AY1158" s="218"/>
      <c r="AZ1158" s="218"/>
      <c r="BA1158" s="218"/>
      <c r="BB1158" s="218"/>
      <c r="BC1158" s="218"/>
      <c r="BD1158" s="218"/>
      <c r="BE1158" s="218"/>
      <c r="BF1158" s="218"/>
      <c r="BG1158" s="218"/>
      <c r="BH1158" s="218"/>
      <c r="BI1158" s="300"/>
      <c r="BJ1158" s="300"/>
      <c r="BK1158" s="300"/>
      <c r="BL1158" s="300"/>
      <c r="BM1158" s="300"/>
      <c r="BN1158" s="300"/>
      <c r="BO1158" s="300"/>
      <c r="BP1158" s="300"/>
      <c r="BQ1158" s="300"/>
      <c r="BR1158" s="300"/>
      <c r="BS1158" s="300"/>
      <c r="BT1158" s="300"/>
      <c r="BU1158" s="300"/>
      <c r="BV1158" s="300"/>
      <c r="BW1158" s="300"/>
      <c r="BX1158" s="300"/>
      <c r="BY1158" s="300"/>
      <c r="BZ1158" s="300"/>
      <c r="CA1158" s="300"/>
      <c r="CB1158" s="300"/>
      <c r="CC1158" s="300"/>
      <c r="CD1158" s="300"/>
      <c r="CE1158" s="300"/>
      <c r="CF1158" s="300"/>
      <c r="CG1158" s="300"/>
      <c r="CH1158" s="300"/>
      <c r="CI1158" s="300"/>
      <c r="CJ1158" s="300"/>
      <c r="CK1158" s="300"/>
      <c r="CL1158" s="300"/>
      <c r="CM1158" s="300"/>
      <c r="CN1158" s="300"/>
      <c r="CO1158" s="300"/>
      <c r="CP1158" s="300"/>
      <c r="CQ1158" s="300"/>
      <c r="CR1158" s="300"/>
      <c r="CS1158" s="300"/>
      <c r="CT1158" s="300"/>
      <c r="CU1158" s="300"/>
      <c r="CV1158" s="300"/>
      <c r="CW1158" s="300"/>
      <c r="CX1158" s="300"/>
      <c r="CY1158" s="300"/>
    </row>
    <row r="1159" s="190" customFormat="1" customHeight="1" spans="1:103">
      <c r="A1159" s="243">
        <v>413</v>
      </c>
      <c r="B1159" s="235"/>
      <c r="C1159" s="234">
        <v>1</v>
      </c>
      <c r="D1159" s="233">
        <f t="shared" si="2881"/>
        <v>350</v>
      </c>
      <c r="E1159" s="234" t="str">
        <f t="shared" si="2882"/>
        <v>YT-3919-16E</v>
      </c>
      <c r="F1159" s="232">
        <f t="shared" si="2883"/>
        <v>1020</v>
      </c>
      <c r="G1159" s="234"/>
      <c r="H1159" s="234" t="s">
        <v>43</v>
      </c>
      <c r="I1159" s="234">
        <v>300</v>
      </c>
      <c r="J1159" s="252"/>
      <c r="K1159" s="234">
        <v>195</v>
      </c>
      <c r="L1159" s="234">
        <f t="shared" si="2884"/>
        <v>3</v>
      </c>
      <c r="M1159" s="234">
        <f t="shared" si="2869"/>
        <v>321750</v>
      </c>
      <c r="N1159" s="253">
        <f t="shared" si="2870"/>
        <v>0.248747564709157</v>
      </c>
      <c r="O1159" s="234">
        <v>5.5</v>
      </c>
      <c r="P1159" s="234"/>
      <c r="Q1159" s="234"/>
      <c r="R1159" s="234"/>
      <c r="S1159" s="260">
        <f t="shared" si="2871"/>
        <v>0</v>
      </c>
      <c r="T1159" s="260">
        <f t="shared" si="2872"/>
        <v>13011.4110770943</v>
      </c>
      <c r="U1159" s="260">
        <f t="shared" si="2873"/>
        <v>253.72251600334</v>
      </c>
      <c r="V1159" s="260"/>
      <c r="W1159" s="270"/>
      <c r="X1159" s="266"/>
      <c r="Y1159" s="260">
        <f t="shared" si="2874"/>
        <v>13011.4110770943</v>
      </c>
      <c r="Z1159" s="234">
        <f t="shared" si="2875"/>
        <v>253.72251600334</v>
      </c>
      <c r="AA1159" s="260">
        <f t="shared" si="2876"/>
        <v>10000</v>
      </c>
      <c r="AB1159" s="278">
        <f t="shared" si="2877"/>
        <v>0</v>
      </c>
      <c r="AC1159" s="260">
        <f t="shared" si="2878"/>
        <v>1386</v>
      </c>
      <c r="AD1159" s="254">
        <f t="shared" si="2879"/>
        <v>11.3105331082724</v>
      </c>
      <c r="AE1159" s="279">
        <v>1</v>
      </c>
      <c r="AF1159" s="280">
        <f t="shared" si="2880"/>
        <v>27.027</v>
      </c>
      <c r="AG1159" s="292">
        <f t="shared" si="2885"/>
        <v>44086</v>
      </c>
      <c r="AH1159" s="294"/>
      <c r="AI1159" s="294">
        <f t="shared" si="2886"/>
        <v>44097.3105331083</v>
      </c>
      <c r="AJ1159" s="295"/>
      <c r="AK1159" s="295">
        <f t="shared" si="2887"/>
        <v>44100.3105331083</v>
      </c>
      <c r="AL1159" s="296"/>
      <c r="AM1159" s="300"/>
      <c r="AN1159" s="218"/>
      <c r="AO1159" s="218"/>
      <c r="AP1159" s="218"/>
      <c r="AQ1159" s="218"/>
      <c r="AR1159" s="218"/>
      <c r="AS1159" s="218"/>
      <c r="AT1159" s="218"/>
      <c r="AU1159" s="218"/>
      <c r="AV1159" s="218"/>
      <c r="AW1159" s="218"/>
      <c r="AX1159" s="218"/>
      <c r="AY1159" s="218"/>
      <c r="AZ1159" s="218"/>
      <c r="BA1159" s="218"/>
      <c r="BB1159" s="218"/>
      <c r="BC1159" s="218"/>
      <c r="BD1159" s="218"/>
      <c r="BE1159" s="218"/>
      <c r="BF1159" s="218"/>
      <c r="BG1159" s="218"/>
      <c r="BH1159" s="218"/>
      <c r="BI1159" s="300"/>
      <c r="BJ1159" s="300"/>
      <c r="BK1159" s="300"/>
      <c r="BL1159" s="300"/>
      <c r="BM1159" s="300"/>
      <c r="BN1159" s="300"/>
      <c r="BO1159" s="300"/>
      <c r="BP1159" s="300"/>
      <c r="BQ1159" s="300"/>
      <c r="BR1159" s="300"/>
      <c r="BS1159" s="300"/>
      <c r="BT1159" s="300"/>
      <c r="BU1159" s="300"/>
      <c r="BV1159" s="300"/>
      <c r="BW1159" s="300"/>
      <c r="BX1159" s="300"/>
      <c r="BY1159" s="300"/>
      <c r="BZ1159" s="300"/>
      <c r="CA1159" s="300"/>
      <c r="CB1159" s="300"/>
      <c r="CC1159" s="300"/>
      <c r="CD1159" s="300"/>
      <c r="CE1159" s="300"/>
      <c r="CF1159" s="300"/>
      <c r="CG1159" s="300"/>
      <c r="CH1159" s="300"/>
      <c r="CI1159" s="300"/>
      <c r="CJ1159" s="300"/>
      <c r="CK1159" s="300"/>
      <c r="CL1159" s="300"/>
      <c r="CM1159" s="300"/>
      <c r="CN1159" s="300"/>
      <c r="CO1159" s="300"/>
      <c r="CP1159" s="300"/>
      <c r="CQ1159" s="300"/>
      <c r="CR1159" s="300"/>
      <c r="CS1159" s="300"/>
      <c r="CT1159" s="300"/>
      <c r="CU1159" s="300"/>
      <c r="CV1159" s="300"/>
      <c r="CW1159" s="300"/>
      <c r="CX1159" s="300"/>
      <c r="CY1159" s="300"/>
    </row>
    <row r="1160" s="190" customFormat="1" customHeight="1" spans="1:103">
      <c r="A1160" s="243">
        <v>413</v>
      </c>
      <c r="B1160" s="235"/>
      <c r="C1160" s="234">
        <v>1</v>
      </c>
      <c r="D1160" s="233">
        <f t="shared" si="2881"/>
        <v>350</v>
      </c>
      <c r="E1160" s="234" t="str">
        <f t="shared" si="2882"/>
        <v>YT-3919-16E</v>
      </c>
      <c r="F1160" s="232">
        <f t="shared" si="2883"/>
        <v>1020</v>
      </c>
      <c r="G1160" s="234"/>
      <c r="H1160" s="234" t="s">
        <v>44</v>
      </c>
      <c r="I1160" s="234">
        <v>300</v>
      </c>
      <c r="J1160" s="252"/>
      <c r="K1160" s="234">
        <v>390</v>
      </c>
      <c r="L1160" s="234">
        <f t="shared" si="2884"/>
        <v>3</v>
      </c>
      <c r="M1160" s="234">
        <f t="shared" si="2869"/>
        <v>526500</v>
      </c>
      <c r="N1160" s="253">
        <f t="shared" si="2870"/>
        <v>0.407041469524075</v>
      </c>
      <c r="O1160" s="234">
        <v>4.5</v>
      </c>
      <c r="P1160" s="234"/>
      <c r="Q1160" s="234"/>
      <c r="R1160" s="234"/>
      <c r="S1160" s="260">
        <f t="shared" si="2871"/>
        <v>0</v>
      </c>
      <c r="T1160" s="260">
        <f t="shared" si="2872"/>
        <v>10645.6999721681</v>
      </c>
      <c r="U1160" s="260">
        <f t="shared" si="2873"/>
        <v>415.182298914556</v>
      </c>
      <c r="V1160" s="260"/>
      <c r="W1160" s="270"/>
      <c r="X1160" s="266"/>
      <c r="Y1160" s="260">
        <f t="shared" si="2874"/>
        <v>10645.6999721681</v>
      </c>
      <c r="Z1160" s="234">
        <f t="shared" si="2875"/>
        <v>415.182298914556</v>
      </c>
      <c r="AA1160" s="260">
        <f t="shared" si="2876"/>
        <v>5000</v>
      </c>
      <c r="AB1160" s="278">
        <f t="shared" si="2877"/>
        <v>0</v>
      </c>
      <c r="AC1160" s="260">
        <f t="shared" si="2878"/>
        <v>1134</v>
      </c>
      <c r="AD1160" s="254">
        <f t="shared" si="2879"/>
        <v>11.3105331082724</v>
      </c>
      <c r="AE1160" s="279">
        <v>1</v>
      </c>
      <c r="AF1160" s="280">
        <f t="shared" si="2880"/>
        <v>44.226</v>
      </c>
      <c r="AG1160" s="292">
        <f t="shared" si="2885"/>
        <v>44086</v>
      </c>
      <c r="AH1160" s="294"/>
      <c r="AI1160" s="294">
        <f t="shared" si="2886"/>
        <v>44097.3105331083</v>
      </c>
      <c r="AJ1160" s="295"/>
      <c r="AK1160" s="295">
        <f t="shared" si="2887"/>
        <v>44100.3105331083</v>
      </c>
      <c r="AL1160" s="296"/>
      <c r="AM1160" s="300"/>
      <c r="AN1160" s="218"/>
      <c r="AO1160" s="218"/>
      <c r="AP1160" s="218"/>
      <c r="AQ1160" s="218"/>
      <c r="AR1160" s="218"/>
      <c r="AS1160" s="218"/>
      <c r="AT1160" s="218"/>
      <c r="AU1160" s="218"/>
      <c r="AV1160" s="218"/>
      <c r="AW1160" s="218"/>
      <c r="AX1160" s="218"/>
      <c r="AY1160" s="218"/>
      <c r="AZ1160" s="218"/>
      <c r="BA1160" s="218"/>
      <c r="BB1160" s="218"/>
      <c r="BC1160" s="218"/>
      <c r="BD1160" s="218"/>
      <c r="BE1160" s="218"/>
      <c r="BF1160" s="218"/>
      <c r="BG1160" s="218"/>
      <c r="BH1160" s="218"/>
      <c r="BI1160" s="300"/>
      <c r="BJ1160" s="300"/>
      <c r="BK1160" s="300"/>
      <c r="BL1160" s="300"/>
      <c r="BM1160" s="300"/>
      <c r="BN1160" s="300"/>
      <c r="BO1160" s="300"/>
      <c r="BP1160" s="300"/>
      <c r="BQ1160" s="300"/>
      <c r="BR1160" s="300"/>
      <c r="BS1160" s="300"/>
      <c r="BT1160" s="300"/>
      <c r="BU1160" s="300"/>
      <c r="BV1160" s="300"/>
      <c r="BW1160" s="300"/>
      <c r="BX1160" s="300"/>
      <c r="BY1160" s="300"/>
      <c r="BZ1160" s="300"/>
      <c r="CA1160" s="300"/>
      <c r="CB1160" s="300"/>
      <c r="CC1160" s="300"/>
      <c r="CD1160" s="300"/>
      <c r="CE1160" s="300"/>
      <c r="CF1160" s="300"/>
      <c r="CG1160" s="300"/>
      <c r="CH1160" s="300"/>
      <c r="CI1160" s="300"/>
      <c r="CJ1160" s="300"/>
      <c r="CK1160" s="300"/>
      <c r="CL1160" s="300"/>
      <c r="CM1160" s="300"/>
      <c r="CN1160" s="300"/>
      <c r="CO1160" s="300"/>
      <c r="CP1160" s="300"/>
      <c r="CQ1160" s="300"/>
      <c r="CR1160" s="300"/>
      <c r="CS1160" s="300"/>
      <c r="CT1160" s="300"/>
      <c r="CU1160" s="300"/>
      <c r="CV1160" s="300"/>
      <c r="CW1160" s="300"/>
      <c r="CX1160" s="300"/>
      <c r="CY1160" s="300"/>
    </row>
    <row r="1161" s="190" customFormat="1" customHeight="1" spans="1:103">
      <c r="A1161" s="243">
        <v>413</v>
      </c>
      <c r="B1161" s="235"/>
      <c r="C1161" s="234">
        <v>1</v>
      </c>
      <c r="D1161" s="233">
        <f t="shared" si="2881"/>
        <v>350</v>
      </c>
      <c r="E1161" s="234" t="str">
        <f t="shared" si="2882"/>
        <v>YT-3919-16E</v>
      </c>
      <c r="F1161" s="232">
        <f t="shared" si="2883"/>
        <v>1020</v>
      </c>
      <c r="G1161" s="234"/>
      <c r="H1161" s="234" t="s">
        <v>45</v>
      </c>
      <c r="I1161" s="234"/>
      <c r="J1161" s="252"/>
      <c r="K1161" s="234"/>
      <c r="L1161" s="234">
        <f t="shared" si="2884"/>
        <v>3</v>
      </c>
      <c r="M1161" s="234">
        <f t="shared" si="2869"/>
        <v>0</v>
      </c>
      <c r="N1161" s="253">
        <f t="shared" si="2870"/>
        <v>0</v>
      </c>
      <c r="O1161" s="234"/>
      <c r="P1161" s="234"/>
      <c r="Q1161" s="234"/>
      <c r="R1161" s="234"/>
      <c r="S1161" s="260">
        <f t="shared" si="2871"/>
        <v>0</v>
      </c>
      <c r="T1161" s="260" t="e">
        <f t="shared" si="2872"/>
        <v>#DIV/0!</v>
      </c>
      <c r="U1161" s="260">
        <f t="shared" si="2873"/>
        <v>0</v>
      </c>
      <c r="V1161" s="260"/>
      <c r="W1161" s="270"/>
      <c r="X1161" s="266"/>
      <c r="Y1161" s="260" t="e">
        <f t="shared" si="2874"/>
        <v>#DIV/0!</v>
      </c>
      <c r="Z1161" s="234" t="e">
        <f t="shared" si="2875"/>
        <v>#DIV/0!</v>
      </c>
      <c r="AA1161" s="260" t="e">
        <f t="shared" si="2876"/>
        <v>#DIV/0!</v>
      </c>
      <c r="AB1161" s="278" t="e">
        <f t="shared" si="2877"/>
        <v>#DIV/0!</v>
      </c>
      <c r="AC1161" s="260">
        <f t="shared" si="2878"/>
        <v>0</v>
      </c>
      <c r="AD1161" s="254" t="e">
        <f t="shared" si="2879"/>
        <v>#DIV/0!</v>
      </c>
      <c r="AE1161" s="279">
        <v>1</v>
      </c>
      <c r="AF1161" s="280">
        <f t="shared" si="2880"/>
        <v>0</v>
      </c>
      <c r="AG1161" s="292">
        <f t="shared" si="2885"/>
        <v>44086</v>
      </c>
      <c r="AH1161" s="294"/>
      <c r="AI1161" s="294">
        <f t="shared" si="2886"/>
        <v>44097.3105331083</v>
      </c>
      <c r="AJ1161" s="295"/>
      <c r="AK1161" s="295">
        <f t="shared" si="2887"/>
        <v>44100.3105331083</v>
      </c>
      <c r="AL1161" s="296"/>
      <c r="AM1161" s="300"/>
      <c r="AN1161" s="218"/>
      <c r="AO1161" s="218"/>
      <c r="AP1161" s="218"/>
      <c r="AQ1161" s="218"/>
      <c r="AR1161" s="218"/>
      <c r="AS1161" s="218"/>
      <c r="AT1161" s="218"/>
      <c r="AU1161" s="218"/>
      <c r="AV1161" s="218"/>
      <c r="AW1161" s="218"/>
      <c r="AX1161" s="218"/>
      <c r="AY1161" s="218"/>
      <c r="AZ1161" s="218"/>
      <c r="BA1161" s="218"/>
      <c r="BB1161" s="218"/>
      <c r="BC1161" s="218"/>
      <c r="BD1161" s="218"/>
      <c r="BE1161" s="218"/>
      <c r="BF1161" s="218"/>
      <c r="BG1161" s="218"/>
      <c r="BH1161" s="218"/>
      <c r="BI1161" s="300"/>
      <c r="BJ1161" s="300"/>
      <c r="BK1161" s="300"/>
      <c r="BL1161" s="300"/>
      <c r="BM1161" s="300"/>
      <c r="BN1161" s="300"/>
      <c r="BO1161" s="300"/>
      <c r="BP1161" s="300"/>
      <c r="BQ1161" s="300"/>
      <c r="BR1161" s="300"/>
      <c r="BS1161" s="300"/>
      <c r="BT1161" s="300"/>
      <c r="BU1161" s="300"/>
      <c r="BV1161" s="300"/>
      <c r="BW1161" s="300"/>
      <c r="BX1161" s="300"/>
      <c r="BY1161" s="300"/>
      <c r="BZ1161" s="300"/>
      <c r="CA1161" s="300"/>
      <c r="CB1161" s="300"/>
      <c r="CC1161" s="300"/>
      <c r="CD1161" s="300"/>
      <c r="CE1161" s="300"/>
      <c r="CF1161" s="300"/>
      <c r="CG1161" s="300"/>
      <c r="CH1161" s="300"/>
      <c r="CI1161" s="300"/>
      <c r="CJ1161" s="300"/>
      <c r="CK1161" s="300"/>
      <c r="CL1161" s="300"/>
      <c r="CM1161" s="300"/>
      <c r="CN1161" s="300"/>
      <c r="CO1161" s="300"/>
      <c r="CP1161" s="300"/>
      <c r="CQ1161" s="300"/>
      <c r="CR1161" s="300"/>
      <c r="CS1161" s="300"/>
      <c r="CT1161" s="300"/>
      <c r="CU1161" s="300"/>
      <c r="CV1161" s="300"/>
      <c r="CW1161" s="300"/>
      <c r="CX1161" s="300"/>
      <c r="CY1161" s="300"/>
    </row>
    <row r="1162" s="190" customFormat="1" customHeight="1" spans="1:103">
      <c r="A1162" s="243">
        <v>413</v>
      </c>
      <c r="B1162" s="235"/>
      <c r="C1162" s="234">
        <v>1</v>
      </c>
      <c r="D1162" s="233">
        <f t="shared" si="2881"/>
        <v>350</v>
      </c>
      <c r="E1162" s="234" t="str">
        <f t="shared" si="2882"/>
        <v>YT-3919-16E</v>
      </c>
      <c r="F1162" s="232">
        <f t="shared" si="2883"/>
        <v>1020</v>
      </c>
      <c r="G1162" s="234"/>
      <c r="H1162" s="234" t="s">
        <v>46</v>
      </c>
      <c r="I1162" s="234"/>
      <c r="J1162" s="252"/>
      <c r="K1162" s="234"/>
      <c r="L1162" s="234">
        <f t="shared" si="2884"/>
        <v>3</v>
      </c>
      <c r="M1162" s="234">
        <f t="shared" si="2869"/>
        <v>0</v>
      </c>
      <c r="N1162" s="253">
        <f t="shared" si="2870"/>
        <v>0</v>
      </c>
      <c r="O1162" s="234"/>
      <c r="P1162" s="234"/>
      <c r="Q1162" s="234"/>
      <c r="R1162" s="234"/>
      <c r="S1162" s="260">
        <f t="shared" si="2871"/>
        <v>0</v>
      </c>
      <c r="T1162" s="260" t="e">
        <f t="shared" si="2872"/>
        <v>#DIV/0!</v>
      </c>
      <c r="U1162" s="260">
        <f t="shared" si="2873"/>
        <v>0</v>
      </c>
      <c r="V1162" s="260"/>
      <c r="W1162" s="270"/>
      <c r="X1162" s="266"/>
      <c r="Y1162" s="260" t="e">
        <f t="shared" si="2874"/>
        <v>#DIV/0!</v>
      </c>
      <c r="Z1162" s="234" t="e">
        <f t="shared" si="2875"/>
        <v>#DIV/0!</v>
      </c>
      <c r="AA1162" s="260" t="e">
        <f t="shared" si="2876"/>
        <v>#DIV/0!</v>
      </c>
      <c r="AB1162" s="278" t="e">
        <f t="shared" si="2877"/>
        <v>#DIV/0!</v>
      </c>
      <c r="AC1162" s="260">
        <f t="shared" si="2878"/>
        <v>0</v>
      </c>
      <c r="AD1162" s="254" t="e">
        <f t="shared" si="2879"/>
        <v>#DIV/0!</v>
      </c>
      <c r="AE1162" s="279">
        <v>1</v>
      </c>
      <c r="AF1162" s="280">
        <f t="shared" si="2880"/>
        <v>0</v>
      </c>
      <c r="AG1162" s="292">
        <f t="shared" si="2885"/>
        <v>44086</v>
      </c>
      <c r="AH1162" s="294"/>
      <c r="AI1162" s="294">
        <f t="shared" si="2886"/>
        <v>44097.3105331083</v>
      </c>
      <c r="AJ1162" s="295"/>
      <c r="AK1162" s="295">
        <f t="shared" si="2887"/>
        <v>44100.3105331083</v>
      </c>
      <c r="AL1162" s="296"/>
      <c r="AM1162" s="300"/>
      <c r="AN1162" s="218"/>
      <c r="AO1162" s="218"/>
      <c r="AP1162" s="218"/>
      <c r="AQ1162" s="218"/>
      <c r="AR1162" s="218"/>
      <c r="AS1162" s="218"/>
      <c r="AT1162" s="218"/>
      <c r="AU1162" s="218"/>
      <c r="AV1162" s="218"/>
      <c r="AW1162" s="218"/>
      <c r="AX1162" s="218"/>
      <c r="AY1162" s="218"/>
      <c r="AZ1162" s="218"/>
      <c r="BA1162" s="218"/>
      <c r="BB1162" s="218"/>
      <c r="BC1162" s="218"/>
      <c r="BD1162" s="218"/>
      <c r="BE1162" s="218"/>
      <c r="BF1162" s="218"/>
      <c r="BG1162" s="218"/>
      <c r="BH1162" s="218"/>
      <c r="BI1162" s="300"/>
      <c r="BJ1162" s="300"/>
      <c r="BK1162" s="300"/>
      <c r="BL1162" s="300"/>
      <c r="BM1162" s="300"/>
      <c r="BN1162" s="300"/>
      <c r="BO1162" s="300"/>
      <c r="BP1162" s="300"/>
      <c r="BQ1162" s="300"/>
      <c r="BR1162" s="300"/>
      <c r="BS1162" s="300"/>
      <c r="BT1162" s="300"/>
      <c r="BU1162" s="300"/>
      <c r="BV1162" s="300"/>
      <c r="BW1162" s="300"/>
      <c r="BX1162" s="300"/>
      <c r="BY1162" s="300"/>
      <c r="BZ1162" s="300"/>
      <c r="CA1162" s="300"/>
      <c r="CB1162" s="300"/>
      <c r="CC1162" s="300"/>
      <c r="CD1162" s="300"/>
      <c r="CE1162" s="300"/>
      <c r="CF1162" s="300"/>
      <c r="CG1162" s="300"/>
      <c r="CH1162" s="300"/>
      <c r="CI1162" s="300"/>
      <c r="CJ1162" s="300"/>
      <c r="CK1162" s="300"/>
      <c r="CL1162" s="300"/>
      <c r="CM1162" s="300"/>
      <c r="CN1162" s="300"/>
      <c r="CO1162" s="300"/>
      <c r="CP1162" s="300"/>
      <c r="CQ1162" s="300"/>
      <c r="CR1162" s="300"/>
      <c r="CS1162" s="300"/>
      <c r="CT1162" s="300"/>
      <c r="CU1162" s="300"/>
      <c r="CV1162" s="300"/>
      <c r="CW1162" s="300"/>
      <c r="CX1162" s="300"/>
      <c r="CY1162" s="300"/>
    </row>
    <row r="1163" s="190" customFormat="1" customHeight="1" spans="1:103">
      <c r="A1163" s="243"/>
      <c r="B1163" s="237"/>
      <c r="C1163" s="240"/>
      <c r="D1163" s="239"/>
      <c r="E1163" s="240"/>
      <c r="F1163" s="238"/>
      <c r="G1163" s="240"/>
      <c r="H1163" s="240"/>
      <c r="I1163" s="240"/>
      <c r="J1163" s="256"/>
      <c r="K1163" s="240"/>
      <c r="L1163" s="240"/>
      <c r="M1163" s="240"/>
      <c r="N1163" s="257"/>
      <c r="O1163" s="240"/>
      <c r="P1163" s="240"/>
      <c r="Q1163" s="240"/>
      <c r="R1163" s="240"/>
      <c r="S1163" s="267"/>
      <c r="T1163" s="267"/>
      <c r="U1163" s="267"/>
      <c r="V1163" s="267"/>
      <c r="W1163" s="272"/>
      <c r="X1163" s="269"/>
      <c r="Y1163" s="267"/>
      <c r="Z1163" s="240"/>
      <c r="AA1163" s="267"/>
      <c r="AB1163" s="281"/>
      <c r="AC1163" s="267"/>
      <c r="AD1163" s="258"/>
      <c r="AE1163" s="282"/>
      <c r="AF1163" s="283"/>
      <c r="AG1163" s="297"/>
      <c r="AH1163" s="352"/>
      <c r="AI1163" s="352"/>
      <c r="AJ1163" s="345"/>
      <c r="AK1163" s="345"/>
      <c r="AL1163" s="298"/>
      <c r="AM1163" s="300"/>
      <c r="AN1163" s="218"/>
      <c r="AO1163" s="218"/>
      <c r="AP1163" s="218"/>
      <c r="AQ1163" s="218"/>
      <c r="AR1163" s="218"/>
      <c r="AS1163" s="218"/>
      <c r="AT1163" s="218"/>
      <c r="AU1163" s="218"/>
      <c r="AV1163" s="218"/>
      <c r="AW1163" s="218"/>
      <c r="AX1163" s="218"/>
      <c r="AY1163" s="218"/>
      <c r="AZ1163" s="218"/>
      <c r="BA1163" s="218"/>
      <c r="BB1163" s="218"/>
      <c r="BC1163" s="218"/>
      <c r="BD1163" s="218"/>
      <c r="BE1163" s="218"/>
      <c r="BF1163" s="218"/>
      <c r="BG1163" s="218"/>
      <c r="BH1163" s="218"/>
      <c r="BI1163" s="300"/>
      <c r="BJ1163" s="300"/>
      <c r="BK1163" s="300"/>
      <c r="BL1163" s="300"/>
      <c r="BM1163" s="300"/>
      <c r="BN1163" s="300"/>
      <c r="BO1163" s="300"/>
      <c r="BP1163" s="300"/>
      <c r="BQ1163" s="300"/>
      <c r="BR1163" s="300"/>
      <c r="BS1163" s="300"/>
      <c r="BT1163" s="300"/>
      <c r="BU1163" s="300"/>
      <c r="BV1163" s="300"/>
      <c r="BW1163" s="300"/>
      <c r="BX1163" s="300"/>
      <c r="BY1163" s="300"/>
      <c r="BZ1163" s="300"/>
      <c r="CA1163" s="300"/>
      <c r="CB1163" s="300"/>
      <c r="CC1163" s="300"/>
      <c r="CD1163" s="300"/>
      <c r="CE1163" s="300"/>
      <c r="CF1163" s="300"/>
      <c r="CG1163" s="300"/>
      <c r="CH1163" s="300"/>
      <c r="CI1163" s="300"/>
      <c r="CJ1163" s="300"/>
      <c r="CK1163" s="300"/>
      <c r="CL1163" s="300"/>
      <c r="CM1163" s="300"/>
      <c r="CN1163" s="300"/>
      <c r="CO1163" s="300"/>
      <c r="CP1163" s="300"/>
      <c r="CQ1163" s="300"/>
      <c r="CR1163" s="300"/>
      <c r="CS1163" s="300"/>
      <c r="CT1163" s="300"/>
      <c r="CU1163" s="300"/>
      <c r="CV1163" s="300"/>
      <c r="CW1163" s="300"/>
      <c r="CX1163" s="300"/>
      <c r="CY1163" s="300"/>
    </row>
    <row r="1164" s="196" customFormat="1" customHeight="1" spans="1:103">
      <c r="A1164" s="369">
        <v>413</v>
      </c>
      <c r="B1164" s="235">
        <v>1145</v>
      </c>
      <c r="C1164" s="234">
        <v>1</v>
      </c>
      <c r="D1164" s="233">
        <v>400</v>
      </c>
      <c r="E1164" s="234" t="s">
        <v>259</v>
      </c>
      <c r="F1164" s="232">
        <v>40</v>
      </c>
      <c r="G1164" s="234"/>
      <c r="H1164" s="234" t="s">
        <v>15</v>
      </c>
      <c r="I1164" s="234">
        <v>100</v>
      </c>
      <c r="J1164" s="252"/>
      <c r="K1164" s="234">
        <v>388</v>
      </c>
      <c r="L1164" s="234">
        <v>6</v>
      </c>
      <c r="M1164" s="234">
        <f t="shared" ref="M1164:M1170" si="2888">O1164*K1164*I1164</f>
        <v>166840</v>
      </c>
      <c r="N1164" s="253">
        <f t="shared" ref="N1164:N1170" si="2889">M1164/SUM($M$1156:$M$1162)</f>
        <v>0.128985372792776</v>
      </c>
      <c r="O1164" s="234">
        <v>4.3</v>
      </c>
      <c r="P1164" s="234"/>
      <c r="Q1164" s="234"/>
      <c r="R1164" s="234"/>
      <c r="S1164" s="260">
        <f t="shared" ref="S1164:S1170" si="2890">R1164*Q1164*P1164/1000</f>
        <v>0</v>
      </c>
      <c r="T1164" s="260">
        <f t="shared" ref="T1164:T1170" si="2891">F1164*N1164*1000/L1164/K1164*9000/I1164</f>
        <v>199.46191668986</v>
      </c>
      <c r="U1164" s="260">
        <f t="shared" ref="U1164:U1170" si="2892">F1164*N1164</f>
        <v>5.15941491171104</v>
      </c>
      <c r="V1164" s="260"/>
      <c r="W1164" s="270">
        <v>14</v>
      </c>
      <c r="X1164" s="266"/>
      <c r="Y1164" s="260">
        <f t="shared" ref="Y1164:Y1170" si="2893">T1164-X1164</f>
        <v>199.46191668986</v>
      </c>
      <c r="Z1164" s="234">
        <f t="shared" ref="Z1164:Z1170" si="2894">Y1164*I1164/9000*L1164*K1164/1000</f>
        <v>5.15941491171104</v>
      </c>
      <c r="AA1164" s="260">
        <f t="shared" ref="AA1164:AA1170" si="2895">65*1000/K1164*9000/I1164</f>
        <v>15077.3195876289</v>
      </c>
      <c r="AB1164" s="278">
        <f t="shared" ref="AB1164:AB1170" si="2896">Q1164*R1164*P1164*N1164/K1164/L1164*9000/I1164</f>
        <v>0</v>
      </c>
      <c r="AC1164" s="260">
        <f t="shared" ref="AC1164:AC1170" si="2897">D1164/2*O1164*60*24/1000</f>
        <v>1238.4</v>
      </c>
      <c r="AD1164" s="254">
        <f t="shared" ref="AD1164:AD1173" si="2898">T1164/AC1164/0.83/AE1164</f>
        <v>0.194053264112516</v>
      </c>
      <c r="AE1164" s="279">
        <v>1</v>
      </c>
      <c r="AF1164" s="280">
        <f t="shared" ref="AF1164:AF1170" si="2899">IF(LEN(C1164)&gt;0,AC1164*I1164/9000/1000*K1164*L1164,"")</f>
        <v>32.03328</v>
      </c>
      <c r="AG1164" s="292">
        <v>44086</v>
      </c>
      <c r="AH1164" s="294"/>
      <c r="AI1164" s="294">
        <f>AD1164+AG1164</f>
        <v>44086.1940532641</v>
      </c>
      <c r="AJ1164" s="295" t="str">
        <f ca="1">IF(NOW()-AG1164-AD1164&gt;=-2,"跟踪"," ")</f>
        <v>跟踪</v>
      </c>
      <c r="AK1164" s="295">
        <f>AI1164+3</f>
        <v>44089.1940532641</v>
      </c>
      <c r="AL1164" s="296">
        <f>SUM(AF1164:AF1170)</f>
        <v>180.28032</v>
      </c>
      <c r="AM1164" s="367"/>
      <c r="AN1164" s="218"/>
      <c r="AO1164" s="218"/>
      <c r="AP1164" s="218"/>
      <c r="AQ1164" s="218"/>
      <c r="AR1164" s="218"/>
      <c r="AS1164" s="218"/>
      <c r="AT1164" s="218"/>
      <c r="AU1164" s="218"/>
      <c r="AV1164" s="218"/>
      <c r="AW1164" s="218"/>
      <c r="AX1164" s="218"/>
      <c r="AY1164" s="218"/>
      <c r="AZ1164" s="218"/>
      <c r="BA1164" s="218"/>
      <c r="BB1164" s="218"/>
      <c r="BC1164" s="218"/>
      <c r="BD1164" s="218"/>
      <c r="BE1164" s="218"/>
      <c r="BF1164" s="218"/>
      <c r="BG1164" s="218"/>
      <c r="BH1164" s="218"/>
      <c r="BI1164" s="367"/>
      <c r="BJ1164" s="367"/>
      <c r="BK1164" s="367"/>
      <c r="BL1164" s="367"/>
      <c r="BM1164" s="367"/>
      <c r="BN1164" s="367"/>
      <c r="BO1164" s="367"/>
      <c r="BP1164" s="367"/>
      <c r="BQ1164" s="367"/>
      <c r="BR1164" s="367"/>
      <c r="BS1164" s="367"/>
      <c r="BT1164" s="367"/>
      <c r="BU1164" s="367"/>
      <c r="BV1164" s="367"/>
      <c r="BW1164" s="367"/>
      <c r="BX1164" s="367"/>
      <c r="BY1164" s="367"/>
      <c r="BZ1164" s="367"/>
      <c r="CA1164" s="367"/>
      <c r="CB1164" s="367"/>
      <c r="CC1164" s="367"/>
      <c r="CD1164" s="367"/>
      <c r="CE1164" s="367"/>
      <c r="CF1164" s="367"/>
      <c r="CG1164" s="367"/>
      <c r="CH1164" s="367"/>
      <c r="CI1164" s="367"/>
      <c r="CJ1164" s="367"/>
      <c r="CK1164" s="367"/>
      <c r="CL1164" s="367"/>
      <c r="CM1164" s="367"/>
      <c r="CN1164" s="367"/>
      <c r="CO1164" s="367"/>
      <c r="CP1164" s="367"/>
      <c r="CQ1164" s="367"/>
      <c r="CR1164" s="367"/>
      <c r="CS1164" s="367"/>
      <c r="CT1164" s="367"/>
      <c r="CU1164" s="367"/>
      <c r="CV1164" s="367"/>
      <c r="CW1164" s="367"/>
      <c r="CX1164" s="367"/>
      <c r="CY1164" s="367"/>
    </row>
    <row r="1165" s="196" customFormat="1" customHeight="1" spans="1:103">
      <c r="A1165" s="369">
        <v>413</v>
      </c>
      <c r="B1165" s="235"/>
      <c r="C1165" s="234">
        <v>1</v>
      </c>
      <c r="D1165" s="233">
        <f t="shared" ref="D1165:F1165" si="2900">D1164</f>
        <v>400</v>
      </c>
      <c r="E1165" s="234" t="str">
        <f t="shared" si="2900"/>
        <v>YT-3919-16E</v>
      </c>
      <c r="F1165" s="232">
        <f t="shared" si="2900"/>
        <v>40</v>
      </c>
      <c r="G1165" s="234"/>
      <c r="H1165" s="234" t="s">
        <v>41</v>
      </c>
      <c r="I1165" s="234">
        <v>100</v>
      </c>
      <c r="J1165" s="252"/>
      <c r="K1165" s="234">
        <v>388</v>
      </c>
      <c r="L1165" s="234">
        <f t="shared" ref="L1165:L1170" si="2901">L1164</f>
        <v>6</v>
      </c>
      <c r="M1165" s="234">
        <f t="shared" si="2888"/>
        <v>166840</v>
      </c>
      <c r="N1165" s="253">
        <f t="shared" si="2889"/>
        <v>0.128985372792776</v>
      </c>
      <c r="O1165" s="234">
        <v>4.3</v>
      </c>
      <c r="P1165" s="234"/>
      <c r="Q1165" s="234"/>
      <c r="R1165" s="234"/>
      <c r="S1165" s="260">
        <f t="shared" si="2890"/>
        <v>0</v>
      </c>
      <c r="T1165" s="260">
        <f t="shared" si="2891"/>
        <v>199.46191668986</v>
      </c>
      <c r="U1165" s="260">
        <f t="shared" si="2892"/>
        <v>5.15941491171104</v>
      </c>
      <c r="V1165" s="260"/>
      <c r="W1165" s="270"/>
      <c r="X1165" s="266"/>
      <c r="Y1165" s="260">
        <f t="shared" si="2893"/>
        <v>199.46191668986</v>
      </c>
      <c r="Z1165" s="234">
        <f t="shared" si="2894"/>
        <v>5.15941491171104</v>
      </c>
      <c r="AA1165" s="260">
        <f t="shared" si="2895"/>
        <v>15077.3195876289</v>
      </c>
      <c r="AB1165" s="278">
        <f t="shared" si="2896"/>
        <v>0</v>
      </c>
      <c r="AC1165" s="260">
        <f t="shared" si="2897"/>
        <v>1238.4</v>
      </c>
      <c r="AD1165" s="254">
        <f t="shared" si="2898"/>
        <v>0.194053264112516</v>
      </c>
      <c r="AE1165" s="279">
        <v>1</v>
      </c>
      <c r="AF1165" s="280">
        <f t="shared" si="2899"/>
        <v>32.03328</v>
      </c>
      <c r="AG1165" s="292">
        <f t="shared" ref="AG1165:AK1165" si="2902">AG1164</f>
        <v>44086</v>
      </c>
      <c r="AH1165" s="294"/>
      <c r="AI1165" s="294">
        <f t="shared" si="2902"/>
        <v>44086.1940532641</v>
      </c>
      <c r="AJ1165" s="295"/>
      <c r="AK1165" s="295">
        <f t="shared" si="2902"/>
        <v>44089.1940532641</v>
      </c>
      <c r="AL1165" s="296"/>
      <c r="AM1165" s="367"/>
      <c r="AN1165" s="218"/>
      <c r="AO1165" s="218"/>
      <c r="AP1165" s="218"/>
      <c r="AQ1165" s="218"/>
      <c r="AR1165" s="218"/>
      <c r="AS1165" s="218"/>
      <c r="AT1165" s="218"/>
      <c r="AU1165" s="218"/>
      <c r="AV1165" s="218"/>
      <c r="AW1165" s="218"/>
      <c r="AX1165" s="218"/>
      <c r="AY1165" s="218"/>
      <c r="AZ1165" s="218"/>
      <c r="BA1165" s="218"/>
      <c r="BB1165" s="218"/>
      <c r="BC1165" s="218"/>
      <c r="BD1165" s="218"/>
      <c r="BE1165" s="218"/>
      <c r="BF1165" s="218"/>
      <c r="BG1165" s="218"/>
      <c r="BH1165" s="218"/>
      <c r="BI1165" s="367"/>
      <c r="BJ1165" s="367"/>
      <c r="BK1165" s="367"/>
      <c r="BL1165" s="367"/>
      <c r="BM1165" s="367"/>
      <c r="BN1165" s="367"/>
      <c r="BO1165" s="367"/>
      <c r="BP1165" s="367"/>
      <c r="BQ1165" s="367"/>
      <c r="BR1165" s="367"/>
      <c r="BS1165" s="367"/>
      <c r="BT1165" s="367"/>
      <c r="BU1165" s="367"/>
      <c r="BV1165" s="367"/>
      <c r="BW1165" s="367"/>
      <c r="BX1165" s="367"/>
      <c r="BY1165" s="367"/>
      <c r="BZ1165" s="367"/>
      <c r="CA1165" s="367"/>
      <c r="CB1165" s="367"/>
      <c r="CC1165" s="367"/>
      <c r="CD1165" s="367"/>
      <c r="CE1165" s="367"/>
      <c r="CF1165" s="367"/>
      <c r="CG1165" s="367"/>
      <c r="CH1165" s="367"/>
      <c r="CI1165" s="367"/>
      <c r="CJ1165" s="367"/>
      <c r="CK1165" s="367"/>
      <c r="CL1165" s="367"/>
      <c r="CM1165" s="367"/>
      <c r="CN1165" s="367"/>
      <c r="CO1165" s="367"/>
      <c r="CP1165" s="367"/>
      <c r="CQ1165" s="367"/>
      <c r="CR1165" s="367"/>
      <c r="CS1165" s="367"/>
      <c r="CT1165" s="367"/>
      <c r="CU1165" s="367"/>
      <c r="CV1165" s="367"/>
      <c r="CW1165" s="367"/>
      <c r="CX1165" s="367"/>
      <c r="CY1165" s="367"/>
    </row>
    <row r="1166" s="196" customFormat="1" customHeight="1" spans="1:103">
      <c r="A1166" s="369">
        <v>413</v>
      </c>
      <c r="B1166" s="235"/>
      <c r="C1166" s="234">
        <v>1</v>
      </c>
      <c r="D1166" s="233">
        <f t="shared" ref="D1166:F1166" si="2903">D1165</f>
        <v>400</v>
      </c>
      <c r="E1166" s="234" t="str">
        <f t="shared" si="2903"/>
        <v>YT-3919-16E</v>
      </c>
      <c r="F1166" s="232">
        <f t="shared" si="2903"/>
        <v>40</v>
      </c>
      <c r="G1166" s="234"/>
      <c r="H1166" s="234" t="s">
        <v>42</v>
      </c>
      <c r="I1166" s="234">
        <v>150</v>
      </c>
      <c r="J1166" s="252"/>
      <c r="K1166" s="234">
        <v>194</v>
      </c>
      <c r="L1166" s="234">
        <f t="shared" si="2901"/>
        <v>6</v>
      </c>
      <c r="M1166" s="234">
        <f t="shared" si="2888"/>
        <v>148410</v>
      </c>
      <c r="N1166" s="253">
        <f t="shared" si="2889"/>
        <v>0.114736988588923</v>
      </c>
      <c r="O1166" s="234">
        <v>5.1</v>
      </c>
      <c r="P1166" s="234"/>
      <c r="Q1166" s="234"/>
      <c r="R1166" s="234"/>
      <c r="S1166" s="260">
        <f t="shared" si="2890"/>
        <v>0</v>
      </c>
      <c r="T1166" s="260">
        <f t="shared" si="2891"/>
        <v>236.571110492625</v>
      </c>
      <c r="U1166" s="260">
        <f t="shared" si="2892"/>
        <v>4.58947954355692</v>
      </c>
      <c r="V1166" s="260"/>
      <c r="W1166" s="270"/>
      <c r="X1166" s="266"/>
      <c r="Y1166" s="260">
        <f t="shared" si="2893"/>
        <v>236.571110492625</v>
      </c>
      <c r="Z1166" s="234">
        <f t="shared" si="2894"/>
        <v>4.58947954355692</v>
      </c>
      <c r="AA1166" s="260">
        <f t="shared" si="2895"/>
        <v>20103.0927835052</v>
      </c>
      <c r="AB1166" s="278">
        <f t="shared" si="2896"/>
        <v>0</v>
      </c>
      <c r="AC1166" s="260">
        <f t="shared" si="2897"/>
        <v>1468.8</v>
      </c>
      <c r="AD1166" s="254">
        <f t="shared" si="2898"/>
        <v>0.194053264112516</v>
      </c>
      <c r="AE1166" s="279">
        <v>1</v>
      </c>
      <c r="AF1166" s="280">
        <f t="shared" si="2899"/>
        <v>28.49472</v>
      </c>
      <c r="AG1166" s="292">
        <f t="shared" ref="AG1166:AK1166" si="2904">AG1165</f>
        <v>44086</v>
      </c>
      <c r="AH1166" s="294"/>
      <c r="AI1166" s="294">
        <f t="shared" si="2904"/>
        <v>44086.1940532641</v>
      </c>
      <c r="AJ1166" s="295"/>
      <c r="AK1166" s="295">
        <f t="shared" si="2904"/>
        <v>44089.1940532641</v>
      </c>
      <c r="AL1166" s="296"/>
      <c r="AM1166" s="367"/>
      <c r="AN1166" s="218"/>
      <c r="AO1166" s="218"/>
      <c r="AP1166" s="218"/>
      <c r="AQ1166" s="218"/>
      <c r="AR1166" s="218"/>
      <c r="AS1166" s="218"/>
      <c r="AT1166" s="218"/>
      <c r="AU1166" s="218"/>
      <c r="AV1166" s="218"/>
      <c r="AW1166" s="218"/>
      <c r="AX1166" s="218"/>
      <c r="AY1166" s="218"/>
      <c r="AZ1166" s="218"/>
      <c r="BA1166" s="218"/>
      <c r="BB1166" s="218"/>
      <c r="BC1166" s="218"/>
      <c r="BD1166" s="218"/>
      <c r="BE1166" s="218"/>
      <c r="BF1166" s="218"/>
      <c r="BG1166" s="218"/>
      <c r="BH1166" s="218"/>
      <c r="BI1166" s="367"/>
      <c r="BJ1166" s="367"/>
      <c r="BK1166" s="367"/>
      <c r="BL1166" s="367"/>
      <c r="BM1166" s="367"/>
      <c r="BN1166" s="367"/>
      <c r="BO1166" s="367"/>
      <c r="BP1166" s="367"/>
      <c r="BQ1166" s="367"/>
      <c r="BR1166" s="367"/>
      <c r="BS1166" s="367"/>
      <c r="BT1166" s="367"/>
      <c r="BU1166" s="367"/>
      <c r="BV1166" s="367"/>
      <c r="BW1166" s="367"/>
      <c r="BX1166" s="367"/>
      <c r="BY1166" s="367"/>
      <c r="BZ1166" s="367"/>
      <c r="CA1166" s="367"/>
      <c r="CB1166" s="367"/>
      <c r="CC1166" s="367"/>
      <c r="CD1166" s="367"/>
      <c r="CE1166" s="367"/>
      <c r="CF1166" s="367"/>
      <c r="CG1166" s="367"/>
      <c r="CH1166" s="367"/>
      <c r="CI1166" s="367"/>
      <c r="CJ1166" s="367"/>
      <c r="CK1166" s="367"/>
      <c r="CL1166" s="367"/>
      <c r="CM1166" s="367"/>
      <c r="CN1166" s="367"/>
      <c r="CO1166" s="367"/>
      <c r="CP1166" s="367"/>
      <c r="CQ1166" s="367"/>
      <c r="CR1166" s="367"/>
      <c r="CS1166" s="367"/>
      <c r="CT1166" s="367"/>
      <c r="CU1166" s="367"/>
      <c r="CV1166" s="367"/>
      <c r="CW1166" s="367"/>
      <c r="CX1166" s="367"/>
      <c r="CY1166" s="367"/>
    </row>
    <row r="1167" s="196" customFormat="1" customHeight="1" spans="1:103">
      <c r="A1167" s="369">
        <v>413</v>
      </c>
      <c r="B1167" s="235"/>
      <c r="C1167" s="234">
        <v>1</v>
      </c>
      <c r="D1167" s="233">
        <f t="shared" ref="D1167:F1167" si="2905">D1166</f>
        <v>400</v>
      </c>
      <c r="E1167" s="234" t="str">
        <f t="shared" si="2905"/>
        <v>YT-3919-16E</v>
      </c>
      <c r="F1167" s="232">
        <f t="shared" si="2905"/>
        <v>40</v>
      </c>
      <c r="G1167" s="234"/>
      <c r="H1167" s="234" t="s">
        <v>43</v>
      </c>
      <c r="I1167" s="234">
        <v>150</v>
      </c>
      <c r="J1167" s="252"/>
      <c r="K1167" s="234">
        <v>194</v>
      </c>
      <c r="L1167" s="234">
        <f t="shared" si="2901"/>
        <v>6</v>
      </c>
      <c r="M1167" s="234">
        <f t="shared" si="2888"/>
        <v>148410</v>
      </c>
      <c r="N1167" s="253">
        <f t="shared" si="2889"/>
        <v>0.114736988588923</v>
      </c>
      <c r="O1167" s="234">
        <v>5.1</v>
      </c>
      <c r="P1167" s="234"/>
      <c r="Q1167" s="234"/>
      <c r="R1167" s="234"/>
      <c r="S1167" s="260">
        <f t="shared" si="2890"/>
        <v>0</v>
      </c>
      <c r="T1167" s="260">
        <f t="shared" si="2891"/>
        <v>236.571110492625</v>
      </c>
      <c r="U1167" s="260">
        <f t="shared" si="2892"/>
        <v>4.58947954355692</v>
      </c>
      <c r="V1167" s="260"/>
      <c r="W1167" s="270"/>
      <c r="X1167" s="266"/>
      <c r="Y1167" s="260">
        <f t="shared" si="2893"/>
        <v>236.571110492625</v>
      </c>
      <c r="Z1167" s="234">
        <f t="shared" si="2894"/>
        <v>4.58947954355692</v>
      </c>
      <c r="AA1167" s="260">
        <f t="shared" si="2895"/>
        <v>20103.0927835052</v>
      </c>
      <c r="AB1167" s="278">
        <f t="shared" si="2896"/>
        <v>0</v>
      </c>
      <c r="AC1167" s="260">
        <f t="shared" si="2897"/>
        <v>1468.8</v>
      </c>
      <c r="AD1167" s="254">
        <f t="shared" si="2898"/>
        <v>0.194053264112516</v>
      </c>
      <c r="AE1167" s="279">
        <v>1</v>
      </c>
      <c r="AF1167" s="280">
        <f t="shared" si="2899"/>
        <v>28.49472</v>
      </c>
      <c r="AG1167" s="292">
        <f t="shared" ref="AG1167:AK1167" si="2906">AG1166</f>
        <v>44086</v>
      </c>
      <c r="AH1167" s="294"/>
      <c r="AI1167" s="294">
        <f t="shared" si="2906"/>
        <v>44086.1940532641</v>
      </c>
      <c r="AJ1167" s="295"/>
      <c r="AK1167" s="295">
        <f t="shared" si="2906"/>
        <v>44089.1940532641</v>
      </c>
      <c r="AL1167" s="296"/>
      <c r="AM1167" s="367"/>
      <c r="AN1167" s="218"/>
      <c r="AO1167" s="218"/>
      <c r="AP1167" s="218"/>
      <c r="AQ1167" s="218"/>
      <c r="AR1167" s="218"/>
      <c r="AS1167" s="218"/>
      <c r="AT1167" s="218"/>
      <c r="AU1167" s="218"/>
      <c r="AV1167" s="218"/>
      <c r="AW1167" s="218"/>
      <c r="AX1167" s="218"/>
      <c r="AY1167" s="218"/>
      <c r="AZ1167" s="218"/>
      <c r="BA1167" s="218"/>
      <c r="BB1167" s="218"/>
      <c r="BC1167" s="218"/>
      <c r="BD1167" s="218"/>
      <c r="BE1167" s="218"/>
      <c r="BF1167" s="218"/>
      <c r="BG1167" s="218"/>
      <c r="BH1167" s="218"/>
      <c r="BI1167" s="367"/>
      <c r="BJ1167" s="367"/>
      <c r="BK1167" s="367"/>
      <c r="BL1167" s="367"/>
      <c r="BM1167" s="367"/>
      <c r="BN1167" s="367"/>
      <c r="BO1167" s="367"/>
      <c r="BP1167" s="367"/>
      <c r="BQ1167" s="367"/>
      <c r="BR1167" s="367"/>
      <c r="BS1167" s="367"/>
      <c r="BT1167" s="367"/>
      <c r="BU1167" s="367"/>
      <c r="BV1167" s="367"/>
      <c r="BW1167" s="367"/>
      <c r="BX1167" s="367"/>
      <c r="BY1167" s="367"/>
      <c r="BZ1167" s="367"/>
      <c r="CA1167" s="367"/>
      <c r="CB1167" s="367"/>
      <c r="CC1167" s="367"/>
      <c r="CD1167" s="367"/>
      <c r="CE1167" s="367"/>
      <c r="CF1167" s="367"/>
      <c r="CG1167" s="367"/>
      <c r="CH1167" s="367"/>
      <c r="CI1167" s="367"/>
      <c r="CJ1167" s="367"/>
      <c r="CK1167" s="367"/>
      <c r="CL1167" s="367"/>
      <c r="CM1167" s="367"/>
      <c r="CN1167" s="367"/>
      <c r="CO1167" s="367"/>
      <c r="CP1167" s="367"/>
      <c r="CQ1167" s="367"/>
      <c r="CR1167" s="367"/>
      <c r="CS1167" s="367"/>
      <c r="CT1167" s="367"/>
      <c r="CU1167" s="367"/>
      <c r="CV1167" s="367"/>
      <c r="CW1167" s="367"/>
      <c r="CX1167" s="367"/>
      <c r="CY1167" s="367"/>
    </row>
    <row r="1168" s="196" customFormat="1" customHeight="1" spans="1:103">
      <c r="A1168" s="369">
        <v>413</v>
      </c>
      <c r="B1168" s="235"/>
      <c r="C1168" s="234">
        <v>1</v>
      </c>
      <c r="D1168" s="233">
        <f t="shared" ref="D1168:F1168" si="2907">D1167</f>
        <v>400</v>
      </c>
      <c r="E1168" s="234" t="str">
        <f t="shared" si="2907"/>
        <v>YT-3919-16E</v>
      </c>
      <c r="F1168" s="232">
        <f t="shared" si="2907"/>
        <v>40</v>
      </c>
      <c r="G1168" s="234"/>
      <c r="H1168" s="234" t="s">
        <v>44</v>
      </c>
      <c r="I1168" s="234">
        <v>150</v>
      </c>
      <c r="J1168" s="252"/>
      <c r="K1168" s="234">
        <v>194</v>
      </c>
      <c r="L1168" s="234">
        <f t="shared" si="2901"/>
        <v>6</v>
      </c>
      <c r="M1168" s="234">
        <f t="shared" si="2888"/>
        <v>154230</v>
      </c>
      <c r="N1168" s="253">
        <f t="shared" si="2889"/>
        <v>0.119236478337508</v>
      </c>
      <c r="O1168" s="234">
        <v>5.3</v>
      </c>
      <c r="P1168" s="234"/>
      <c r="Q1168" s="234"/>
      <c r="R1168" s="234"/>
      <c r="S1168" s="260">
        <f t="shared" si="2890"/>
        <v>0</v>
      </c>
      <c r="T1168" s="260">
        <f t="shared" si="2891"/>
        <v>245.848408943316</v>
      </c>
      <c r="U1168" s="260">
        <f t="shared" si="2892"/>
        <v>4.76945913350032</v>
      </c>
      <c r="V1168" s="260"/>
      <c r="W1168" s="270"/>
      <c r="X1168" s="266"/>
      <c r="Y1168" s="260">
        <f t="shared" si="2893"/>
        <v>245.848408943316</v>
      </c>
      <c r="Z1168" s="234">
        <f t="shared" si="2894"/>
        <v>4.76945913350032</v>
      </c>
      <c r="AA1168" s="260">
        <f t="shared" si="2895"/>
        <v>20103.0927835052</v>
      </c>
      <c r="AB1168" s="278">
        <f t="shared" si="2896"/>
        <v>0</v>
      </c>
      <c r="AC1168" s="260">
        <f t="shared" si="2897"/>
        <v>1526.4</v>
      </c>
      <c r="AD1168" s="254">
        <f t="shared" si="2898"/>
        <v>0.194053264112516</v>
      </c>
      <c r="AE1168" s="279">
        <v>1</v>
      </c>
      <c r="AF1168" s="280">
        <f t="shared" si="2899"/>
        <v>29.61216</v>
      </c>
      <c r="AG1168" s="292">
        <f t="shared" ref="AG1168:AK1168" si="2908">AG1167</f>
        <v>44086</v>
      </c>
      <c r="AH1168" s="294"/>
      <c r="AI1168" s="294">
        <f t="shared" si="2908"/>
        <v>44086.1940532641</v>
      </c>
      <c r="AJ1168" s="295"/>
      <c r="AK1168" s="295">
        <f t="shared" si="2908"/>
        <v>44089.1940532641</v>
      </c>
      <c r="AL1168" s="296"/>
      <c r="AM1168" s="367"/>
      <c r="AN1168" s="218"/>
      <c r="AO1168" s="218"/>
      <c r="AP1168" s="218"/>
      <c r="AQ1168" s="218"/>
      <c r="AR1168" s="218"/>
      <c r="AS1168" s="218"/>
      <c r="AT1168" s="218"/>
      <c r="AU1168" s="218"/>
      <c r="AV1168" s="218"/>
      <c r="AW1168" s="218"/>
      <c r="AX1168" s="218"/>
      <c r="AY1168" s="218"/>
      <c r="AZ1168" s="218"/>
      <c r="BA1168" s="218"/>
      <c r="BB1168" s="218"/>
      <c r="BC1168" s="218"/>
      <c r="BD1168" s="218"/>
      <c r="BE1168" s="218"/>
      <c r="BF1168" s="218"/>
      <c r="BG1168" s="218"/>
      <c r="BH1168" s="218"/>
      <c r="BI1168" s="367"/>
      <c r="BJ1168" s="367"/>
      <c r="BK1168" s="367"/>
      <c r="BL1168" s="367"/>
      <c r="BM1168" s="367"/>
      <c r="BN1168" s="367"/>
      <c r="BO1168" s="367"/>
      <c r="BP1168" s="367"/>
      <c r="BQ1168" s="367"/>
      <c r="BR1168" s="367"/>
      <c r="BS1168" s="367"/>
      <c r="BT1168" s="367"/>
      <c r="BU1168" s="367"/>
      <c r="BV1168" s="367"/>
      <c r="BW1168" s="367"/>
      <c r="BX1168" s="367"/>
      <c r="BY1168" s="367"/>
      <c r="BZ1168" s="367"/>
      <c r="CA1168" s="367"/>
      <c r="CB1168" s="367"/>
      <c r="CC1168" s="367"/>
      <c r="CD1168" s="367"/>
      <c r="CE1168" s="367"/>
      <c r="CF1168" s="367"/>
      <c r="CG1168" s="367"/>
      <c r="CH1168" s="367"/>
      <c r="CI1168" s="367"/>
      <c r="CJ1168" s="367"/>
      <c r="CK1168" s="367"/>
      <c r="CL1168" s="367"/>
      <c r="CM1168" s="367"/>
      <c r="CN1168" s="367"/>
      <c r="CO1168" s="367"/>
      <c r="CP1168" s="367"/>
      <c r="CQ1168" s="367"/>
      <c r="CR1168" s="367"/>
      <c r="CS1168" s="367"/>
      <c r="CT1168" s="367"/>
      <c r="CU1168" s="367"/>
      <c r="CV1168" s="367"/>
      <c r="CW1168" s="367"/>
      <c r="CX1168" s="367"/>
      <c r="CY1168" s="367"/>
    </row>
    <row r="1169" s="196" customFormat="1" customHeight="1" spans="1:103">
      <c r="A1169" s="369">
        <v>413</v>
      </c>
      <c r="B1169" s="235"/>
      <c r="C1169" s="234">
        <v>1</v>
      </c>
      <c r="D1169" s="233">
        <f t="shared" ref="D1169:F1169" si="2909">D1168</f>
        <v>400</v>
      </c>
      <c r="E1169" s="234" t="str">
        <f t="shared" si="2909"/>
        <v>YT-3919-16E</v>
      </c>
      <c r="F1169" s="232">
        <f t="shared" si="2909"/>
        <v>40</v>
      </c>
      <c r="G1169" s="234"/>
      <c r="H1169" s="234" t="s">
        <v>45</v>
      </c>
      <c r="I1169" s="234">
        <v>150</v>
      </c>
      <c r="J1169" s="252"/>
      <c r="K1169" s="234">
        <v>194</v>
      </c>
      <c r="L1169" s="234">
        <f t="shared" si="2901"/>
        <v>6</v>
      </c>
      <c r="M1169" s="234">
        <f t="shared" si="2888"/>
        <v>154230</v>
      </c>
      <c r="N1169" s="253">
        <f t="shared" si="2889"/>
        <v>0.119236478337508</v>
      </c>
      <c r="O1169" s="234">
        <v>5.3</v>
      </c>
      <c r="P1169" s="234"/>
      <c r="Q1169" s="234"/>
      <c r="R1169" s="234"/>
      <c r="S1169" s="260">
        <f t="shared" si="2890"/>
        <v>0</v>
      </c>
      <c r="T1169" s="260">
        <f t="shared" si="2891"/>
        <v>245.848408943316</v>
      </c>
      <c r="U1169" s="260">
        <f t="shared" si="2892"/>
        <v>4.76945913350032</v>
      </c>
      <c r="V1169" s="260"/>
      <c r="W1169" s="270"/>
      <c r="X1169" s="266"/>
      <c r="Y1169" s="260">
        <f t="shared" si="2893"/>
        <v>245.848408943316</v>
      </c>
      <c r="Z1169" s="234">
        <f t="shared" si="2894"/>
        <v>4.76945913350032</v>
      </c>
      <c r="AA1169" s="260">
        <f t="shared" si="2895"/>
        <v>20103.0927835052</v>
      </c>
      <c r="AB1169" s="278">
        <f t="shared" si="2896"/>
        <v>0</v>
      </c>
      <c r="AC1169" s="260">
        <f t="shared" si="2897"/>
        <v>1526.4</v>
      </c>
      <c r="AD1169" s="254">
        <f t="shared" si="2898"/>
        <v>0.194053264112516</v>
      </c>
      <c r="AE1169" s="279">
        <v>1</v>
      </c>
      <c r="AF1169" s="280">
        <f t="shared" si="2899"/>
        <v>29.61216</v>
      </c>
      <c r="AG1169" s="292">
        <f t="shared" ref="AG1169:AK1169" si="2910">AG1168</f>
        <v>44086</v>
      </c>
      <c r="AH1169" s="294"/>
      <c r="AI1169" s="294">
        <f t="shared" si="2910"/>
        <v>44086.1940532641</v>
      </c>
      <c r="AJ1169" s="295"/>
      <c r="AK1169" s="295">
        <f t="shared" si="2910"/>
        <v>44089.1940532641</v>
      </c>
      <c r="AL1169" s="296"/>
      <c r="AM1169" s="367"/>
      <c r="AN1169" s="218"/>
      <c r="AO1169" s="218"/>
      <c r="AP1169" s="218"/>
      <c r="AQ1169" s="218"/>
      <c r="AR1169" s="218"/>
      <c r="AS1169" s="218"/>
      <c r="AT1169" s="218"/>
      <c r="AU1169" s="218"/>
      <c r="AV1169" s="218"/>
      <c r="AW1169" s="218"/>
      <c r="AX1169" s="218"/>
      <c r="AY1169" s="218"/>
      <c r="AZ1169" s="218"/>
      <c r="BA1169" s="218"/>
      <c r="BB1169" s="218"/>
      <c r="BC1169" s="218"/>
      <c r="BD1169" s="218"/>
      <c r="BE1169" s="218"/>
      <c r="BF1169" s="218"/>
      <c r="BG1169" s="218"/>
      <c r="BH1169" s="218"/>
      <c r="BI1169" s="367"/>
      <c r="BJ1169" s="367"/>
      <c r="BK1169" s="367"/>
      <c r="BL1169" s="367"/>
      <c r="BM1169" s="367"/>
      <c r="BN1169" s="367"/>
      <c r="BO1169" s="367"/>
      <c r="BP1169" s="367"/>
      <c r="BQ1169" s="367"/>
      <c r="BR1169" s="367"/>
      <c r="BS1169" s="367"/>
      <c r="BT1169" s="367"/>
      <c r="BU1169" s="367"/>
      <c r="BV1169" s="367"/>
      <c r="BW1169" s="367"/>
      <c r="BX1169" s="367"/>
      <c r="BY1169" s="367"/>
      <c r="BZ1169" s="367"/>
      <c r="CA1169" s="367"/>
      <c r="CB1169" s="367"/>
      <c r="CC1169" s="367"/>
      <c r="CD1169" s="367"/>
      <c r="CE1169" s="367"/>
      <c r="CF1169" s="367"/>
      <c r="CG1169" s="367"/>
      <c r="CH1169" s="367"/>
      <c r="CI1169" s="367"/>
      <c r="CJ1169" s="367"/>
      <c r="CK1169" s="367"/>
      <c r="CL1169" s="367"/>
      <c r="CM1169" s="367"/>
      <c r="CN1169" s="367"/>
      <c r="CO1169" s="367"/>
      <c r="CP1169" s="367"/>
      <c r="CQ1169" s="367"/>
      <c r="CR1169" s="367"/>
      <c r="CS1169" s="367"/>
      <c r="CT1169" s="367"/>
      <c r="CU1169" s="367"/>
      <c r="CV1169" s="367"/>
      <c r="CW1169" s="367"/>
      <c r="CX1169" s="367"/>
      <c r="CY1169" s="367"/>
    </row>
    <row r="1170" s="196" customFormat="1" customHeight="1" spans="1:103">
      <c r="A1170" s="369">
        <v>413</v>
      </c>
      <c r="B1170" s="235"/>
      <c r="C1170" s="234">
        <v>1</v>
      </c>
      <c r="D1170" s="233">
        <f t="shared" ref="D1170:F1170" si="2911">D1169</f>
        <v>400</v>
      </c>
      <c r="E1170" s="234" t="str">
        <f t="shared" si="2911"/>
        <v>YT-3919-16E</v>
      </c>
      <c r="F1170" s="232">
        <f t="shared" si="2911"/>
        <v>40</v>
      </c>
      <c r="G1170" s="234"/>
      <c r="H1170" s="234" t="s">
        <v>46</v>
      </c>
      <c r="I1170" s="234"/>
      <c r="J1170" s="252"/>
      <c r="K1170" s="234"/>
      <c r="L1170" s="234">
        <f t="shared" si="2901"/>
        <v>6</v>
      </c>
      <c r="M1170" s="234">
        <f t="shared" si="2888"/>
        <v>0</v>
      </c>
      <c r="N1170" s="253">
        <f t="shared" si="2889"/>
        <v>0</v>
      </c>
      <c r="O1170" s="234"/>
      <c r="P1170" s="234"/>
      <c r="Q1170" s="234"/>
      <c r="R1170" s="234"/>
      <c r="S1170" s="260">
        <f t="shared" si="2890"/>
        <v>0</v>
      </c>
      <c r="T1170" s="260" t="e">
        <f t="shared" si="2891"/>
        <v>#DIV/0!</v>
      </c>
      <c r="U1170" s="260">
        <f t="shared" si="2892"/>
        <v>0</v>
      </c>
      <c r="V1170" s="260"/>
      <c r="W1170" s="270"/>
      <c r="X1170" s="266"/>
      <c r="Y1170" s="260" t="e">
        <f t="shared" si="2893"/>
        <v>#DIV/0!</v>
      </c>
      <c r="Z1170" s="234" t="e">
        <f t="shared" si="2894"/>
        <v>#DIV/0!</v>
      </c>
      <c r="AA1170" s="260" t="e">
        <f t="shared" si="2895"/>
        <v>#DIV/0!</v>
      </c>
      <c r="AB1170" s="278" t="e">
        <f t="shared" si="2896"/>
        <v>#DIV/0!</v>
      </c>
      <c r="AC1170" s="260">
        <f t="shared" si="2897"/>
        <v>0</v>
      </c>
      <c r="AD1170" s="254" t="e">
        <f t="shared" si="2898"/>
        <v>#DIV/0!</v>
      </c>
      <c r="AE1170" s="279">
        <v>1</v>
      </c>
      <c r="AF1170" s="280">
        <f t="shared" si="2899"/>
        <v>0</v>
      </c>
      <c r="AG1170" s="292">
        <f t="shared" ref="AG1170:AK1170" si="2912">AG1169</f>
        <v>44086</v>
      </c>
      <c r="AH1170" s="294"/>
      <c r="AI1170" s="294">
        <f t="shared" si="2912"/>
        <v>44086.1940532641</v>
      </c>
      <c r="AJ1170" s="295"/>
      <c r="AK1170" s="295">
        <f t="shared" si="2912"/>
        <v>44089.1940532641</v>
      </c>
      <c r="AL1170" s="296"/>
      <c r="AM1170" s="367"/>
      <c r="AN1170" s="218"/>
      <c r="AO1170" s="218"/>
      <c r="AP1170" s="218"/>
      <c r="AQ1170" s="218"/>
      <c r="AR1170" s="218"/>
      <c r="AS1170" s="218"/>
      <c r="AT1170" s="218"/>
      <c r="AU1170" s="218"/>
      <c r="AV1170" s="218"/>
      <c r="AW1170" s="218"/>
      <c r="AX1170" s="218"/>
      <c r="AY1170" s="218"/>
      <c r="AZ1170" s="218"/>
      <c r="BA1170" s="218"/>
      <c r="BB1170" s="218"/>
      <c r="BC1170" s="218"/>
      <c r="BD1170" s="218"/>
      <c r="BE1170" s="218"/>
      <c r="BF1170" s="218"/>
      <c r="BG1170" s="218"/>
      <c r="BH1170" s="218"/>
      <c r="BI1170" s="367"/>
      <c r="BJ1170" s="367"/>
      <c r="BK1170" s="367"/>
      <c r="BL1170" s="367"/>
      <c r="BM1170" s="367"/>
      <c r="BN1170" s="367"/>
      <c r="BO1170" s="367"/>
      <c r="BP1170" s="367"/>
      <c r="BQ1170" s="367"/>
      <c r="BR1170" s="367"/>
      <c r="BS1170" s="367"/>
      <c r="BT1170" s="367"/>
      <c r="BU1170" s="367"/>
      <c r="BV1170" s="367"/>
      <c r="BW1170" s="367"/>
      <c r="BX1170" s="367"/>
      <c r="BY1170" s="367"/>
      <c r="BZ1170" s="367"/>
      <c r="CA1170" s="367"/>
      <c r="CB1170" s="367"/>
      <c r="CC1170" s="367"/>
      <c r="CD1170" s="367"/>
      <c r="CE1170" s="367"/>
      <c r="CF1170" s="367"/>
      <c r="CG1170" s="367"/>
      <c r="CH1170" s="367"/>
      <c r="CI1170" s="367"/>
      <c r="CJ1170" s="367"/>
      <c r="CK1170" s="367"/>
      <c r="CL1170" s="367"/>
      <c r="CM1170" s="367"/>
      <c r="CN1170" s="367"/>
      <c r="CO1170" s="367"/>
      <c r="CP1170" s="367"/>
      <c r="CQ1170" s="367"/>
      <c r="CR1170" s="367"/>
      <c r="CS1170" s="367"/>
      <c r="CT1170" s="367"/>
      <c r="CU1170" s="367"/>
      <c r="CV1170" s="367"/>
      <c r="CW1170" s="367"/>
      <c r="CX1170" s="367"/>
      <c r="CY1170" s="367"/>
    </row>
    <row r="1171" s="196" customFormat="1" customHeight="1" spans="1:103">
      <c r="A1171" s="369"/>
      <c r="B1171" s="237"/>
      <c r="C1171" s="240"/>
      <c r="D1171" s="239"/>
      <c r="E1171" s="240"/>
      <c r="F1171" s="238"/>
      <c r="G1171" s="240"/>
      <c r="H1171" s="240"/>
      <c r="I1171" s="240"/>
      <c r="J1171" s="256"/>
      <c r="K1171" s="240"/>
      <c r="L1171" s="240"/>
      <c r="M1171" s="240"/>
      <c r="N1171" s="257"/>
      <c r="O1171" s="240"/>
      <c r="P1171" s="240"/>
      <c r="Q1171" s="240"/>
      <c r="R1171" s="240"/>
      <c r="S1171" s="267"/>
      <c r="T1171" s="267"/>
      <c r="U1171" s="267"/>
      <c r="V1171" s="267"/>
      <c r="W1171" s="272"/>
      <c r="X1171" s="269"/>
      <c r="Y1171" s="267"/>
      <c r="Z1171" s="240"/>
      <c r="AA1171" s="267"/>
      <c r="AB1171" s="281"/>
      <c r="AC1171" s="267"/>
      <c r="AD1171" s="258"/>
      <c r="AE1171" s="282"/>
      <c r="AF1171" s="283"/>
      <c r="AG1171" s="297"/>
      <c r="AH1171" s="352"/>
      <c r="AI1171" s="352"/>
      <c r="AJ1171" s="345"/>
      <c r="AK1171" s="345"/>
      <c r="AL1171" s="298"/>
      <c r="AM1171" s="367"/>
      <c r="AN1171" s="218"/>
      <c r="AO1171" s="218"/>
      <c r="AP1171" s="218"/>
      <c r="AQ1171" s="218"/>
      <c r="AR1171" s="218"/>
      <c r="AS1171" s="218"/>
      <c r="AT1171" s="218"/>
      <c r="AU1171" s="218"/>
      <c r="AV1171" s="218"/>
      <c r="AW1171" s="218"/>
      <c r="AX1171" s="218"/>
      <c r="AY1171" s="218"/>
      <c r="AZ1171" s="218"/>
      <c r="BA1171" s="218"/>
      <c r="BB1171" s="218"/>
      <c r="BC1171" s="218"/>
      <c r="BD1171" s="218"/>
      <c r="BE1171" s="218"/>
      <c r="BF1171" s="218"/>
      <c r="BG1171" s="218"/>
      <c r="BH1171" s="218"/>
      <c r="BI1171" s="367"/>
      <c r="BJ1171" s="367"/>
      <c r="BK1171" s="367"/>
      <c r="BL1171" s="367"/>
      <c r="BM1171" s="367"/>
      <c r="BN1171" s="367"/>
      <c r="BO1171" s="367"/>
      <c r="BP1171" s="367"/>
      <c r="BQ1171" s="367"/>
      <c r="BR1171" s="367"/>
      <c r="BS1171" s="367"/>
      <c r="BT1171" s="367"/>
      <c r="BU1171" s="367"/>
      <c r="BV1171" s="367"/>
      <c r="BW1171" s="367"/>
      <c r="BX1171" s="367"/>
      <c r="BY1171" s="367"/>
      <c r="BZ1171" s="367"/>
      <c r="CA1171" s="367"/>
      <c r="CB1171" s="367"/>
      <c r="CC1171" s="367"/>
      <c r="CD1171" s="367"/>
      <c r="CE1171" s="367"/>
      <c r="CF1171" s="367"/>
      <c r="CG1171" s="367"/>
      <c r="CH1171" s="367"/>
      <c r="CI1171" s="367"/>
      <c r="CJ1171" s="367"/>
      <c r="CK1171" s="367"/>
      <c r="CL1171" s="367"/>
      <c r="CM1171" s="367"/>
      <c r="CN1171" s="367"/>
      <c r="CO1171" s="367"/>
      <c r="CP1171" s="367"/>
      <c r="CQ1171" s="367"/>
      <c r="CR1171" s="367"/>
      <c r="CS1171" s="367"/>
      <c r="CT1171" s="367"/>
      <c r="CU1171" s="367"/>
      <c r="CV1171" s="367"/>
      <c r="CW1171" s="367"/>
      <c r="CX1171" s="367"/>
      <c r="CY1171" s="367"/>
    </row>
    <row r="1172" s="197" customFormat="1" customHeight="1" spans="1:103">
      <c r="A1172" s="370">
        <v>414</v>
      </c>
      <c r="B1172" s="235">
        <v>1146</v>
      </c>
      <c r="C1172" s="234">
        <v>1</v>
      </c>
      <c r="D1172" s="233">
        <v>400</v>
      </c>
      <c r="E1172" s="234" t="s">
        <v>261</v>
      </c>
      <c r="F1172" s="232">
        <v>6020</v>
      </c>
      <c r="G1172" s="234"/>
      <c r="H1172" s="234" t="s">
        <v>15</v>
      </c>
      <c r="I1172" s="234">
        <v>300</v>
      </c>
      <c r="J1172" s="252" t="s">
        <v>168</v>
      </c>
      <c r="K1172" s="234">
        <v>98</v>
      </c>
      <c r="L1172" s="234">
        <v>3</v>
      </c>
      <c r="M1172" s="234">
        <f t="shared" ref="M1172:M1178" si="2913">O1172*K1172*I1172</f>
        <v>61740</v>
      </c>
      <c r="N1172" s="253">
        <f>M1172/SUM($M$1172:$M$1178)</f>
        <v>0.047731700528806</v>
      </c>
      <c r="O1172" s="234">
        <v>2.1</v>
      </c>
      <c r="P1172" s="234"/>
      <c r="Q1172" s="234"/>
      <c r="R1172" s="234"/>
      <c r="S1172" s="260">
        <f t="shared" ref="S1172:S1178" si="2914">R1172*Q1172*P1172/1000</f>
        <v>0</v>
      </c>
      <c r="T1172" s="260">
        <f t="shared" ref="T1172:T1178" si="2915">F1172*N1172*1000/L1172/K1172*9000/I1172</f>
        <v>29320.9017534094</v>
      </c>
      <c r="U1172" s="260">
        <f t="shared" ref="U1172:U1178" si="2916">F1172*N1172</f>
        <v>287.344837183412</v>
      </c>
      <c r="V1172" s="260"/>
      <c r="W1172" s="270"/>
      <c r="X1172" s="266"/>
      <c r="Y1172" s="260">
        <f t="shared" ref="Y1172:Y1178" si="2917">T1172-X1172</f>
        <v>29320.9017534094</v>
      </c>
      <c r="Z1172" s="234">
        <f t="shared" ref="Z1172:Z1178" si="2918">Y1172*I1172/9000*L1172*K1172/1000</f>
        <v>287.344837183412</v>
      </c>
      <c r="AA1172" s="260">
        <f t="shared" ref="AA1172:AA1178" si="2919">65*1000/K1172*9000/I1172</f>
        <v>19897.9591836735</v>
      </c>
      <c r="AB1172" s="278">
        <f t="shared" ref="AB1172:AB1178" si="2920">Q1172*R1172*P1172*N1172/K1172/L1172*9000/I1172</f>
        <v>0</v>
      </c>
      <c r="AC1172" s="260">
        <f t="shared" ref="AC1172:AC1178" si="2921">D1172/2*O1172*60*24/1000</f>
        <v>604.8</v>
      </c>
      <c r="AD1172" s="254">
        <f t="shared" ref="AD1172:AD1178" si="2922">T1172/AC1172/0.83/AE1172</f>
        <v>58.4100324978673</v>
      </c>
      <c r="AE1172" s="279">
        <v>1</v>
      </c>
      <c r="AF1172" s="280">
        <f t="shared" ref="AF1172:AF1178" si="2923">IF(LEN(C1172)&gt;0,AC1172*I1172/9000/1000*K1172*L1172,"")</f>
        <v>5.92704</v>
      </c>
      <c r="AG1172" s="292">
        <v>44067</v>
      </c>
      <c r="AH1172" s="294"/>
      <c r="AI1172" s="294">
        <f>AD1172+AG1172</f>
        <v>44125.4100324979</v>
      </c>
      <c r="AJ1172" s="295" t="str">
        <f ca="1">IF(NOW()-AG1172-AD1172&gt;=-2,"跟踪"," ")</f>
        <v>跟踪</v>
      </c>
      <c r="AK1172" s="295">
        <f>AI1172+3</f>
        <v>44128.4100324979</v>
      </c>
      <c r="AL1172" s="296">
        <f>SUM(AF1172:AF1178)</f>
        <v>124.17408</v>
      </c>
      <c r="AM1172" s="396"/>
      <c r="AN1172" s="218"/>
      <c r="AO1172" s="218"/>
      <c r="AP1172" s="218"/>
      <c r="AQ1172" s="218"/>
      <c r="AR1172" s="218"/>
      <c r="AS1172" s="218"/>
      <c r="AT1172" s="218"/>
      <c r="AU1172" s="218"/>
      <c r="AV1172" s="218"/>
      <c r="AW1172" s="218"/>
      <c r="AX1172" s="218"/>
      <c r="AY1172" s="218"/>
      <c r="AZ1172" s="218"/>
      <c r="BA1172" s="218"/>
      <c r="BB1172" s="218"/>
      <c r="BC1172" s="218"/>
      <c r="BD1172" s="218"/>
      <c r="BE1172" s="218"/>
      <c r="BF1172" s="218"/>
      <c r="BG1172" s="218"/>
      <c r="BH1172" s="218"/>
      <c r="BI1172" s="396"/>
      <c r="BJ1172" s="396"/>
      <c r="BK1172" s="396"/>
      <c r="BL1172" s="396"/>
      <c r="BM1172" s="396"/>
      <c r="BN1172" s="396"/>
      <c r="BO1172" s="396"/>
      <c r="BP1172" s="396"/>
      <c r="BQ1172" s="396"/>
      <c r="BR1172" s="396"/>
      <c r="BS1172" s="396"/>
      <c r="BT1172" s="396"/>
      <c r="BU1172" s="396"/>
      <c r="BV1172" s="396"/>
      <c r="BW1172" s="396"/>
      <c r="BX1172" s="396"/>
      <c r="BY1172" s="396"/>
      <c r="BZ1172" s="396"/>
      <c r="CA1172" s="396"/>
      <c r="CB1172" s="396"/>
      <c r="CC1172" s="396"/>
      <c r="CD1172" s="396"/>
      <c r="CE1172" s="396"/>
      <c r="CF1172" s="396"/>
      <c r="CG1172" s="396"/>
      <c r="CH1172" s="396"/>
      <c r="CI1172" s="396"/>
      <c r="CJ1172" s="396"/>
      <c r="CK1172" s="396"/>
      <c r="CL1172" s="396"/>
      <c r="CM1172" s="396"/>
      <c r="CN1172" s="396"/>
      <c r="CO1172" s="396"/>
      <c r="CP1172" s="396"/>
      <c r="CQ1172" s="396"/>
      <c r="CR1172" s="396"/>
      <c r="CS1172" s="396"/>
      <c r="CT1172" s="396"/>
      <c r="CU1172" s="396"/>
      <c r="CV1172" s="396"/>
      <c r="CW1172" s="396"/>
      <c r="CX1172" s="396"/>
      <c r="CY1172" s="396"/>
    </row>
    <row r="1173" s="197" customFormat="1" customHeight="1" spans="1:103">
      <c r="A1173" s="370">
        <v>414</v>
      </c>
      <c r="B1173" s="235"/>
      <c r="C1173" s="234">
        <v>1</v>
      </c>
      <c r="D1173" s="233">
        <f t="shared" ref="D1173:D1178" si="2924">D1172</f>
        <v>400</v>
      </c>
      <c r="E1173" s="234" t="str">
        <f t="shared" ref="E1173:E1178" si="2925">E1172</f>
        <v>YY-2079-16E-F</v>
      </c>
      <c r="F1173" s="232">
        <f t="shared" ref="F1173:F1178" si="2926">F1172</f>
        <v>6020</v>
      </c>
      <c r="G1173" s="234"/>
      <c r="H1173" s="234" t="s">
        <v>41</v>
      </c>
      <c r="I1173" s="234">
        <v>300</v>
      </c>
      <c r="J1173" s="252" t="s">
        <v>168</v>
      </c>
      <c r="K1173" s="234">
        <v>98</v>
      </c>
      <c r="L1173" s="234">
        <f t="shared" ref="L1173:L1178" si="2927">L1172</f>
        <v>3</v>
      </c>
      <c r="M1173" s="234">
        <f t="shared" si="2913"/>
        <v>61740</v>
      </c>
      <c r="N1173" s="253">
        <f t="shared" ref="N1173:N1178" si="2928">M1173/SUM($M$1172:$M$1178)</f>
        <v>0.047731700528806</v>
      </c>
      <c r="O1173" s="234">
        <v>2.1</v>
      </c>
      <c r="P1173" s="260"/>
      <c r="Q1173" s="260"/>
      <c r="R1173" s="260"/>
      <c r="S1173" s="260">
        <f t="shared" si="2914"/>
        <v>0</v>
      </c>
      <c r="T1173" s="260">
        <f t="shared" si="2915"/>
        <v>29320.9017534094</v>
      </c>
      <c r="U1173" s="260">
        <f t="shared" si="2916"/>
        <v>287.344837183412</v>
      </c>
      <c r="V1173" s="260"/>
      <c r="W1173" s="270"/>
      <c r="X1173" s="266"/>
      <c r="Y1173" s="260">
        <f t="shared" si="2917"/>
        <v>29320.9017534094</v>
      </c>
      <c r="Z1173" s="234">
        <f t="shared" si="2918"/>
        <v>287.344837183412</v>
      </c>
      <c r="AA1173" s="260">
        <f t="shared" si="2919"/>
        <v>19897.9591836735</v>
      </c>
      <c r="AB1173" s="278">
        <f t="shared" si="2920"/>
        <v>0</v>
      </c>
      <c r="AC1173" s="260">
        <f t="shared" si="2921"/>
        <v>604.8</v>
      </c>
      <c r="AD1173" s="254">
        <f t="shared" si="2922"/>
        <v>58.4100324978673</v>
      </c>
      <c r="AE1173" s="279">
        <v>1</v>
      </c>
      <c r="AF1173" s="280">
        <f t="shared" si="2923"/>
        <v>5.92704</v>
      </c>
      <c r="AG1173" s="292">
        <f t="shared" ref="AG1173:AG1178" si="2929">AG1172</f>
        <v>44067</v>
      </c>
      <c r="AH1173" s="294"/>
      <c r="AI1173" s="294">
        <f t="shared" ref="AI1173:AI1178" si="2930">AI1172</f>
        <v>44125.4100324979</v>
      </c>
      <c r="AJ1173" s="295"/>
      <c r="AK1173" s="295">
        <f t="shared" ref="AK1173:AK1178" si="2931">AK1172</f>
        <v>44128.4100324979</v>
      </c>
      <c r="AL1173" s="296"/>
      <c r="AM1173" s="396"/>
      <c r="AN1173" s="218"/>
      <c r="AO1173" s="218"/>
      <c r="AP1173" s="218"/>
      <c r="AQ1173" s="218"/>
      <c r="AR1173" s="218"/>
      <c r="AS1173" s="218"/>
      <c r="AT1173" s="218"/>
      <c r="AU1173" s="218"/>
      <c r="AV1173" s="218"/>
      <c r="AW1173" s="218"/>
      <c r="AX1173" s="218"/>
      <c r="AY1173" s="218"/>
      <c r="AZ1173" s="218"/>
      <c r="BA1173" s="218"/>
      <c r="BB1173" s="218"/>
      <c r="BC1173" s="218"/>
      <c r="BD1173" s="218"/>
      <c r="BE1173" s="218"/>
      <c r="BF1173" s="218"/>
      <c r="BG1173" s="218"/>
      <c r="BH1173" s="218"/>
      <c r="BI1173" s="396"/>
      <c r="BJ1173" s="396"/>
      <c r="BK1173" s="396"/>
      <c r="BL1173" s="396"/>
      <c r="BM1173" s="396"/>
      <c r="BN1173" s="396"/>
      <c r="BO1173" s="396"/>
      <c r="BP1173" s="396"/>
      <c r="BQ1173" s="396"/>
      <c r="BR1173" s="396"/>
      <c r="BS1173" s="396"/>
      <c r="BT1173" s="396"/>
      <c r="BU1173" s="396"/>
      <c r="BV1173" s="396"/>
      <c r="BW1173" s="396"/>
      <c r="BX1173" s="396"/>
      <c r="BY1173" s="396"/>
      <c r="BZ1173" s="396"/>
      <c r="CA1173" s="396"/>
      <c r="CB1173" s="396"/>
      <c r="CC1173" s="396"/>
      <c r="CD1173" s="396"/>
      <c r="CE1173" s="396"/>
      <c r="CF1173" s="396"/>
      <c r="CG1173" s="396"/>
      <c r="CH1173" s="396"/>
      <c r="CI1173" s="396"/>
      <c r="CJ1173" s="396"/>
      <c r="CK1173" s="396"/>
      <c r="CL1173" s="396"/>
      <c r="CM1173" s="396"/>
      <c r="CN1173" s="396"/>
      <c r="CO1173" s="396"/>
      <c r="CP1173" s="396"/>
      <c r="CQ1173" s="396"/>
      <c r="CR1173" s="396"/>
      <c r="CS1173" s="396"/>
      <c r="CT1173" s="396"/>
      <c r="CU1173" s="396"/>
      <c r="CV1173" s="396"/>
      <c r="CW1173" s="396"/>
      <c r="CX1173" s="396"/>
      <c r="CY1173" s="396"/>
    </row>
    <row r="1174" s="197" customFormat="1" customHeight="1" spans="1:103">
      <c r="A1174" s="370">
        <v>414</v>
      </c>
      <c r="B1174" s="235"/>
      <c r="C1174" s="234">
        <v>1</v>
      </c>
      <c r="D1174" s="233">
        <f t="shared" si="2924"/>
        <v>400</v>
      </c>
      <c r="E1174" s="234" t="str">
        <f t="shared" si="2925"/>
        <v>YY-2079-16E-F</v>
      </c>
      <c r="F1174" s="232">
        <f t="shared" si="2926"/>
        <v>6020</v>
      </c>
      <c r="G1174" s="234"/>
      <c r="H1174" s="234" t="s">
        <v>42</v>
      </c>
      <c r="I1174" s="234">
        <v>300</v>
      </c>
      <c r="J1174" s="259" t="s">
        <v>262</v>
      </c>
      <c r="K1174" s="234">
        <v>195</v>
      </c>
      <c r="L1174" s="234">
        <f t="shared" si="2927"/>
        <v>3</v>
      </c>
      <c r="M1174" s="234">
        <f t="shared" si="2913"/>
        <v>321750</v>
      </c>
      <c r="N1174" s="253">
        <f t="shared" si="2928"/>
        <v>0.248747564709157</v>
      </c>
      <c r="O1174" s="234">
        <v>5.5</v>
      </c>
      <c r="P1174" s="234"/>
      <c r="Q1174" s="234"/>
      <c r="R1174" s="234"/>
      <c r="S1174" s="260">
        <f t="shared" si="2914"/>
        <v>0</v>
      </c>
      <c r="T1174" s="260">
        <f t="shared" si="2915"/>
        <v>76792.8379255961</v>
      </c>
      <c r="U1174" s="260">
        <f t="shared" si="2916"/>
        <v>1497.46033954912</v>
      </c>
      <c r="V1174" s="260"/>
      <c r="W1174" s="270"/>
      <c r="X1174" s="266"/>
      <c r="Y1174" s="260">
        <f t="shared" si="2917"/>
        <v>76792.8379255961</v>
      </c>
      <c r="Z1174" s="234">
        <f t="shared" si="2918"/>
        <v>1497.46033954912</v>
      </c>
      <c r="AA1174" s="260">
        <f t="shared" si="2919"/>
        <v>10000</v>
      </c>
      <c r="AB1174" s="278">
        <f t="shared" si="2920"/>
        <v>0</v>
      </c>
      <c r="AC1174" s="260">
        <f t="shared" si="2921"/>
        <v>1584</v>
      </c>
      <c r="AD1174" s="254">
        <f t="shared" si="2922"/>
        <v>58.4100324978673</v>
      </c>
      <c r="AE1174" s="279">
        <v>1</v>
      </c>
      <c r="AF1174" s="280">
        <f t="shared" si="2923"/>
        <v>30.888</v>
      </c>
      <c r="AG1174" s="292">
        <f t="shared" si="2929"/>
        <v>44067</v>
      </c>
      <c r="AH1174" s="294"/>
      <c r="AI1174" s="294">
        <f t="shared" si="2930"/>
        <v>44125.4100324979</v>
      </c>
      <c r="AJ1174" s="295"/>
      <c r="AK1174" s="295">
        <f t="shared" si="2931"/>
        <v>44128.4100324979</v>
      </c>
      <c r="AL1174" s="296"/>
      <c r="AM1174" s="396"/>
      <c r="AN1174" s="218"/>
      <c r="AO1174" s="218"/>
      <c r="AP1174" s="218"/>
      <c r="AQ1174" s="218"/>
      <c r="AR1174" s="218"/>
      <c r="AS1174" s="218"/>
      <c r="AT1174" s="218"/>
      <c r="AU1174" s="218"/>
      <c r="AV1174" s="218"/>
      <c r="AW1174" s="218"/>
      <c r="AX1174" s="218"/>
      <c r="AY1174" s="218"/>
      <c r="AZ1174" s="218"/>
      <c r="BA1174" s="218"/>
      <c r="BB1174" s="218"/>
      <c r="BC1174" s="218"/>
      <c r="BD1174" s="218"/>
      <c r="BE1174" s="218"/>
      <c r="BF1174" s="218"/>
      <c r="BG1174" s="218"/>
      <c r="BH1174" s="218"/>
      <c r="BI1174" s="396"/>
      <c r="BJ1174" s="396"/>
      <c r="BK1174" s="396"/>
      <c r="BL1174" s="396"/>
      <c r="BM1174" s="396"/>
      <c r="BN1174" s="396"/>
      <c r="BO1174" s="396"/>
      <c r="BP1174" s="396"/>
      <c r="BQ1174" s="396"/>
      <c r="BR1174" s="396"/>
      <c r="BS1174" s="396"/>
      <c r="BT1174" s="396"/>
      <c r="BU1174" s="396"/>
      <c r="BV1174" s="396"/>
      <c r="BW1174" s="396"/>
      <c r="BX1174" s="396"/>
      <c r="BY1174" s="396"/>
      <c r="BZ1174" s="396"/>
      <c r="CA1174" s="396"/>
      <c r="CB1174" s="396"/>
      <c r="CC1174" s="396"/>
      <c r="CD1174" s="396"/>
      <c r="CE1174" s="396"/>
      <c r="CF1174" s="396"/>
      <c r="CG1174" s="396"/>
      <c r="CH1174" s="396"/>
      <c r="CI1174" s="396"/>
      <c r="CJ1174" s="396"/>
      <c r="CK1174" s="396"/>
      <c r="CL1174" s="396"/>
      <c r="CM1174" s="396"/>
      <c r="CN1174" s="396"/>
      <c r="CO1174" s="396"/>
      <c r="CP1174" s="396"/>
      <c r="CQ1174" s="396"/>
      <c r="CR1174" s="396"/>
      <c r="CS1174" s="396"/>
      <c r="CT1174" s="396"/>
      <c r="CU1174" s="396"/>
      <c r="CV1174" s="396"/>
      <c r="CW1174" s="396"/>
      <c r="CX1174" s="396"/>
      <c r="CY1174" s="396"/>
    </row>
    <row r="1175" s="197" customFormat="1" customHeight="1" spans="1:103">
      <c r="A1175" s="370">
        <v>414</v>
      </c>
      <c r="B1175" s="235"/>
      <c r="C1175" s="234">
        <v>1</v>
      </c>
      <c r="D1175" s="233">
        <f t="shared" si="2924"/>
        <v>400</v>
      </c>
      <c r="E1175" s="234" t="str">
        <f t="shared" si="2925"/>
        <v>YY-2079-16E-F</v>
      </c>
      <c r="F1175" s="232">
        <f t="shared" si="2926"/>
        <v>6020</v>
      </c>
      <c r="G1175" s="234"/>
      <c r="H1175" s="234" t="s">
        <v>43</v>
      </c>
      <c r="I1175" s="234">
        <v>300</v>
      </c>
      <c r="J1175" s="252" t="s">
        <v>263</v>
      </c>
      <c r="K1175" s="234">
        <v>195</v>
      </c>
      <c r="L1175" s="234">
        <f t="shared" si="2927"/>
        <v>3</v>
      </c>
      <c r="M1175" s="234">
        <f t="shared" si="2913"/>
        <v>321750</v>
      </c>
      <c r="N1175" s="253">
        <f t="shared" si="2928"/>
        <v>0.248747564709157</v>
      </c>
      <c r="O1175" s="234">
        <v>5.5</v>
      </c>
      <c r="P1175" s="234"/>
      <c r="Q1175" s="234"/>
      <c r="R1175" s="234"/>
      <c r="S1175" s="260">
        <f t="shared" si="2914"/>
        <v>0</v>
      </c>
      <c r="T1175" s="260">
        <f t="shared" si="2915"/>
        <v>76792.8379255961</v>
      </c>
      <c r="U1175" s="260">
        <f t="shared" si="2916"/>
        <v>1497.46033954912</v>
      </c>
      <c r="V1175" s="343" t="s">
        <v>89</v>
      </c>
      <c r="W1175" s="270"/>
      <c r="X1175" s="266"/>
      <c r="Y1175" s="260">
        <f t="shared" si="2917"/>
        <v>76792.8379255961</v>
      </c>
      <c r="Z1175" s="234">
        <f t="shared" si="2918"/>
        <v>1497.46033954912</v>
      </c>
      <c r="AA1175" s="260">
        <f t="shared" si="2919"/>
        <v>10000</v>
      </c>
      <c r="AB1175" s="278">
        <f t="shared" si="2920"/>
        <v>0</v>
      </c>
      <c r="AC1175" s="260">
        <f t="shared" si="2921"/>
        <v>1584</v>
      </c>
      <c r="AD1175" s="254">
        <f t="shared" si="2922"/>
        <v>58.4100324978673</v>
      </c>
      <c r="AE1175" s="279">
        <v>1</v>
      </c>
      <c r="AF1175" s="280">
        <f t="shared" si="2923"/>
        <v>30.888</v>
      </c>
      <c r="AG1175" s="292">
        <f t="shared" si="2929"/>
        <v>44067</v>
      </c>
      <c r="AH1175" s="294"/>
      <c r="AI1175" s="294">
        <f t="shared" si="2930"/>
        <v>44125.4100324979</v>
      </c>
      <c r="AJ1175" s="295"/>
      <c r="AK1175" s="295">
        <f t="shared" si="2931"/>
        <v>44128.4100324979</v>
      </c>
      <c r="AL1175" s="296"/>
      <c r="AM1175" s="396"/>
      <c r="AN1175" s="218"/>
      <c r="AO1175" s="218"/>
      <c r="AP1175" s="218"/>
      <c r="AQ1175" s="218"/>
      <c r="AR1175" s="218"/>
      <c r="AS1175" s="218"/>
      <c r="AT1175" s="218"/>
      <c r="AU1175" s="218"/>
      <c r="AV1175" s="218"/>
      <c r="AW1175" s="218"/>
      <c r="AX1175" s="218"/>
      <c r="AY1175" s="218"/>
      <c r="AZ1175" s="218"/>
      <c r="BA1175" s="218"/>
      <c r="BB1175" s="218"/>
      <c r="BC1175" s="218"/>
      <c r="BD1175" s="218"/>
      <c r="BE1175" s="218"/>
      <c r="BF1175" s="218"/>
      <c r="BG1175" s="218"/>
      <c r="BH1175" s="218"/>
      <c r="BI1175" s="396"/>
      <c r="BJ1175" s="396"/>
      <c r="BK1175" s="396"/>
      <c r="BL1175" s="396"/>
      <c r="BM1175" s="396"/>
      <c r="BN1175" s="396"/>
      <c r="BO1175" s="396"/>
      <c r="BP1175" s="396"/>
      <c r="BQ1175" s="396"/>
      <c r="BR1175" s="396"/>
      <c r="BS1175" s="396"/>
      <c r="BT1175" s="396"/>
      <c r="BU1175" s="396"/>
      <c r="BV1175" s="396"/>
      <c r="BW1175" s="396"/>
      <c r="BX1175" s="396"/>
      <c r="BY1175" s="396"/>
      <c r="BZ1175" s="396"/>
      <c r="CA1175" s="396"/>
      <c r="CB1175" s="396"/>
      <c r="CC1175" s="396"/>
      <c r="CD1175" s="396"/>
      <c r="CE1175" s="396"/>
      <c r="CF1175" s="396"/>
      <c r="CG1175" s="396"/>
      <c r="CH1175" s="396"/>
      <c r="CI1175" s="396"/>
      <c r="CJ1175" s="396"/>
      <c r="CK1175" s="396"/>
      <c r="CL1175" s="396"/>
      <c r="CM1175" s="396"/>
      <c r="CN1175" s="396"/>
      <c r="CO1175" s="396"/>
      <c r="CP1175" s="396"/>
      <c r="CQ1175" s="396"/>
      <c r="CR1175" s="396"/>
      <c r="CS1175" s="396"/>
      <c r="CT1175" s="396"/>
      <c r="CU1175" s="396"/>
      <c r="CV1175" s="396"/>
      <c r="CW1175" s="396"/>
      <c r="CX1175" s="396"/>
      <c r="CY1175" s="396"/>
    </row>
    <row r="1176" s="197" customFormat="1" customHeight="1" spans="1:103">
      <c r="A1176" s="370">
        <v>414</v>
      </c>
      <c r="B1176" s="235"/>
      <c r="C1176" s="234">
        <v>1</v>
      </c>
      <c r="D1176" s="233">
        <f t="shared" si="2924"/>
        <v>400</v>
      </c>
      <c r="E1176" s="234" t="str">
        <f t="shared" si="2925"/>
        <v>YY-2079-16E-F</v>
      </c>
      <c r="F1176" s="232">
        <f t="shared" si="2926"/>
        <v>6020</v>
      </c>
      <c r="G1176" s="234"/>
      <c r="H1176" s="234" t="s">
        <v>44</v>
      </c>
      <c r="I1176" s="234">
        <v>300</v>
      </c>
      <c r="J1176" s="252" t="s">
        <v>263</v>
      </c>
      <c r="K1176" s="234">
        <v>390</v>
      </c>
      <c r="L1176" s="234">
        <f t="shared" si="2927"/>
        <v>3</v>
      </c>
      <c r="M1176" s="234">
        <f t="shared" si="2913"/>
        <v>526500</v>
      </c>
      <c r="N1176" s="253">
        <f t="shared" si="2928"/>
        <v>0.407041469524075</v>
      </c>
      <c r="O1176" s="234">
        <v>4.5</v>
      </c>
      <c r="P1176" s="234"/>
      <c r="Q1176" s="234"/>
      <c r="R1176" s="234"/>
      <c r="S1176" s="260">
        <f t="shared" si="2914"/>
        <v>0</v>
      </c>
      <c r="T1176" s="260">
        <f t="shared" si="2915"/>
        <v>62830.5037573059</v>
      </c>
      <c r="U1176" s="260">
        <f t="shared" si="2916"/>
        <v>2450.38964653493</v>
      </c>
      <c r="V1176" s="260"/>
      <c r="W1176" s="270"/>
      <c r="X1176" s="266"/>
      <c r="Y1176" s="260">
        <f t="shared" si="2917"/>
        <v>62830.5037573059</v>
      </c>
      <c r="Z1176" s="234">
        <f t="shared" si="2918"/>
        <v>2450.38964653493</v>
      </c>
      <c r="AA1176" s="260">
        <f t="shared" si="2919"/>
        <v>5000</v>
      </c>
      <c r="AB1176" s="278">
        <f t="shared" si="2920"/>
        <v>0</v>
      </c>
      <c r="AC1176" s="260">
        <f t="shared" si="2921"/>
        <v>1296</v>
      </c>
      <c r="AD1176" s="254">
        <f t="shared" si="2922"/>
        <v>58.4100324978673</v>
      </c>
      <c r="AE1176" s="279">
        <v>1</v>
      </c>
      <c r="AF1176" s="280">
        <f t="shared" si="2923"/>
        <v>50.544</v>
      </c>
      <c r="AG1176" s="292">
        <f t="shared" si="2929"/>
        <v>44067</v>
      </c>
      <c r="AH1176" s="294"/>
      <c r="AI1176" s="294">
        <f t="shared" si="2930"/>
        <v>44125.4100324979</v>
      </c>
      <c r="AJ1176" s="295"/>
      <c r="AK1176" s="295">
        <f t="shared" si="2931"/>
        <v>44128.4100324979</v>
      </c>
      <c r="AL1176" s="296"/>
      <c r="AM1176" s="396"/>
      <c r="AN1176" s="218"/>
      <c r="AO1176" s="218"/>
      <c r="AP1176" s="218"/>
      <c r="AQ1176" s="218"/>
      <c r="AR1176" s="218"/>
      <c r="AS1176" s="218"/>
      <c r="AT1176" s="218"/>
      <c r="AU1176" s="218"/>
      <c r="AV1176" s="218"/>
      <c r="AW1176" s="218"/>
      <c r="AX1176" s="218"/>
      <c r="AY1176" s="218"/>
      <c r="AZ1176" s="218"/>
      <c r="BA1176" s="218"/>
      <c r="BB1176" s="218"/>
      <c r="BC1176" s="218"/>
      <c r="BD1176" s="218"/>
      <c r="BE1176" s="218"/>
      <c r="BF1176" s="218"/>
      <c r="BG1176" s="218"/>
      <c r="BH1176" s="218"/>
      <c r="BI1176" s="396"/>
      <c r="BJ1176" s="396"/>
      <c r="BK1176" s="396"/>
      <c r="BL1176" s="396"/>
      <c r="BM1176" s="396"/>
      <c r="BN1176" s="396"/>
      <c r="BO1176" s="396"/>
      <c r="BP1176" s="396"/>
      <c r="BQ1176" s="396"/>
      <c r="BR1176" s="396"/>
      <c r="BS1176" s="396"/>
      <c r="BT1176" s="396"/>
      <c r="BU1176" s="396"/>
      <c r="BV1176" s="396"/>
      <c r="BW1176" s="396"/>
      <c r="BX1176" s="396"/>
      <c r="BY1176" s="396"/>
      <c r="BZ1176" s="396"/>
      <c r="CA1176" s="396"/>
      <c r="CB1176" s="396"/>
      <c r="CC1176" s="396"/>
      <c r="CD1176" s="396"/>
      <c r="CE1176" s="396"/>
      <c r="CF1176" s="396"/>
      <c r="CG1176" s="396"/>
      <c r="CH1176" s="396"/>
      <c r="CI1176" s="396"/>
      <c r="CJ1176" s="396"/>
      <c r="CK1176" s="396"/>
      <c r="CL1176" s="396"/>
      <c r="CM1176" s="396"/>
      <c r="CN1176" s="396"/>
      <c r="CO1176" s="396"/>
      <c r="CP1176" s="396"/>
      <c r="CQ1176" s="396"/>
      <c r="CR1176" s="396"/>
      <c r="CS1176" s="396"/>
      <c r="CT1176" s="396"/>
      <c r="CU1176" s="396"/>
      <c r="CV1176" s="396"/>
      <c r="CW1176" s="396"/>
      <c r="CX1176" s="396"/>
      <c r="CY1176" s="396"/>
    </row>
    <row r="1177" s="197" customFormat="1" customHeight="1" spans="1:103">
      <c r="A1177" s="370">
        <v>414</v>
      </c>
      <c r="B1177" s="235"/>
      <c r="C1177" s="234">
        <v>1</v>
      </c>
      <c r="D1177" s="233">
        <f t="shared" si="2924"/>
        <v>400</v>
      </c>
      <c r="E1177" s="234" t="str">
        <f t="shared" si="2925"/>
        <v>YY-2079-16E-F</v>
      </c>
      <c r="F1177" s="232">
        <f t="shared" si="2926"/>
        <v>6020</v>
      </c>
      <c r="G1177" s="234"/>
      <c r="H1177" s="234" t="s">
        <v>45</v>
      </c>
      <c r="I1177" s="234"/>
      <c r="J1177" s="252"/>
      <c r="K1177" s="234"/>
      <c r="L1177" s="234">
        <f t="shared" si="2927"/>
        <v>3</v>
      </c>
      <c r="M1177" s="234">
        <f t="shared" si="2913"/>
        <v>0</v>
      </c>
      <c r="N1177" s="253">
        <f t="shared" si="2928"/>
        <v>0</v>
      </c>
      <c r="O1177" s="234"/>
      <c r="P1177" s="234"/>
      <c r="Q1177" s="234"/>
      <c r="R1177" s="234"/>
      <c r="S1177" s="260">
        <f t="shared" si="2914"/>
        <v>0</v>
      </c>
      <c r="T1177" s="260" t="e">
        <f t="shared" si="2915"/>
        <v>#DIV/0!</v>
      </c>
      <c r="U1177" s="260">
        <f t="shared" si="2916"/>
        <v>0</v>
      </c>
      <c r="V1177" s="260"/>
      <c r="W1177" s="270"/>
      <c r="X1177" s="266"/>
      <c r="Y1177" s="260" t="e">
        <f t="shared" si="2917"/>
        <v>#DIV/0!</v>
      </c>
      <c r="Z1177" s="234" t="e">
        <f t="shared" si="2918"/>
        <v>#DIV/0!</v>
      </c>
      <c r="AA1177" s="260" t="e">
        <f t="shared" si="2919"/>
        <v>#DIV/0!</v>
      </c>
      <c r="AB1177" s="278" t="e">
        <f t="shared" si="2920"/>
        <v>#DIV/0!</v>
      </c>
      <c r="AC1177" s="260">
        <f t="shared" si="2921"/>
        <v>0</v>
      </c>
      <c r="AD1177" s="254" t="e">
        <f t="shared" si="2922"/>
        <v>#DIV/0!</v>
      </c>
      <c r="AE1177" s="279">
        <v>1</v>
      </c>
      <c r="AF1177" s="280">
        <f t="shared" si="2923"/>
        <v>0</v>
      </c>
      <c r="AG1177" s="292">
        <f t="shared" si="2929"/>
        <v>44067</v>
      </c>
      <c r="AH1177" s="294"/>
      <c r="AI1177" s="294">
        <f t="shared" si="2930"/>
        <v>44125.4100324979</v>
      </c>
      <c r="AJ1177" s="295"/>
      <c r="AK1177" s="295">
        <f t="shared" si="2931"/>
        <v>44128.4100324979</v>
      </c>
      <c r="AL1177" s="296"/>
      <c r="AM1177" s="396"/>
      <c r="AN1177" s="218"/>
      <c r="AO1177" s="218"/>
      <c r="AP1177" s="218"/>
      <c r="AQ1177" s="218"/>
      <c r="AR1177" s="218"/>
      <c r="AS1177" s="218"/>
      <c r="AT1177" s="218"/>
      <c r="AU1177" s="218"/>
      <c r="AV1177" s="218"/>
      <c r="AW1177" s="218"/>
      <c r="AX1177" s="218"/>
      <c r="AY1177" s="218"/>
      <c r="AZ1177" s="218"/>
      <c r="BA1177" s="218"/>
      <c r="BB1177" s="218"/>
      <c r="BC1177" s="218"/>
      <c r="BD1177" s="218"/>
      <c r="BE1177" s="218"/>
      <c r="BF1177" s="218"/>
      <c r="BG1177" s="218"/>
      <c r="BH1177" s="218"/>
      <c r="BI1177" s="396"/>
      <c r="BJ1177" s="396"/>
      <c r="BK1177" s="396"/>
      <c r="BL1177" s="396"/>
      <c r="BM1177" s="396"/>
      <c r="BN1177" s="396"/>
      <c r="BO1177" s="396"/>
      <c r="BP1177" s="396"/>
      <c r="BQ1177" s="396"/>
      <c r="BR1177" s="396"/>
      <c r="BS1177" s="396"/>
      <c r="BT1177" s="396"/>
      <c r="BU1177" s="396"/>
      <c r="BV1177" s="396"/>
      <c r="BW1177" s="396"/>
      <c r="BX1177" s="396"/>
      <c r="BY1177" s="396"/>
      <c r="BZ1177" s="396"/>
      <c r="CA1177" s="396"/>
      <c r="CB1177" s="396"/>
      <c r="CC1177" s="396"/>
      <c r="CD1177" s="396"/>
      <c r="CE1177" s="396"/>
      <c r="CF1177" s="396"/>
      <c r="CG1177" s="396"/>
      <c r="CH1177" s="396"/>
      <c r="CI1177" s="396"/>
      <c r="CJ1177" s="396"/>
      <c r="CK1177" s="396"/>
      <c r="CL1177" s="396"/>
      <c r="CM1177" s="396"/>
      <c r="CN1177" s="396"/>
      <c r="CO1177" s="396"/>
      <c r="CP1177" s="396"/>
      <c r="CQ1177" s="396"/>
      <c r="CR1177" s="396"/>
      <c r="CS1177" s="396"/>
      <c r="CT1177" s="396"/>
      <c r="CU1177" s="396"/>
      <c r="CV1177" s="396"/>
      <c r="CW1177" s="396"/>
      <c r="CX1177" s="396"/>
      <c r="CY1177" s="396"/>
    </row>
    <row r="1178" s="197" customFormat="1" customHeight="1" spans="1:103">
      <c r="A1178" s="370">
        <v>414</v>
      </c>
      <c r="B1178" s="235"/>
      <c r="C1178" s="234">
        <v>1</v>
      </c>
      <c r="D1178" s="233">
        <f t="shared" si="2924"/>
        <v>400</v>
      </c>
      <c r="E1178" s="234" t="str">
        <f t="shared" si="2925"/>
        <v>YY-2079-16E-F</v>
      </c>
      <c r="F1178" s="232">
        <f t="shared" si="2926"/>
        <v>6020</v>
      </c>
      <c r="G1178" s="234"/>
      <c r="H1178" s="234" t="s">
        <v>46</v>
      </c>
      <c r="I1178" s="234"/>
      <c r="J1178" s="252"/>
      <c r="K1178" s="234"/>
      <c r="L1178" s="234">
        <f t="shared" si="2927"/>
        <v>3</v>
      </c>
      <c r="M1178" s="234">
        <f t="shared" si="2913"/>
        <v>0</v>
      </c>
      <c r="N1178" s="253">
        <f t="shared" si="2928"/>
        <v>0</v>
      </c>
      <c r="O1178" s="234"/>
      <c r="P1178" s="234"/>
      <c r="Q1178" s="234"/>
      <c r="R1178" s="234"/>
      <c r="S1178" s="260">
        <f t="shared" si="2914"/>
        <v>0</v>
      </c>
      <c r="T1178" s="260" t="e">
        <f t="shared" si="2915"/>
        <v>#DIV/0!</v>
      </c>
      <c r="U1178" s="260">
        <f t="shared" si="2916"/>
        <v>0</v>
      </c>
      <c r="V1178" s="260"/>
      <c r="W1178" s="270"/>
      <c r="X1178" s="266"/>
      <c r="Y1178" s="260" t="e">
        <f t="shared" si="2917"/>
        <v>#DIV/0!</v>
      </c>
      <c r="Z1178" s="234" t="e">
        <f t="shared" si="2918"/>
        <v>#DIV/0!</v>
      </c>
      <c r="AA1178" s="260" t="e">
        <f t="shared" si="2919"/>
        <v>#DIV/0!</v>
      </c>
      <c r="AB1178" s="278" t="e">
        <f t="shared" si="2920"/>
        <v>#DIV/0!</v>
      </c>
      <c r="AC1178" s="260">
        <f t="shared" si="2921"/>
        <v>0</v>
      </c>
      <c r="AD1178" s="254" t="e">
        <f t="shared" si="2922"/>
        <v>#DIV/0!</v>
      </c>
      <c r="AE1178" s="279">
        <v>1</v>
      </c>
      <c r="AF1178" s="280">
        <f t="shared" si="2923"/>
        <v>0</v>
      </c>
      <c r="AG1178" s="292">
        <f t="shared" si="2929"/>
        <v>44067</v>
      </c>
      <c r="AH1178" s="294"/>
      <c r="AI1178" s="294">
        <f t="shared" si="2930"/>
        <v>44125.4100324979</v>
      </c>
      <c r="AJ1178" s="295"/>
      <c r="AK1178" s="295">
        <f t="shared" si="2931"/>
        <v>44128.4100324979</v>
      </c>
      <c r="AL1178" s="296"/>
      <c r="AM1178" s="396"/>
      <c r="AN1178" s="218"/>
      <c r="AO1178" s="218"/>
      <c r="AP1178" s="218"/>
      <c r="AQ1178" s="218"/>
      <c r="AR1178" s="218"/>
      <c r="AS1178" s="218"/>
      <c r="AT1178" s="218"/>
      <c r="AU1178" s="218"/>
      <c r="AV1178" s="218"/>
      <c r="AW1178" s="218"/>
      <c r="AX1178" s="218"/>
      <c r="AY1178" s="218"/>
      <c r="AZ1178" s="218"/>
      <c r="BA1178" s="218"/>
      <c r="BB1178" s="218"/>
      <c r="BC1178" s="218"/>
      <c r="BD1178" s="218"/>
      <c r="BE1178" s="218"/>
      <c r="BF1178" s="218"/>
      <c r="BG1178" s="218"/>
      <c r="BH1178" s="218"/>
      <c r="BI1178" s="396"/>
      <c r="BJ1178" s="396"/>
      <c r="BK1178" s="396"/>
      <c r="BL1178" s="396"/>
      <c r="BM1178" s="396"/>
      <c r="BN1178" s="396"/>
      <c r="BO1178" s="396"/>
      <c r="BP1178" s="396"/>
      <c r="BQ1178" s="396"/>
      <c r="BR1178" s="396"/>
      <c r="BS1178" s="396"/>
      <c r="BT1178" s="396"/>
      <c r="BU1178" s="396"/>
      <c r="BV1178" s="396"/>
      <c r="BW1178" s="396"/>
      <c r="BX1178" s="396"/>
      <c r="BY1178" s="396"/>
      <c r="BZ1178" s="396"/>
      <c r="CA1178" s="396"/>
      <c r="CB1178" s="396"/>
      <c r="CC1178" s="396"/>
      <c r="CD1178" s="396"/>
      <c r="CE1178" s="396"/>
      <c r="CF1178" s="396"/>
      <c r="CG1178" s="396"/>
      <c r="CH1178" s="396"/>
      <c r="CI1178" s="396"/>
      <c r="CJ1178" s="396"/>
      <c r="CK1178" s="396"/>
      <c r="CL1178" s="396"/>
      <c r="CM1178" s="396"/>
      <c r="CN1178" s="396"/>
      <c r="CO1178" s="396"/>
      <c r="CP1178" s="396"/>
      <c r="CQ1178" s="396"/>
      <c r="CR1178" s="396"/>
      <c r="CS1178" s="396"/>
      <c r="CT1178" s="396"/>
      <c r="CU1178" s="396"/>
      <c r="CV1178" s="396"/>
      <c r="CW1178" s="396"/>
      <c r="CX1178" s="396"/>
      <c r="CY1178" s="396"/>
    </row>
    <row r="1179" s="197" customFormat="1" customHeight="1" spans="1:103">
      <c r="A1179" s="370"/>
      <c r="B1179" s="237"/>
      <c r="C1179" s="240"/>
      <c r="D1179" s="239"/>
      <c r="E1179" s="240"/>
      <c r="F1179" s="238"/>
      <c r="G1179" s="240"/>
      <c r="H1179" s="240"/>
      <c r="I1179" s="240"/>
      <c r="J1179" s="256"/>
      <c r="K1179" s="240"/>
      <c r="L1179" s="240"/>
      <c r="M1179" s="240"/>
      <c r="N1179" s="257"/>
      <c r="O1179" s="240"/>
      <c r="P1179" s="240"/>
      <c r="Q1179" s="240"/>
      <c r="R1179" s="240"/>
      <c r="S1179" s="267"/>
      <c r="T1179" s="267"/>
      <c r="U1179" s="267"/>
      <c r="V1179" s="267"/>
      <c r="W1179" s="272"/>
      <c r="X1179" s="269"/>
      <c r="Y1179" s="267"/>
      <c r="Z1179" s="240"/>
      <c r="AA1179" s="267"/>
      <c r="AB1179" s="281"/>
      <c r="AC1179" s="267"/>
      <c r="AD1179" s="258"/>
      <c r="AE1179" s="282"/>
      <c r="AF1179" s="283"/>
      <c r="AG1179" s="297"/>
      <c r="AH1179" s="352"/>
      <c r="AI1179" s="352"/>
      <c r="AJ1179" s="345"/>
      <c r="AK1179" s="345"/>
      <c r="AL1179" s="298"/>
      <c r="AM1179" s="396"/>
      <c r="AN1179" s="218"/>
      <c r="AO1179" s="218"/>
      <c r="AP1179" s="218"/>
      <c r="AQ1179" s="218"/>
      <c r="AR1179" s="218"/>
      <c r="AS1179" s="218"/>
      <c r="AT1179" s="218"/>
      <c r="AU1179" s="218"/>
      <c r="AV1179" s="218"/>
      <c r="AW1179" s="218"/>
      <c r="AX1179" s="218"/>
      <c r="AY1179" s="218"/>
      <c r="AZ1179" s="218"/>
      <c r="BA1179" s="218"/>
      <c r="BB1179" s="218"/>
      <c r="BC1179" s="218"/>
      <c r="BD1179" s="218"/>
      <c r="BE1179" s="218"/>
      <c r="BF1179" s="218"/>
      <c r="BG1179" s="218"/>
      <c r="BH1179" s="218"/>
      <c r="BI1179" s="396"/>
      <c r="BJ1179" s="396"/>
      <c r="BK1179" s="396"/>
      <c r="BL1179" s="396"/>
      <c r="BM1179" s="396"/>
      <c r="BN1179" s="396"/>
      <c r="BO1179" s="396"/>
      <c r="BP1179" s="396"/>
      <c r="BQ1179" s="396"/>
      <c r="BR1179" s="396"/>
      <c r="BS1179" s="396"/>
      <c r="BT1179" s="396"/>
      <c r="BU1179" s="396"/>
      <c r="BV1179" s="396"/>
      <c r="BW1179" s="396"/>
      <c r="BX1179" s="396"/>
      <c r="BY1179" s="396"/>
      <c r="BZ1179" s="396"/>
      <c r="CA1179" s="396"/>
      <c r="CB1179" s="396"/>
      <c r="CC1179" s="396"/>
      <c r="CD1179" s="396"/>
      <c r="CE1179" s="396"/>
      <c r="CF1179" s="396"/>
      <c r="CG1179" s="396"/>
      <c r="CH1179" s="396"/>
      <c r="CI1179" s="396"/>
      <c r="CJ1179" s="396"/>
      <c r="CK1179" s="396"/>
      <c r="CL1179" s="396"/>
      <c r="CM1179" s="396"/>
      <c r="CN1179" s="396"/>
      <c r="CO1179" s="396"/>
      <c r="CP1179" s="396"/>
      <c r="CQ1179" s="396"/>
      <c r="CR1179" s="396"/>
      <c r="CS1179" s="396"/>
      <c r="CT1179" s="396"/>
      <c r="CU1179" s="396"/>
      <c r="CV1179" s="396"/>
      <c r="CW1179" s="396"/>
      <c r="CX1179" s="396"/>
      <c r="CY1179" s="396"/>
    </row>
    <row r="1180" s="196" customFormat="1" customHeight="1" spans="1:103">
      <c r="A1180" s="369">
        <v>413</v>
      </c>
      <c r="B1180" s="235">
        <v>1147</v>
      </c>
      <c r="C1180" s="234">
        <v>1</v>
      </c>
      <c r="D1180" s="233">
        <v>450</v>
      </c>
      <c r="E1180" s="234" t="s">
        <v>261</v>
      </c>
      <c r="F1180" s="232">
        <v>2020</v>
      </c>
      <c r="G1180" s="234"/>
      <c r="H1180" s="234" t="s">
        <v>15</v>
      </c>
      <c r="I1180" s="234">
        <v>300</v>
      </c>
      <c r="J1180" s="252" t="s">
        <v>168</v>
      </c>
      <c r="K1180" s="234">
        <v>98</v>
      </c>
      <c r="L1180" s="234">
        <v>3</v>
      </c>
      <c r="M1180" s="234">
        <f t="shared" ref="M1180:M1193" si="2932">O1180*K1180*I1180</f>
        <v>61740</v>
      </c>
      <c r="N1180" s="253">
        <f>M1180/SUM($M$1180:$M$1186)</f>
        <v>0.047731700528806</v>
      </c>
      <c r="O1180" s="234">
        <v>2.1</v>
      </c>
      <c r="P1180" s="234"/>
      <c r="Q1180" s="234"/>
      <c r="R1180" s="234"/>
      <c r="S1180" s="260">
        <f t="shared" ref="S1180:S1193" si="2933">R1180*Q1180*P1180/1000</f>
        <v>0</v>
      </c>
      <c r="T1180" s="260">
        <f t="shared" ref="T1180:T1193" si="2934">F1180*N1180*1000/L1180/K1180*9000/I1180</f>
        <v>9838.57500695798</v>
      </c>
      <c r="U1180" s="260">
        <f t="shared" ref="U1180:U1193" si="2935">F1180*N1180</f>
        <v>96.4180350681881</v>
      </c>
      <c r="V1180" s="260"/>
      <c r="W1180" s="270"/>
      <c r="X1180" s="266"/>
      <c r="Y1180" s="260">
        <f t="shared" ref="Y1180:Y1193" si="2936">T1180-X1180</f>
        <v>9838.57500695798</v>
      </c>
      <c r="Z1180" s="234">
        <f t="shared" ref="Z1180:Z1193" si="2937">Y1180*I1180/9000*L1180*K1180/1000</f>
        <v>96.4180350681882</v>
      </c>
      <c r="AA1180" s="260">
        <f t="shared" ref="AA1180:AA1193" si="2938">65*1000/K1180*9000/I1180</f>
        <v>19897.9591836735</v>
      </c>
      <c r="AB1180" s="278">
        <f t="shared" ref="AB1180:AB1193" si="2939">Q1180*R1180*P1180*N1180/K1180/L1180*9000/I1180</f>
        <v>0</v>
      </c>
      <c r="AC1180" s="260">
        <f t="shared" ref="AC1180:AC1193" si="2940">D1180/2*O1180*60*24/1000</f>
        <v>680.4</v>
      </c>
      <c r="AD1180" s="254">
        <f t="shared" ref="AD1180:AD1193" si="2941">T1180/AC1180/0.83/AE1180</f>
        <v>17.4216708225459</v>
      </c>
      <c r="AE1180" s="279">
        <v>1</v>
      </c>
      <c r="AF1180" s="280">
        <f t="shared" ref="AF1180:AF1193" si="2942">IF(LEN(C1180)&gt;0,AC1180*I1180/9000/1000*K1180*L1180,"")</f>
        <v>6.66792</v>
      </c>
      <c r="AG1180" s="292">
        <v>44140</v>
      </c>
      <c r="AH1180" s="294"/>
      <c r="AI1180" s="294">
        <f>AD1180+AG1180</f>
        <v>44157.4216708225</v>
      </c>
      <c r="AJ1180" s="295" t="str">
        <f ca="1">IF(NOW()-AG1180-AD1180&gt;=-2,"跟踪"," ")</f>
        <v>跟踪</v>
      </c>
      <c r="AK1180" s="295">
        <f>AI1180+3</f>
        <v>44160.4216708225</v>
      </c>
      <c r="AL1180" s="296">
        <f>SUM(AF1180:AF1186)</f>
        <v>139.69584</v>
      </c>
      <c r="AM1180" s="367"/>
      <c r="AN1180" s="218"/>
      <c r="AO1180" s="218"/>
      <c r="AP1180" s="218"/>
      <c r="AQ1180" s="218"/>
      <c r="AR1180" s="218"/>
      <c r="AS1180" s="218"/>
      <c r="AT1180" s="218"/>
      <c r="AU1180" s="218"/>
      <c r="AV1180" s="218"/>
      <c r="AW1180" s="218"/>
      <c r="AX1180" s="218"/>
      <c r="AY1180" s="218"/>
      <c r="AZ1180" s="218"/>
      <c r="BA1180" s="218"/>
      <c r="BB1180" s="218"/>
      <c r="BC1180" s="218"/>
      <c r="BD1180" s="218"/>
      <c r="BE1180" s="218"/>
      <c r="BF1180" s="218"/>
      <c r="BG1180" s="218"/>
      <c r="BH1180" s="218"/>
      <c r="BI1180" s="367"/>
      <c r="BJ1180" s="367"/>
      <c r="BK1180" s="367"/>
      <c r="BL1180" s="367"/>
      <c r="BM1180" s="367"/>
      <c r="BN1180" s="367"/>
      <c r="BO1180" s="367"/>
      <c r="BP1180" s="367"/>
      <c r="BQ1180" s="367"/>
      <c r="BR1180" s="367"/>
      <c r="BS1180" s="367"/>
      <c r="BT1180" s="367"/>
      <c r="BU1180" s="367"/>
      <c r="BV1180" s="367"/>
      <c r="BW1180" s="367"/>
      <c r="BX1180" s="367"/>
      <c r="BY1180" s="367"/>
      <c r="BZ1180" s="367"/>
      <c r="CA1180" s="367"/>
      <c r="CB1180" s="367"/>
      <c r="CC1180" s="367"/>
      <c r="CD1180" s="367"/>
      <c r="CE1180" s="367"/>
      <c r="CF1180" s="367"/>
      <c r="CG1180" s="367"/>
      <c r="CH1180" s="367"/>
      <c r="CI1180" s="367"/>
      <c r="CJ1180" s="367"/>
      <c r="CK1180" s="367"/>
      <c r="CL1180" s="367"/>
      <c r="CM1180" s="367"/>
      <c r="CN1180" s="367"/>
      <c r="CO1180" s="367"/>
      <c r="CP1180" s="367"/>
      <c r="CQ1180" s="367"/>
      <c r="CR1180" s="367"/>
      <c r="CS1180" s="367"/>
      <c r="CT1180" s="367"/>
      <c r="CU1180" s="367"/>
      <c r="CV1180" s="367"/>
      <c r="CW1180" s="367"/>
      <c r="CX1180" s="367"/>
      <c r="CY1180" s="367"/>
    </row>
    <row r="1181" s="196" customFormat="1" customHeight="1" spans="1:103">
      <c r="A1181" s="369">
        <v>413</v>
      </c>
      <c r="B1181" s="235"/>
      <c r="C1181" s="234">
        <v>1</v>
      </c>
      <c r="D1181" s="233">
        <f t="shared" ref="D1181:D1186" si="2943">D1180</f>
        <v>450</v>
      </c>
      <c r="E1181" s="234" t="str">
        <f t="shared" ref="E1181:E1186" si="2944">E1180</f>
        <v>YY-2079-16E-F</v>
      </c>
      <c r="F1181" s="232">
        <f t="shared" ref="F1181:F1186" si="2945">F1180</f>
        <v>2020</v>
      </c>
      <c r="G1181" s="234"/>
      <c r="H1181" s="234" t="s">
        <v>41</v>
      </c>
      <c r="I1181" s="234">
        <v>300</v>
      </c>
      <c r="J1181" s="252" t="s">
        <v>168</v>
      </c>
      <c r="K1181" s="234">
        <v>98</v>
      </c>
      <c r="L1181" s="234">
        <f t="shared" ref="L1181:L1186" si="2946">L1180</f>
        <v>3</v>
      </c>
      <c r="M1181" s="234">
        <f t="shared" si="2932"/>
        <v>61740</v>
      </c>
      <c r="N1181" s="253">
        <f t="shared" ref="N1181:N1186" si="2947">M1181/SUM($M$1180:$M$1186)</f>
        <v>0.047731700528806</v>
      </c>
      <c r="O1181" s="234">
        <v>2.1</v>
      </c>
      <c r="P1181" s="234"/>
      <c r="Q1181" s="234"/>
      <c r="R1181" s="234"/>
      <c r="S1181" s="260">
        <f t="shared" si="2933"/>
        <v>0</v>
      </c>
      <c r="T1181" s="260">
        <f t="shared" si="2934"/>
        <v>9838.57500695798</v>
      </c>
      <c r="U1181" s="260">
        <f t="shared" si="2935"/>
        <v>96.4180350681881</v>
      </c>
      <c r="V1181" s="260"/>
      <c r="W1181" s="270"/>
      <c r="X1181" s="266"/>
      <c r="Y1181" s="260">
        <f t="shared" si="2936"/>
        <v>9838.57500695798</v>
      </c>
      <c r="Z1181" s="234">
        <f t="shared" si="2937"/>
        <v>96.4180350681882</v>
      </c>
      <c r="AA1181" s="260">
        <f t="shared" si="2938"/>
        <v>19897.9591836735</v>
      </c>
      <c r="AB1181" s="278">
        <f t="shared" si="2939"/>
        <v>0</v>
      </c>
      <c r="AC1181" s="260">
        <f t="shared" si="2940"/>
        <v>680.4</v>
      </c>
      <c r="AD1181" s="254">
        <f t="shared" si="2941"/>
        <v>17.4216708225459</v>
      </c>
      <c r="AE1181" s="279">
        <v>1</v>
      </c>
      <c r="AF1181" s="280">
        <f t="shared" si="2942"/>
        <v>6.66792</v>
      </c>
      <c r="AG1181" s="292">
        <f t="shared" ref="AG1181:AG1186" si="2948">AG1180</f>
        <v>44140</v>
      </c>
      <c r="AH1181" s="294"/>
      <c r="AI1181" s="294">
        <f t="shared" ref="AI1181:AI1186" si="2949">AI1180</f>
        <v>44157.4216708225</v>
      </c>
      <c r="AJ1181" s="295"/>
      <c r="AK1181" s="295">
        <f t="shared" ref="AK1181:AK1186" si="2950">AK1180</f>
        <v>44160.4216708225</v>
      </c>
      <c r="AL1181" s="296"/>
      <c r="AM1181" s="367"/>
      <c r="AN1181" s="218"/>
      <c r="AO1181" s="218"/>
      <c r="AP1181" s="218"/>
      <c r="AQ1181" s="218"/>
      <c r="AR1181" s="218"/>
      <c r="AS1181" s="218"/>
      <c r="AT1181" s="218"/>
      <c r="AU1181" s="218"/>
      <c r="AV1181" s="218"/>
      <c r="AW1181" s="218"/>
      <c r="AX1181" s="218"/>
      <c r="AY1181" s="218"/>
      <c r="AZ1181" s="218"/>
      <c r="BA1181" s="218"/>
      <c r="BB1181" s="218"/>
      <c r="BC1181" s="218"/>
      <c r="BD1181" s="218"/>
      <c r="BE1181" s="218"/>
      <c r="BF1181" s="218"/>
      <c r="BG1181" s="218"/>
      <c r="BH1181" s="218"/>
      <c r="BI1181" s="367"/>
      <c r="BJ1181" s="367"/>
      <c r="BK1181" s="367"/>
      <c r="BL1181" s="367"/>
      <c r="BM1181" s="367"/>
      <c r="BN1181" s="367"/>
      <c r="BO1181" s="367"/>
      <c r="BP1181" s="367"/>
      <c r="BQ1181" s="367"/>
      <c r="BR1181" s="367"/>
      <c r="BS1181" s="367"/>
      <c r="BT1181" s="367"/>
      <c r="BU1181" s="367"/>
      <c r="BV1181" s="367"/>
      <c r="BW1181" s="367"/>
      <c r="BX1181" s="367"/>
      <c r="BY1181" s="367"/>
      <c r="BZ1181" s="367"/>
      <c r="CA1181" s="367"/>
      <c r="CB1181" s="367"/>
      <c r="CC1181" s="367"/>
      <c r="CD1181" s="367"/>
      <c r="CE1181" s="367"/>
      <c r="CF1181" s="367"/>
      <c r="CG1181" s="367"/>
      <c r="CH1181" s="367"/>
      <c r="CI1181" s="367"/>
      <c r="CJ1181" s="367"/>
      <c r="CK1181" s="367"/>
      <c r="CL1181" s="367"/>
      <c r="CM1181" s="367"/>
      <c r="CN1181" s="367"/>
      <c r="CO1181" s="367"/>
      <c r="CP1181" s="367"/>
      <c r="CQ1181" s="367"/>
      <c r="CR1181" s="367"/>
      <c r="CS1181" s="367"/>
      <c r="CT1181" s="367"/>
      <c r="CU1181" s="367"/>
      <c r="CV1181" s="367"/>
      <c r="CW1181" s="367"/>
      <c r="CX1181" s="367"/>
      <c r="CY1181" s="367"/>
    </row>
    <row r="1182" s="196" customFormat="1" customHeight="1" spans="1:103">
      <c r="A1182" s="369">
        <v>413</v>
      </c>
      <c r="B1182" s="235"/>
      <c r="C1182" s="234">
        <v>1</v>
      </c>
      <c r="D1182" s="233">
        <f t="shared" si="2943"/>
        <v>450</v>
      </c>
      <c r="E1182" s="234" t="str">
        <f t="shared" si="2944"/>
        <v>YY-2079-16E-F</v>
      </c>
      <c r="F1182" s="232">
        <f t="shared" si="2945"/>
        <v>2020</v>
      </c>
      <c r="G1182" s="234"/>
      <c r="H1182" s="234" t="s">
        <v>42</v>
      </c>
      <c r="I1182" s="234">
        <v>300</v>
      </c>
      <c r="J1182" s="252" t="s">
        <v>263</v>
      </c>
      <c r="K1182" s="234">
        <v>195</v>
      </c>
      <c r="L1182" s="234">
        <f t="shared" si="2946"/>
        <v>3</v>
      </c>
      <c r="M1182" s="234">
        <f t="shared" si="2932"/>
        <v>321750</v>
      </c>
      <c r="N1182" s="253">
        <f t="shared" si="2947"/>
        <v>0.248747564709157</v>
      </c>
      <c r="O1182" s="234">
        <v>5.5</v>
      </c>
      <c r="P1182" s="234"/>
      <c r="Q1182" s="234"/>
      <c r="R1182" s="234"/>
      <c r="S1182" s="260">
        <f t="shared" si="2933"/>
        <v>0</v>
      </c>
      <c r="T1182" s="260">
        <f t="shared" si="2934"/>
        <v>25767.6964467947</v>
      </c>
      <c r="U1182" s="260">
        <f t="shared" si="2935"/>
        <v>502.470080712496</v>
      </c>
      <c r="V1182" s="260"/>
      <c r="W1182" s="270"/>
      <c r="X1182" s="266"/>
      <c r="Y1182" s="260">
        <f t="shared" si="2936"/>
        <v>25767.6964467947</v>
      </c>
      <c r="Z1182" s="234">
        <f t="shared" si="2937"/>
        <v>502.470080712496</v>
      </c>
      <c r="AA1182" s="260">
        <f t="shared" si="2938"/>
        <v>10000</v>
      </c>
      <c r="AB1182" s="278">
        <f t="shared" si="2939"/>
        <v>0</v>
      </c>
      <c r="AC1182" s="260">
        <f t="shared" si="2940"/>
        <v>1782</v>
      </c>
      <c r="AD1182" s="254">
        <f t="shared" si="2941"/>
        <v>17.4216708225459</v>
      </c>
      <c r="AE1182" s="279">
        <v>1</v>
      </c>
      <c r="AF1182" s="280">
        <f t="shared" si="2942"/>
        <v>34.749</v>
      </c>
      <c r="AG1182" s="292">
        <f t="shared" si="2948"/>
        <v>44140</v>
      </c>
      <c r="AH1182" s="294"/>
      <c r="AI1182" s="294">
        <f t="shared" si="2949"/>
        <v>44157.4216708225</v>
      </c>
      <c r="AJ1182" s="295"/>
      <c r="AK1182" s="295">
        <f t="shared" si="2950"/>
        <v>44160.4216708225</v>
      </c>
      <c r="AL1182" s="296"/>
      <c r="AM1182" s="367"/>
      <c r="AN1182" s="218"/>
      <c r="AO1182" s="218"/>
      <c r="AP1182" s="218"/>
      <c r="AQ1182" s="218"/>
      <c r="AR1182" s="218"/>
      <c r="AS1182" s="218"/>
      <c r="AT1182" s="218"/>
      <c r="AU1182" s="218"/>
      <c r="AV1182" s="218"/>
      <c r="AW1182" s="218"/>
      <c r="AX1182" s="218"/>
      <c r="AY1182" s="218"/>
      <c r="AZ1182" s="218"/>
      <c r="BA1182" s="218"/>
      <c r="BB1182" s="218"/>
      <c r="BC1182" s="218"/>
      <c r="BD1182" s="218"/>
      <c r="BE1182" s="218"/>
      <c r="BF1182" s="218"/>
      <c r="BG1182" s="218"/>
      <c r="BH1182" s="218"/>
      <c r="BI1182" s="367"/>
      <c r="BJ1182" s="367"/>
      <c r="BK1182" s="367"/>
      <c r="BL1182" s="367"/>
      <c r="BM1182" s="367"/>
      <c r="BN1182" s="367"/>
      <c r="BO1182" s="367"/>
      <c r="BP1182" s="367"/>
      <c r="BQ1182" s="367"/>
      <c r="BR1182" s="367"/>
      <c r="BS1182" s="367"/>
      <c r="BT1182" s="367"/>
      <c r="BU1182" s="367"/>
      <c r="BV1182" s="367"/>
      <c r="BW1182" s="367"/>
      <c r="BX1182" s="367"/>
      <c r="BY1182" s="367"/>
      <c r="BZ1182" s="367"/>
      <c r="CA1182" s="367"/>
      <c r="CB1182" s="367"/>
      <c r="CC1182" s="367"/>
      <c r="CD1182" s="367"/>
      <c r="CE1182" s="367"/>
      <c r="CF1182" s="367"/>
      <c r="CG1182" s="367"/>
      <c r="CH1182" s="367"/>
      <c r="CI1182" s="367"/>
      <c r="CJ1182" s="367"/>
      <c r="CK1182" s="367"/>
      <c r="CL1182" s="367"/>
      <c r="CM1182" s="367"/>
      <c r="CN1182" s="367"/>
      <c r="CO1182" s="367"/>
      <c r="CP1182" s="367"/>
      <c r="CQ1182" s="367"/>
      <c r="CR1182" s="367"/>
      <c r="CS1182" s="367"/>
      <c r="CT1182" s="367"/>
      <c r="CU1182" s="367"/>
      <c r="CV1182" s="367"/>
      <c r="CW1182" s="367"/>
      <c r="CX1182" s="367"/>
      <c r="CY1182" s="367"/>
    </row>
    <row r="1183" s="196" customFormat="1" customHeight="1" spans="1:103">
      <c r="A1183" s="369">
        <v>413</v>
      </c>
      <c r="B1183" s="235"/>
      <c r="C1183" s="234">
        <v>1</v>
      </c>
      <c r="D1183" s="233">
        <f t="shared" si="2943"/>
        <v>450</v>
      </c>
      <c r="E1183" s="234" t="str">
        <f t="shared" si="2944"/>
        <v>YY-2079-16E-F</v>
      </c>
      <c r="F1183" s="232">
        <f t="shared" si="2945"/>
        <v>2020</v>
      </c>
      <c r="G1183" s="234"/>
      <c r="H1183" s="234" t="s">
        <v>43</v>
      </c>
      <c r="I1183" s="234">
        <v>300</v>
      </c>
      <c r="J1183" s="252" t="s">
        <v>263</v>
      </c>
      <c r="K1183" s="234">
        <v>195</v>
      </c>
      <c r="L1183" s="234">
        <f t="shared" si="2946"/>
        <v>3</v>
      </c>
      <c r="M1183" s="234">
        <f t="shared" si="2932"/>
        <v>321750</v>
      </c>
      <c r="N1183" s="253">
        <f t="shared" si="2947"/>
        <v>0.248747564709157</v>
      </c>
      <c r="O1183" s="234">
        <v>5.5</v>
      </c>
      <c r="P1183" s="234"/>
      <c r="Q1183" s="234"/>
      <c r="R1183" s="234"/>
      <c r="S1183" s="260">
        <f t="shared" si="2933"/>
        <v>0</v>
      </c>
      <c r="T1183" s="260">
        <f t="shared" si="2934"/>
        <v>25767.6964467947</v>
      </c>
      <c r="U1183" s="260">
        <f t="shared" si="2935"/>
        <v>502.470080712496</v>
      </c>
      <c r="V1183" s="260"/>
      <c r="W1183" s="270"/>
      <c r="X1183" s="266"/>
      <c r="Y1183" s="260">
        <f t="shared" si="2936"/>
        <v>25767.6964467947</v>
      </c>
      <c r="Z1183" s="234">
        <f t="shared" si="2937"/>
        <v>502.470080712496</v>
      </c>
      <c r="AA1183" s="260">
        <f t="shared" si="2938"/>
        <v>10000</v>
      </c>
      <c r="AB1183" s="278">
        <f t="shared" si="2939"/>
        <v>0</v>
      </c>
      <c r="AC1183" s="260">
        <f t="shared" si="2940"/>
        <v>1782</v>
      </c>
      <c r="AD1183" s="254">
        <f t="shared" si="2941"/>
        <v>17.4216708225459</v>
      </c>
      <c r="AE1183" s="279">
        <v>1</v>
      </c>
      <c r="AF1183" s="280">
        <f t="shared" si="2942"/>
        <v>34.749</v>
      </c>
      <c r="AG1183" s="292">
        <f t="shared" si="2948"/>
        <v>44140</v>
      </c>
      <c r="AH1183" s="294"/>
      <c r="AI1183" s="294">
        <f t="shared" si="2949"/>
        <v>44157.4216708225</v>
      </c>
      <c r="AJ1183" s="295"/>
      <c r="AK1183" s="295">
        <f t="shared" si="2950"/>
        <v>44160.4216708225</v>
      </c>
      <c r="AL1183" s="296"/>
      <c r="AM1183" s="367"/>
      <c r="AN1183" s="218"/>
      <c r="AO1183" s="218"/>
      <c r="AP1183" s="218"/>
      <c r="AQ1183" s="218"/>
      <c r="AR1183" s="218"/>
      <c r="AS1183" s="218"/>
      <c r="AT1183" s="218"/>
      <c r="AU1183" s="218"/>
      <c r="AV1183" s="218"/>
      <c r="AW1183" s="218"/>
      <c r="AX1183" s="218"/>
      <c r="AY1183" s="218"/>
      <c r="AZ1183" s="218"/>
      <c r="BA1183" s="218"/>
      <c r="BB1183" s="218"/>
      <c r="BC1183" s="218"/>
      <c r="BD1183" s="218"/>
      <c r="BE1183" s="218"/>
      <c r="BF1183" s="218"/>
      <c r="BG1183" s="218"/>
      <c r="BH1183" s="218"/>
      <c r="BI1183" s="367"/>
      <c r="BJ1183" s="367"/>
      <c r="BK1183" s="367"/>
      <c r="BL1183" s="367"/>
      <c r="BM1183" s="367"/>
      <c r="BN1183" s="367"/>
      <c r="BO1183" s="367"/>
      <c r="BP1183" s="367"/>
      <c r="BQ1183" s="367"/>
      <c r="BR1183" s="367"/>
      <c r="BS1183" s="367"/>
      <c r="BT1183" s="367"/>
      <c r="BU1183" s="367"/>
      <c r="BV1183" s="367"/>
      <c r="BW1183" s="367"/>
      <c r="BX1183" s="367"/>
      <c r="BY1183" s="367"/>
      <c r="BZ1183" s="367"/>
      <c r="CA1183" s="367"/>
      <c r="CB1183" s="367"/>
      <c r="CC1183" s="367"/>
      <c r="CD1183" s="367"/>
      <c r="CE1183" s="367"/>
      <c r="CF1183" s="367"/>
      <c r="CG1183" s="367"/>
      <c r="CH1183" s="367"/>
      <c r="CI1183" s="367"/>
      <c r="CJ1183" s="367"/>
      <c r="CK1183" s="367"/>
      <c r="CL1183" s="367"/>
      <c r="CM1183" s="367"/>
      <c r="CN1183" s="367"/>
      <c r="CO1183" s="367"/>
      <c r="CP1183" s="367"/>
      <c r="CQ1183" s="367"/>
      <c r="CR1183" s="367"/>
      <c r="CS1183" s="367"/>
      <c r="CT1183" s="367"/>
      <c r="CU1183" s="367"/>
      <c r="CV1183" s="367"/>
      <c r="CW1183" s="367"/>
      <c r="CX1183" s="367"/>
      <c r="CY1183" s="367"/>
    </row>
    <row r="1184" s="196" customFormat="1" customHeight="1" spans="1:103">
      <c r="A1184" s="369">
        <v>413</v>
      </c>
      <c r="B1184" s="235"/>
      <c r="C1184" s="234">
        <v>1</v>
      </c>
      <c r="D1184" s="233">
        <f t="shared" si="2943"/>
        <v>450</v>
      </c>
      <c r="E1184" s="234" t="str">
        <f t="shared" si="2944"/>
        <v>YY-2079-16E-F</v>
      </c>
      <c r="F1184" s="232">
        <f t="shared" si="2945"/>
        <v>2020</v>
      </c>
      <c r="G1184" s="234"/>
      <c r="H1184" s="234" t="s">
        <v>44</v>
      </c>
      <c r="I1184" s="234">
        <v>300</v>
      </c>
      <c r="J1184" s="252" t="s">
        <v>263</v>
      </c>
      <c r="K1184" s="234">
        <v>390</v>
      </c>
      <c r="L1184" s="234">
        <f t="shared" si="2946"/>
        <v>3</v>
      </c>
      <c r="M1184" s="234">
        <f t="shared" si="2932"/>
        <v>526500</v>
      </c>
      <c r="N1184" s="253">
        <f t="shared" si="2947"/>
        <v>0.407041469524075</v>
      </c>
      <c r="O1184" s="234">
        <v>4.5</v>
      </c>
      <c r="P1184" s="234"/>
      <c r="Q1184" s="234"/>
      <c r="R1184" s="234"/>
      <c r="S1184" s="260">
        <f t="shared" si="2933"/>
        <v>0</v>
      </c>
      <c r="T1184" s="260">
        <f t="shared" si="2934"/>
        <v>21082.6607291957</v>
      </c>
      <c r="U1184" s="260">
        <f t="shared" si="2935"/>
        <v>822.223768438631</v>
      </c>
      <c r="V1184" s="260"/>
      <c r="W1184" s="270"/>
      <c r="X1184" s="266"/>
      <c r="Y1184" s="260">
        <f t="shared" si="2936"/>
        <v>21082.6607291957</v>
      </c>
      <c r="Z1184" s="234">
        <f t="shared" si="2937"/>
        <v>822.223768438631</v>
      </c>
      <c r="AA1184" s="260">
        <f t="shared" si="2938"/>
        <v>5000</v>
      </c>
      <c r="AB1184" s="278">
        <f t="shared" si="2939"/>
        <v>0</v>
      </c>
      <c r="AC1184" s="260">
        <f t="shared" si="2940"/>
        <v>1458</v>
      </c>
      <c r="AD1184" s="254">
        <f t="shared" si="2941"/>
        <v>17.4216708225459</v>
      </c>
      <c r="AE1184" s="279">
        <v>1</v>
      </c>
      <c r="AF1184" s="280">
        <f t="shared" si="2942"/>
        <v>56.862</v>
      </c>
      <c r="AG1184" s="292">
        <f t="shared" si="2948"/>
        <v>44140</v>
      </c>
      <c r="AH1184" s="294"/>
      <c r="AI1184" s="294">
        <f t="shared" si="2949"/>
        <v>44157.4216708225</v>
      </c>
      <c r="AJ1184" s="295"/>
      <c r="AK1184" s="295">
        <f t="shared" si="2950"/>
        <v>44160.4216708225</v>
      </c>
      <c r="AL1184" s="296"/>
      <c r="AM1184" s="367"/>
      <c r="AN1184" s="218"/>
      <c r="AO1184" s="218"/>
      <c r="AP1184" s="218"/>
      <c r="AQ1184" s="218"/>
      <c r="AR1184" s="218"/>
      <c r="AS1184" s="218"/>
      <c r="AT1184" s="218"/>
      <c r="AU1184" s="218"/>
      <c r="AV1184" s="218"/>
      <c r="AW1184" s="218"/>
      <c r="AX1184" s="218"/>
      <c r="AY1184" s="218"/>
      <c r="AZ1184" s="218"/>
      <c r="BA1184" s="218"/>
      <c r="BB1184" s="218"/>
      <c r="BC1184" s="218"/>
      <c r="BD1184" s="218"/>
      <c r="BE1184" s="218"/>
      <c r="BF1184" s="218"/>
      <c r="BG1184" s="218"/>
      <c r="BH1184" s="218"/>
      <c r="BI1184" s="367"/>
      <c r="BJ1184" s="367"/>
      <c r="BK1184" s="367"/>
      <c r="BL1184" s="367"/>
      <c r="BM1184" s="367"/>
      <c r="BN1184" s="367"/>
      <c r="BO1184" s="367"/>
      <c r="BP1184" s="367"/>
      <c r="BQ1184" s="367"/>
      <c r="BR1184" s="367"/>
      <c r="BS1184" s="367"/>
      <c r="BT1184" s="367"/>
      <c r="BU1184" s="367"/>
      <c r="BV1184" s="367"/>
      <c r="BW1184" s="367"/>
      <c r="BX1184" s="367"/>
      <c r="BY1184" s="367"/>
      <c r="BZ1184" s="367"/>
      <c r="CA1184" s="367"/>
      <c r="CB1184" s="367"/>
      <c r="CC1184" s="367"/>
      <c r="CD1184" s="367"/>
      <c r="CE1184" s="367"/>
      <c r="CF1184" s="367"/>
      <c r="CG1184" s="367"/>
      <c r="CH1184" s="367"/>
      <c r="CI1184" s="367"/>
      <c r="CJ1184" s="367"/>
      <c r="CK1184" s="367"/>
      <c r="CL1184" s="367"/>
      <c r="CM1184" s="367"/>
      <c r="CN1184" s="367"/>
      <c r="CO1184" s="367"/>
      <c r="CP1184" s="367"/>
      <c r="CQ1184" s="367"/>
      <c r="CR1184" s="367"/>
      <c r="CS1184" s="367"/>
      <c r="CT1184" s="367"/>
      <c r="CU1184" s="367"/>
      <c r="CV1184" s="367"/>
      <c r="CW1184" s="367"/>
      <c r="CX1184" s="367"/>
      <c r="CY1184" s="367"/>
    </row>
    <row r="1185" s="196" customFormat="1" customHeight="1" spans="1:103">
      <c r="A1185" s="369">
        <v>413</v>
      </c>
      <c r="B1185" s="235"/>
      <c r="C1185" s="234">
        <v>1</v>
      </c>
      <c r="D1185" s="233">
        <f t="shared" si="2943"/>
        <v>450</v>
      </c>
      <c r="E1185" s="234" t="str">
        <f t="shared" si="2944"/>
        <v>YY-2079-16E-F</v>
      </c>
      <c r="F1185" s="232">
        <f t="shared" si="2945"/>
        <v>2020</v>
      </c>
      <c r="G1185" s="234"/>
      <c r="H1185" s="234" t="s">
        <v>45</v>
      </c>
      <c r="I1185" s="234"/>
      <c r="J1185" s="252"/>
      <c r="K1185" s="234"/>
      <c r="L1185" s="234">
        <f t="shared" si="2946"/>
        <v>3</v>
      </c>
      <c r="M1185" s="234">
        <f t="shared" si="2932"/>
        <v>0</v>
      </c>
      <c r="N1185" s="253">
        <f t="shared" si="2947"/>
        <v>0</v>
      </c>
      <c r="O1185" s="234"/>
      <c r="P1185" s="234"/>
      <c r="Q1185" s="234"/>
      <c r="R1185" s="234"/>
      <c r="S1185" s="260">
        <f t="shared" si="2933"/>
        <v>0</v>
      </c>
      <c r="T1185" s="260" t="e">
        <f t="shared" si="2934"/>
        <v>#DIV/0!</v>
      </c>
      <c r="U1185" s="260">
        <f t="shared" si="2935"/>
        <v>0</v>
      </c>
      <c r="V1185" s="260"/>
      <c r="W1185" s="270"/>
      <c r="X1185" s="266"/>
      <c r="Y1185" s="260" t="e">
        <f t="shared" si="2936"/>
        <v>#DIV/0!</v>
      </c>
      <c r="Z1185" s="234" t="e">
        <f t="shared" si="2937"/>
        <v>#DIV/0!</v>
      </c>
      <c r="AA1185" s="260" t="e">
        <f t="shared" si="2938"/>
        <v>#DIV/0!</v>
      </c>
      <c r="AB1185" s="278" t="e">
        <f t="shared" si="2939"/>
        <v>#DIV/0!</v>
      </c>
      <c r="AC1185" s="260">
        <f t="shared" si="2940"/>
        <v>0</v>
      </c>
      <c r="AD1185" s="254" t="e">
        <f t="shared" si="2941"/>
        <v>#DIV/0!</v>
      </c>
      <c r="AE1185" s="279">
        <v>1</v>
      </c>
      <c r="AF1185" s="280">
        <f t="shared" si="2942"/>
        <v>0</v>
      </c>
      <c r="AG1185" s="292">
        <f t="shared" si="2948"/>
        <v>44140</v>
      </c>
      <c r="AH1185" s="294"/>
      <c r="AI1185" s="294">
        <f t="shared" si="2949"/>
        <v>44157.4216708225</v>
      </c>
      <c r="AJ1185" s="295"/>
      <c r="AK1185" s="295">
        <f t="shared" si="2950"/>
        <v>44160.4216708225</v>
      </c>
      <c r="AL1185" s="296"/>
      <c r="AM1185" s="367"/>
      <c r="AN1185" s="218"/>
      <c r="AO1185" s="218"/>
      <c r="AP1185" s="218"/>
      <c r="AQ1185" s="218"/>
      <c r="AR1185" s="218"/>
      <c r="AS1185" s="218"/>
      <c r="AT1185" s="218"/>
      <c r="AU1185" s="218"/>
      <c r="AV1185" s="218"/>
      <c r="AW1185" s="218"/>
      <c r="AX1185" s="218"/>
      <c r="AY1185" s="218"/>
      <c r="AZ1185" s="218"/>
      <c r="BA1185" s="218"/>
      <c r="BB1185" s="218"/>
      <c r="BC1185" s="218"/>
      <c r="BD1185" s="218"/>
      <c r="BE1185" s="218"/>
      <c r="BF1185" s="218"/>
      <c r="BG1185" s="218"/>
      <c r="BH1185" s="218"/>
      <c r="BI1185" s="367"/>
      <c r="BJ1185" s="367"/>
      <c r="BK1185" s="367"/>
      <c r="BL1185" s="367"/>
      <c r="BM1185" s="367"/>
      <c r="BN1185" s="367"/>
      <c r="BO1185" s="367"/>
      <c r="BP1185" s="367"/>
      <c r="BQ1185" s="367"/>
      <c r="BR1185" s="367"/>
      <c r="BS1185" s="367"/>
      <c r="BT1185" s="367"/>
      <c r="BU1185" s="367"/>
      <c r="BV1185" s="367"/>
      <c r="BW1185" s="367"/>
      <c r="BX1185" s="367"/>
      <c r="BY1185" s="367"/>
      <c r="BZ1185" s="367"/>
      <c r="CA1185" s="367"/>
      <c r="CB1185" s="367"/>
      <c r="CC1185" s="367"/>
      <c r="CD1185" s="367"/>
      <c r="CE1185" s="367"/>
      <c r="CF1185" s="367"/>
      <c r="CG1185" s="367"/>
      <c r="CH1185" s="367"/>
      <c r="CI1185" s="367"/>
      <c r="CJ1185" s="367"/>
      <c r="CK1185" s="367"/>
      <c r="CL1185" s="367"/>
      <c r="CM1185" s="367"/>
      <c r="CN1185" s="367"/>
      <c r="CO1185" s="367"/>
      <c r="CP1185" s="367"/>
      <c r="CQ1185" s="367"/>
      <c r="CR1185" s="367"/>
      <c r="CS1185" s="367"/>
      <c r="CT1185" s="367"/>
      <c r="CU1185" s="367"/>
      <c r="CV1185" s="367"/>
      <c r="CW1185" s="367"/>
      <c r="CX1185" s="367"/>
      <c r="CY1185" s="367"/>
    </row>
    <row r="1186" s="196" customFormat="1" customHeight="1" spans="1:103">
      <c r="A1186" s="369">
        <v>413</v>
      </c>
      <c r="B1186" s="235"/>
      <c r="C1186" s="234">
        <v>1</v>
      </c>
      <c r="D1186" s="233">
        <f t="shared" si="2943"/>
        <v>450</v>
      </c>
      <c r="E1186" s="234" t="str">
        <f t="shared" si="2944"/>
        <v>YY-2079-16E-F</v>
      </c>
      <c r="F1186" s="232">
        <f t="shared" si="2945"/>
        <v>2020</v>
      </c>
      <c r="G1186" s="234"/>
      <c r="H1186" s="234" t="s">
        <v>46</v>
      </c>
      <c r="I1186" s="234"/>
      <c r="J1186" s="252"/>
      <c r="K1186" s="234"/>
      <c r="L1186" s="234">
        <f t="shared" si="2946"/>
        <v>3</v>
      </c>
      <c r="M1186" s="234">
        <f t="shared" si="2932"/>
        <v>0</v>
      </c>
      <c r="N1186" s="253">
        <f t="shared" si="2947"/>
        <v>0</v>
      </c>
      <c r="O1186" s="234"/>
      <c r="P1186" s="234"/>
      <c r="Q1186" s="234"/>
      <c r="R1186" s="234"/>
      <c r="S1186" s="260">
        <f t="shared" si="2933"/>
        <v>0</v>
      </c>
      <c r="T1186" s="260" t="e">
        <f t="shared" si="2934"/>
        <v>#DIV/0!</v>
      </c>
      <c r="U1186" s="260">
        <f t="shared" si="2935"/>
        <v>0</v>
      </c>
      <c r="V1186" s="260"/>
      <c r="W1186" s="270"/>
      <c r="X1186" s="266"/>
      <c r="Y1186" s="260" t="e">
        <f t="shared" si="2936"/>
        <v>#DIV/0!</v>
      </c>
      <c r="Z1186" s="234" t="e">
        <f t="shared" si="2937"/>
        <v>#DIV/0!</v>
      </c>
      <c r="AA1186" s="260" t="e">
        <f t="shared" si="2938"/>
        <v>#DIV/0!</v>
      </c>
      <c r="AB1186" s="278" t="e">
        <f t="shared" si="2939"/>
        <v>#DIV/0!</v>
      </c>
      <c r="AC1186" s="260">
        <f t="shared" si="2940"/>
        <v>0</v>
      </c>
      <c r="AD1186" s="254" t="e">
        <f t="shared" si="2941"/>
        <v>#DIV/0!</v>
      </c>
      <c r="AE1186" s="279">
        <v>1</v>
      </c>
      <c r="AF1186" s="280">
        <f t="shared" si="2942"/>
        <v>0</v>
      </c>
      <c r="AG1186" s="292">
        <f t="shared" si="2948"/>
        <v>44140</v>
      </c>
      <c r="AH1186" s="294"/>
      <c r="AI1186" s="294">
        <f t="shared" si="2949"/>
        <v>44157.4216708225</v>
      </c>
      <c r="AJ1186" s="295"/>
      <c r="AK1186" s="295">
        <f t="shared" si="2950"/>
        <v>44160.4216708225</v>
      </c>
      <c r="AL1186" s="296"/>
      <c r="AM1186" s="367"/>
      <c r="AN1186" s="218"/>
      <c r="AO1186" s="218"/>
      <c r="AP1186" s="218"/>
      <c r="AQ1186" s="218"/>
      <c r="AR1186" s="218"/>
      <c r="AS1186" s="218"/>
      <c r="AT1186" s="218"/>
      <c r="AU1186" s="218"/>
      <c r="AV1186" s="218"/>
      <c r="AW1186" s="218"/>
      <c r="AX1186" s="218"/>
      <c r="AY1186" s="218"/>
      <c r="AZ1186" s="218"/>
      <c r="BA1186" s="218"/>
      <c r="BB1186" s="218"/>
      <c r="BC1186" s="218"/>
      <c r="BD1186" s="218"/>
      <c r="BE1186" s="218"/>
      <c r="BF1186" s="218"/>
      <c r="BG1186" s="218"/>
      <c r="BH1186" s="218"/>
      <c r="BI1186" s="367"/>
      <c r="BJ1186" s="367"/>
      <c r="BK1186" s="367"/>
      <c r="BL1186" s="367"/>
      <c r="BM1186" s="367"/>
      <c r="BN1186" s="367"/>
      <c r="BO1186" s="367"/>
      <c r="BP1186" s="367"/>
      <c r="BQ1186" s="367"/>
      <c r="BR1186" s="367"/>
      <c r="BS1186" s="367"/>
      <c r="BT1186" s="367"/>
      <c r="BU1186" s="367"/>
      <c r="BV1186" s="367"/>
      <c r="BW1186" s="367"/>
      <c r="BX1186" s="367"/>
      <c r="BY1186" s="367"/>
      <c r="BZ1186" s="367"/>
      <c r="CA1186" s="367"/>
      <c r="CB1186" s="367"/>
      <c r="CC1186" s="367"/>
      <c r="CD1186" s="367"/>
      <c r="CE1186" s="367"/>
      <c r="CF1186" s="367"/>
      <c r="CG1186" s="367"/>
      <c r="CH1186" s="367"/>
      <c r="CI1186" s="367"/>
      <c r="CJ1186" s="367"/>
      <c r="CK1186" s="367"/>
      <c r="CL1186" s="367"/>
      <c r="CM1186" s="367"/>
      <c r="CN1186" s="367"/>
      <c r="CO1186" s="367"/>
      <c r="CP1186" s="367"/>
      <c r="CQ1186" s="367"/>
      <c r="CR1186" s="367"/>
      <c r="CS1186" s="367"/>
      <c r="CT1186" s="367"/>
      <c r="CU1186" s="367"/>
      <c r="CV1186" s="367"/>
      <c r="CW1186" s="367"/>
      <c r="CX1186" s="367"/>
      <c r="CY1186" s="367"/>
    </row>
    <row r="1187" s="196" customFormat="1" customHeight="1" spans="1:103">
      <c r="A1187" s="369"/>
      <c r="B1187" s="371"/>
      <c r="C1187" s="240"/>
      <c r="D1187" s="239"/>
      <c r="E1187" s="240"/>
      <c r="F1187" s="238"/>
      <c r="G1187" s="240"/>
      <c r="H1187" s="240"/>
      <c r="I1187" s="240"/>
      <c r="J1187" s="256"/>
      <c r="K1187" s="240"/>
      <c r="L1187" s="240"/>
      <c r="M1187" s="240"/>
      <c r="N1187" s="257"/>
      <c r="O1187" s="240"/>
      <c r="P1187" s="240"/>
      <c r="Q1187" s="240"/>
      <c r="R1187" s="240"/>
      <c r="S1187" s="267"/>
      <c r="T1187" s="267"/>
      <c r="U1187" s="267"/>
      <c r="V1187" s="267"/>
      <c r="W1187" s="272"/>
      <c r="X1187" s="269"/>
      <c r="Y1187" s="267"/>
      <c r="Z1187" s="240"/>
      <c r="AA1187" s="267"/>
      <c r="AB1187" s="281"/>
      <c r="AC1187" s="267"/>
      <c r="AD1187" s="258"/>
      <c r="AE1187" s="282"/>
      <c r="AF1187" s="283"/>
      <c r="AG1187" s="297"/>
      <c r="AH1187" s="352"/>
      <c r="AI1187" s="352"/>
      <c r="AJ1187" s="345"/>
      <c r="AK1187" s="345"/>
      <c r="AL1187" s="298"/>
      <c r="AM1187" s="367"/>
      <c r="AN1187" s="218"/>
      <c r="AO1187" s="218"/>
      <c r="AP1187" s="218"/>
      <c r="AQ1187" s="218"/>
      <c r="AR1187" s="218"/>
      <c r="AS1187" s="218"/>
      <c r="AT1187" s="218"/>
      <c r="AU1187" s="218"/>
      <c r="AV1187" s="218"/>
      <c r="AW1187" s="218"/>
      <c r="AX1187" s="218"/>
      <c r="AY1187" s="218"/>
      <c r="AZ1187" s="218"/>
      <c r="BA1187" s="218"/>
      <c r="BB1187" s="218"/>
      <c r="BC1187" s="218"/>
      <c r="BD1187" s="218"/>
      <c r="BE1187" s="218"/>
      <c r="BF1187" s="218"/>
      <c r="BG1187" s="218"/>
      <c r="BH1187" s="218"/>
      <c r="BI1187" s="367"/>
      <c r="BJ1187" s="367"/>
      <c r="BK1187" s="367"/>
      <c r="BL1187" s="367"/>
      <c r="BM1187" s="367"/>
      <c r="BN1187" s="367"/>
      <c r="BO1187" s="367"/>
      <c r="BP1187" s="367"/>
      <c r="BQ1187" s="367"/>
      <c r="BR1187" s="367"/>
      <c r="BS1187" s="367"/>
      <c r="BT1187" s="367"/>
      <c r="BU1187" s="367"/>
      <c r="BV1187" s="367"/>
      <c r="BW1187" s="367"/>
      <c r="BX1187" s="367"/>
      <c r="BY1187" s="367"/>
      <c r="BZ1187" s="367"/>
      <c r="CA1187" s="367"/>
      <c r="CB1187" s="367"/>
      <c r="CC1187" s="367"/>
      <c r="CD1187" s="367"/>
      <c r="CE1187" s="367"/>
      <c r="CF1187" s="367"/>
      <c r="CG1187" s="367"/>
      <c r="CH1187" s="367"/>
      <c r="CI1187" s="367"/>
      <c r="CJ1187" s="367"/>
      <c r="CK1187" s="367"/>
      <c r="CL1187" s="367"/>
      <c r="CM1187" s="367"/>
      <c r="CN1187" s="367"/>
      <c r="CO1187" s="367"/>
      <c r="CP1187" s="367"/>
      <c r="CQ1187" s="367"/>
      <c r="CR1187" s="367"/>
      <c r="CS1187" s="367"/>
      <c r="CT1187" s="367"/>
      <c r="CU1187" s="367"/>
      <c r="CV1187" s="367"/>
      <c r="CW1187" s="367"/>
      <c r="CX1187" s="367"/>
      <c r="CY1187" s="367"/>
    </row>
    <row r="1188" s="197" customFormat="1" customHeight="1" spans="1:103">
      <c r="A1188" s="370">
        <v>414</v>
      </c>
      <c r="B1188" s="235">
        <v>1148</v>
      </c>
      <c r="C1188" s="234">
        <v>1</v>
      </c>
      <c r="D1188" s="233">
        <v>450</v>
      </c>
      <c r="E1188" s="234" t="s">
        <v>264</v>
      </c>
      <c r="F1188" s="232">
        <v>300</v>
      </c>
      <c r="G1188" s="234"/>
      <c r="H1188" s="234" t="s">
        <v>15</v>
      </c>
      <c r="I1188" s="234">
        <v>200</v>
      </c>
      <c r="J1188" s="252" t="s">
        <v>103</v>
      </c>
      <c r="K1188" s="234">
        <v>357</v>
      </c>
      <c r="L1188" s="234">
        <v>3</v>
      </c>
      <c r="M1188" s="234">
        <f t="shared" ref="M1188:M1194" si="2951">O1188*K1188*I1188</f>
        <v>442680</v>
      </c>
      <c r="N1188" s="253">
        <f>M1188/SUM($M$1188:$M$1194)</f>
        <v>0.180871753803913</v>
      </c>
      <c r="O1188" s="234">
        <v>6.2</v>
      </c>
      <c r="P1188" s="234"/>
      <c r="Q1188" s="234"/>
      <c r="R1188" s="234"/>
      <c r="S1188" s="260">
        <f t="shared" ref="S1188:S1194" si="2952">R1188*Q1188*P1188/1000</f>
        <v>0</v>
      </c>
      <c r="T1188" s="260">
        <f t="shared" ref="T1188:T1194" si="2953">F1188*N1188*1000/L1188/K1188*9000/I1188</f>
        <v>2279.89605635184</v>
      </c>
      <c r="U1188" s="260">
        <f t="shared" ref="U1188:U1194" si="2954">F1188*N1188</f>
        <v>54.2615261411738</v>
      </c>
      <c r="V1188" s="260"/>
      <c r="W1188" s="270"/>
      <c r="X1188" s="266"/>
      <c r="Y1188" s="260">
        <f t="shared" ref="Y1188:Y1194" si="2955">T1188-X1188</f>
        <v>2279.89605635184</v>
      </c>
      <c r="Z1188" s="234">
        <f t="shared" ref="Z1188:Z1194" si="2956">Y1188*I1188/9000*L1188*K1188/1000</f>
        <v>54.2615261411738</v>
      </c>
      <c r="AA1188" s="260">
        <f t="shared" ref="AA1188:AA1194" si="2957">65*1000/K1188*9000/I1188</f>
        <v>8193.27731092437</v>
      </c>
      <c r="AB1188" s="278">
        <f t="shared" ref="AB1188:AB1194" si="2958">Q1188*R1188*P1188*N1188/K1188/L1188*9000/I1188</f>
        <v>0</v>
      </c>
      <c r="AC1188" s="260">
        <f t="shared" ref="AC1188:AC1194" si="2959">D1188/2*O1188*60*24/1000</f>
        <v>2008.8</v>
      </c>
      <c r="AD1188" s="254">
        <f t="shared" ref="AD1188:AD1194" si="2960">T1188/AC1188/0.83/AE1188</f>
        <v>1.36741473441666</v>
      </c>
      <c r="AE1188" s="279">
        <v>1</v>
      </c>
      <c r="AF1188" s="280">
        <f t="shared" ref="AF1188:AF1194" si="2961">IF(LEN(C1188)&gt;0,AC1188*I1188/9000/1000*K1188*L1188,"")</f>
        <v>47.80944</v>
      </c>
      <c r="AG1188" s="292">
        <v>44092</v>
      </c>
      <c r="AH1188" s="294"/>
      <c r="AI1188" s="294">
        <f>AD1188+AG1188</f>
        <v>44093.3674147344</v>
      </c>
      <c r="AJ1188" s="295" t="str">
        <f ca="1">IF(NOW()-AG1188-AD1188&gt;=-2,"跟踪"," ")</f>
        <v>跟踪</v>
      </c>
      <c r="AK1188" s="295">
        <f>AI1188+3</f>
        <v>44096.3674147344</v>
      </c>
      <c r="AL1188" s="296">
        <f>SUM(AF1188:AF1194)</f>
        <v>264.32784</v>
      </c>
      <c r="AM1188" s="396"/>
      <c r="AN1188" s="218"/>
      <c r="AO1188" s="218"/>
      <c r="AP1188" s="218"/>
      <c r="AQ1188" s="218"/>
      <c r="AR1188" s="218"/>
      <c r="AS1188" s="218"/>
      <c r="AT1188" s="218"/>
      <c r="AU1188" s="218"/>
      <c r="AV1188" s="218"/>
      <c r="AW1188" s="218"/>
      <c r="AX1188" s="218"/>
      <c r="AY1188" s="218"/>
      <c r="AZ1188" s="218"/>
      <c r="BA1188" s="218"/>
      <c r="BB1188" s="218"/>
      <c r="BC1188" s="218"/>
      <c r="BD1188" s="218"/>
      <c r="BE1188" s="218"/>
      <c r="BF1188" s="218"/>
      <c r="BG1188" s="218"/>
      <c r="BH1188" s="218"/>
      <c r="BI1188" s="396"/>
      <c r="BJ1188" s="396"/>
      <c r="BK1188" s="396"/>
      <c r="BL1188" s="396"/>
      <c r="BM1188" s="396"/>
      <c r="BN1188" s="396"/>
      <c r="BO1188" s="396"/>
      <c r="BP1188" s="396"/>
      <c r="BQ1188" s="396"/>
      <c r="BR1188" s="396"/>
      <c r="BS1188" s="396"/>
      <c r="BT1188" s="396"/>
      <c r="BU1188" s="396"/>
      <c r="BV1188" s="396"/>
      <c r="BW1188" s="396"/>
      <c r="BX1188" s="396"/>
      <c r="BY1188" s="396"/>
      <c r="BZ1188" s="396"/>
      <c r="CA1188" s="396"/>
      <c r="CB1188" s="396"/>
      <c r="CC1188" s="396"/>
      <c r="CD1188" s="396"/>
      <c r="CE1188" s="396"/>
      <c r="CF1188" s="396"/>
      <c r="CG1188" s="396"/>
      <c r="CH1188" s="396"/>
      <c r="CI1188" s="396"/>
      <c r="CJ1188" s="396"/>
      <c r="CK1188" s="396"/>
      <c r="CL1188" s="396"/>
      <c r="CM1188" s="396"/>
      <c r="CN1188" s="396"/>
      <c r="CO1188" s="396"/>
      <c r="CP1188" s="396"/>
      <c r="CQ1188" s="396"/>
      <c r="CR1188" s="396"/>
      <c r="CS1188" s="396"/>
      <c r="CT1188" s="396"/>
      <c r="CU1188" s="396"/>
      <c r="CV1188" s="396"/>
      <c r="CW1188" s="396"/>
      <c r="CX1188" s="396"/>
      <c r="CY1188" s="396"/>
    </row>
    <row r="1189" s="197" customFormat="1" customHeight="1" spans="1:103">
      <c r="A1189" s="370">
        <v>414</v>
      </c>
      <c r="B1189" s="235"/>
      <c r="C1189" s="234">
        <v>1</v>
      </c>
      <c r="D1189" s="233">
        <f t="shared" ref="D1189:D1194" si="2962">D1188</f>
        <v>450</v>
      </c>
      <c r="E1189" s="234" t="str">
        <f t="shared" ref="E1189:E1194" si="2963">E1188</f>
        <v>YY-A079-16-F</v>
      </c>
      <c r="F1189" s="232">
        <f t="shared" ref="F1189:F1194" si="2964">F1188</f>
        <v>300</v>
      </c>
      <c r="G1189" s="234"/>
      <c r="H1189" s="234" t="s">
        <v>41</v>
      </c>
      <c r="I1189" s="234">
        <v>400</v>
      </c>
      <c r="J1189" s="252" t="s">
        <v>265</v>
      </c>
      <c r="K1189" s="234">
        <v>179</v>
      </c>
      <c r="L1189" s="234">
        <f t="shared" ref="L1189:L1194" si="2965">L1188</f>
        <v>3</v>
      </c>
      <c r="M1189" s="234">
        <f t="shared" si="2951"/>
        <v>1002400</v>
      </c>
      <c r="N1189" s="253">
        <f t="shared" ref="N1189:N1194" si="2966">M1189/SUM($M$1188:$M$1194)</f>
        <v>0.409564123098044</v>
      </c>
      <c r="O1189" s="234">
        <v>14</v>
      </c>
      <c r="P1189" s="260"/>
      <c r="Q1189" s="260"/>
      <c r="R1189" s="260"/>
      <c r="S1189" s="260">
        <f t="shared" si="2952"/>
        <v>0</v>
      </c>
      <c r="T1189" s="260">
        <f t="shared" si="2953"/>
        <v>5148.15238531061</v>
      </c>
      <c r="U1189" s="260">
        <f t="shared" si="2954"/>
        <v>122.869236929413</v>
      </c>
      <c r="V1189" s="260"/>
      <c r="W1189" s="270"/>
      <c r="X1189" s="266"/>
      <c r="Y1189" s="260">
        <f t="shared" si="2955"/>
        <v>5148.15238531061</v>
      </c>
      <c r="Z1189" s="234">
        <f t="shared" si="2956"/>
        <v>122.869236929413</v>
      </c>
      <c r="AA1189" s="260">
        <f t="shared" si="2957"/>
        <v>8170.39106145251</v>
      </c>
      <c r="AB1189" s="278">
        <f t="shared" si="2958"/>
        <v>0</v>
      </c>
      <c r="AC1189" s="260">
        <f t="shared" si="2959"/>
        <v>4536</v>
      </c>
      <c r="AD1189" s="254">
        <f t="shared" si="2960"/>
        <v>1.36741473441666</v>
      </c>
      <c r="AE1189" s="279">
        <v>1</v>
      </c>
      <c r="AF1189" s="280">
        <f t="shared" si="2961"/>
        <v>108.2592</v>
      </c>
      <c r="AG1189" s="292">
        <f t="shared" ref="AG1189:AG1194" si="2967">AG1188</f>
        <v>44092</v>
      </c>
      <c r="AH1189" s="294"/>
      <c r="AI1189" s="294">
        <f t="shared" ref="AI1189:AI1194" si="2968">AI1188</f>
        <v>44093.3674147344</v>
      </c>
      <c r="AJ1189" s="295"/>
      <c r="AK1189" s="295">
        <f t="shared" ref="AK1189:AK1194" si="2969">AK1188</f>
        <v>44096.3674147344</v>
      </c>
      <c r="AL1189" s="296"/>
      <c r="AM1189" s="396"/>
      <c r="AN1189" s="218"/>
      <c r="AO1189" s="218"/>
      <c r="AP1189" s="218"/>
      <c r="AQ1189" s="218"/>
      <c r="AR1189" s="218"/>
      <c r="AS1189" s="218"/>
      <c r="AT1189" s="218"/>
      <c r="AU1189" s="218"/>
      <c r="AV1189" s="218"/>
      <c r="AW1189" s="218"/>
      <c r="AX1189" s="218"/>
      <c r="AY1189" s="218"/>
      <c r="AZ1189" s="218"/>
      <c r="BA1189" s="218"/>
      <c r="BB1189" s="218"/>
      <c r="BC1189" s="218"/>
      <c r="BD1189" s="218"/>
      <c r="BE1189" s="218"/>
      <c r="BF1189" s="218"/>
      <c r="BG1189" s="218"/>
      <c r="BH1189" s="218"/>
      <c r="BI1189" s="396"/>
      <c r="BJ1189" s="396"/>
      <c r="BK1189" s="396"/>
      <c r="BL1189" s="396"/>
      <c r="BM1189" s="396"/>
      <c r="BN1189" s="396"/>
      <c r="BO1189" s="396"/>
      <c r="BP1189" s="396"/>
      <c r="BQ1189" s="396"/>
      <c r="BR1189" s="396"/>
      <c r="BS1189" s="396"/>
      <c r="BT1189" s="396"/>
      <c r="BU1189" s="396"/>
      <c r="BV1189" s="396"/>
      <c r="BW1189" s="396"/>
      <c r="BX1189" s="396"/>
      <c r="BY1189" s="396"/>
      <c r="BZ1189" s="396"/>
      <c r="CA1189" s="396"/>
      <c r="CB1189" s="396"/>
      <c r="CC1189" s="396"/>
      <c r="CD1189" s="396"/>
      <c r="CE1189" s="396"/>
      <c r="CF1189" s="396"/>
      <c r="CG1189" s="396"/>
      <c r="CH1189" s="396"/>
      <c r="CI1189" s="396"/>
      <c r="CJ1189" s="396"/>
      <c r="CK1189" s="396"/>
      <c r="CL1189" s="396"/>
      <c r="CM1189" s="396"/>
      <c r="CN1189" s="396"/>
      <c r="CO1189" s="396"/>
      <c r="CP1189" s="396"/>
      <c r="CQ1189" s="396"/>
      <c r="CR1189" s="396"/>
      <c r="CS1189" s="396"/>
      <c r="CT1189" s="396"/>
      <c r="CU1189" s="396"/>
      <c r="CV1189" s="396"/>
      <c r="CW1189" s="396"/>
      <c r="CX1189" s="396"/>
      <c r="CY1189" s="396"/>
    </row>
    <row r="1190" s="197" customFormat="1" customHeight="1" spans="1:103">
      <c r="A1190" s="370">
        <v>414</v>
      </c>
      <c r="B1190" s="235"/>
      <c r="C1190" s="234">
        <v>1</v>
      </c>
      <c r="D1190" s="233">
        <f t="shared" si="2962"/>
        <v>450</v>
      </c>
      <c r="E1190" s="234" t="str">
        <f t="shared" si="2963"/>
        <v>YY-A079-16-F</v>
      </c>
      <c r="F1190" s="232">
        <f t="shared" si="2964"/>
        <v>300</v>
      </c>
      <c r="G1190" s="234"/>
      <c r="H1190" s="234" t="s">
        <v>42</v>
      </c>
      <c r="I1190" s="234">
        <v>400</v>
      </c>
      <c r="J1190" s="252" t="s">
        <v>266</v>
      </c>
      <c r="K1190" s="234">
        <v>179</v>
      </c>
      <c r="L1190" s="234">
        <f t="shared" si="2965"/>
        <v>3</v>
      </c>
      <c r="M1190" s="234">
        <f t="shared" si="2951"/>
        <v>1002400</v>
      </c>
      <c r="N1190" s="253">
        <f t="shared" si="2966"/>
        <v>0.409564123098044</v>
      </c>
      <c r="O1190" s="234">
        <v>14</v>
      </c>
      <c r="P1190" s="234"/>
      <c r="Q1190" s="234"/>
      <c r="R1190" s="234"/>
      <c r="S1190" s="260">
        <f t="shared" si="2952"/>
        <v>0</v>
      </c>
      <c r="T1190" s="260">
        <f t="shared" si="2953"/>
        <v>5148.15238531061</v>
      </c>
      <c r="U1190" s="260">
        <f t="shared" si="2954"/>
        <v>122.869236929413</v>
      </c>
      <c r="V1190" s="260"/>
      <c r="W1190" s="270" t="s">
        <v>106</v>
      </c>
      <c r="X1190" s="266"/>
      <c r="Y1190" s="260">
        <f t="shared" si="2955"/>
        <v>5148.15238531061</v>
      </c>
      <c r="Z1190" s="234">
        <f t="shared" si="2956"/>
        <v>122.869236929413</v>
      </c>
      <c r="AA1190" s="260">
        <f t="shared" si="2957"/>
        <v>8170.39106145251</v>
      </c>
      <c r="AB1190" s="278">
        <f t="shared" si="2958"/>
        <v>0</v>
      </c>
      <c r="AC1190" s="260">
        <f t="shared" si="2959"/>
        <v>4536</v>
      </c>
      <c r="AD1190" s="254">
        <f t="shared" si="2960"/>
        <v>1.36741473441666</v>
      </c>
      <c r="AE1190" s="279">
        <v>1</v>
      </c>
      <c r="AF1190" s="280">
        <f t="shared" si="2961"/>
        <v>108.2592</v>
      </c>
      <c r="AG1190" s="292">
        <f t="shared" si="2967"/>
        <v>44092</v>
      </c>
      <c r="AH1190" s="294"/>
      <c r="AI1190" s="294">
        <f t="shared" si="2968"/>
        <v>44093.3674147344</v>
      </c>
      <c r="AJ1190" s="295"/>
      <c r="AK1190" s="295">
        <f t="shared" si="2969"/>
        <v>44096.3674147344</v>
      </c>
      <c r="AL1190" s="296"/>
      <c r="AM1190" s="396"/>
      <c r="AN1190" s="218"/>
      <c r="AO1190" s="218"/>
      <c r="AP1190" s="218"/>
      <c r="AQ1190" s="218"/>
      <c r="AR1190" s="218"/>
      <c r="AS1190" s="218"/>
      <c r="AT1190" s="218"/>
      <c r="AU1190" s="218"/>
      <c r="AV1190" s="218"/>
      <c r="AW1190" s="218"/>
      <c r="AX1190" s="218"/>
      <c r="AY1190" s="218"/>
      <c r="AZ1190" s="218"/>
      <c r="BA1190" s="218"/>
      <c r="BB1190" s="218"/>
      <c r="BC1190" s="218"/>
      <c r="BD1190" s="218"/>
      <c r="BE1190" s="218"/>
      <c r="BF1190" s="218"/>
      <c r="BG1190" s="218"/>
      <c r="BH1190" s="218"/>
      <c r="BI1190" s="396"/>
      <c r="BJ1190" s="396"/>
      <c r="BK1190" s="396"/>
      <c r="BL1190" s="396"/>
      <c r="BM1190" s="396"/>
      <c r="BN1190" s="396"/>
      <c r="BO1190" s="396"/>
      <c r="BP1190" s="396"/>
      <c r="BQ1190" s="396"/>
      <c r="BR1190" s="396"/>
      <c r="BS1190" s="396"/>
      <c r="BT1190" s="396"/>
      <c r="BU1190" s="396"/>
      <c r="BV1190" s="396"/>
      <c r="BW1190" s="396"/>
      <c r="BX1190" s="396"/>
      <c r="BY1190" s="396"/>
      <c r="BZ1190" s="396"/>
      <c r="CA1190" s="396"/>
      <c r="CB1190" s="396"/>
      <c r="CC1190" s="396"/>
      <c r="CD1190" s="396"/>
      <c r="CE1190" s="396"/>
      <c r="CF1190" s="396"/>
      <c r="CG1190" s="396"/>
      <c r="CH1190" s="396"/>
      <c r="CI1190" s="396"/>
      <c r="CJ1190" s="396"/>
      <c r="CK1190" s="396"/>
      <c r="CL1190" s="396"/>
      <c r="CM1190" s="396"/>
      <c r="CN1190" s="396"/>
      <c r="CO1190" s="396"/>
      <c r="CP1190" s="396"/>
      <c r="CQ1190" s="396"/>
      <c r="CR1190" s="396"/>
      <c r="CS1190" s="396"/>
      <c r="CT1190" s="396"/>
      <c r="CU1190" s="396"/>
      <c r="CV1190" s="396"/>
      <c r="CW1190" s="396"/>
      <c r="CX1190" s="396"/>
      <c r="CY1190" s="396"/>
    </row>
    <row r="1191" s="197" customFormat="1" customHeight="1" spans="1:103">
      <c r="A1191" s="370">
        <v>414</v>
      </c>
      <c r="B1191" s="235"/>
      <c r="C1191" s="234">
        <v>1</v>
      </c>
      <c r="D1191" s="233">
        <f t="shared" si="2962"/>
        <v>450</v>
      </c>
      <c r="E1191" s="234" t="str">
        <f t="shared" si="2963"/>
        <v>YY-A079-16-F</v>
      </c>
      <c r="F1191" s="232">
        <f t="shared" si="2964"/>
        <v>300</v>
      </c>
      <c r="G1191" s="234"/>
      <c r="H1191" s="234" t="s">
        <v>43</v>
      </c>
      <c r="I1191" s="234"/>
      <c r="J1191" s="252"/>
      <c r="K1191" s="234"/>
      <c r="L1191" s="234">
        <f t="shared" si="2965"/>
        <v>3</v>
      </c>
      <c r="M1191" s="234">
        <f t="shared" si="2951"/>
        <v>0</v>
      </c>
      <c r="N1191" s="253">
        <f t="shared" si="2966"/>
        <v>0</v>
      </c>
      <c r="O1191" s="234"/>
      <c r="P1191" s="234"/>
      <c r="Q1191" s="234"/>
      <c r="R1191" s="234"/>
      <c r="S1191" s="260">
        <f t="shared" si="2952"/>
        <v>0</v>
      </c>
      <c r="T1191" s="260" t="e">
        <f t="shared" si="2953"/>
        <v>#DIV/0!</v>
      </c>
      <c r="U1191" s="260">
        <f t="shared" si="2954"/>
        <v>0</v>
      </c>
      <c r="V1191" s="260"/>
      <c r="W1191" s="270"/>
      <c r="X1191" s="266"/>
      <c r="Y1191" s="260" t="e">
        <f t="shared" si="2955"/>
        <v>#DIV/0!</v>
      </c>
      <c r="Z1191" s="234" t="e">
        <f t="shared" si="2956"/>
        <v>#DIV/0!</v>
      </c>
      <c r="AA1191" s="260" t="e">
        <f t="shared" si="2957"/>
        <v>#DIV/0!</v>
      </c>
      <c r="AB1191" s="278" t="e">
        <f t="shared" si="2958"/>
        <v>#DIV/0!</v>
      </c>
      <c r="AC1191" s="260">
        <f t="shared" si="2959"/>
        <v>0</v>
      </c>
      <c r="AD1191" s="254" t="e">
        <f t="shared" si="2960"/>
        <v>#DIV/0!</v>
      </c>
      <c r="AE1191" s="279">
        <v>1</v>
      </c>
      <c r="AF1191" s="280">
        <f t="shared" si="2961"/>
        <v>0</v>
      </c>
      <c r="AG1191" s="292">
        <f t="shared" si="2967"/>
        <v>44092</v>
      </c>
      <c r="AH1191" s="294"/>
      <c r="AI1191" s="294">
        <f t="shared" si="2968"/>
        <v>44093.3674147344</v>
      </c>
      <c r="AJ1191" s="295"/>
      <c r="AK1191" s="295">
        <f t="shared" si="2969"/>
        <v>44096.3674147344</v>
      </c>
      <c r="AL1191" s="296"/>
      <c r="AM1191" s="396"/>
      <c r="AN1191" s="218"/>
      <c r="AO1191" s="218"/>
      <c r="AP1191" s="218"/>
      <c r="AQ1191" s="218"/>
      <c r="AR1191" s="218"/>
      <c r="AS1191" s="218"/>
      <c r="AT1191" s="218"/>
      <c r="AU1191" s="218"/>
      <c r="AV1191" s="218"/>
      <c r="AW1191" s="218"/>
      <c r="AX1191" s="218"/>
      <c r="AY1191" s="218"/>
      <c r="AZ1191" s="218"/>
      <c r="BA1191" s="218"/>
      <c r="BB1191" s="218"/>
      <c r="BC1191" s="218"/>
      <c r="BD1191" s="218"/>
      <c r="BE1191" s="218"/>
      <c r="BF1191" s="218"/>
      <c r="BG1191" s="218"/>
      <c r="BH1191" s="218"/>
      <c r="BI1191" s="396"/>
      <c r="BJ1191" s="396"/>
      <c r="BK1191" s="396"/>
      <c r="BL1191" s="396"/>
      <c r="BM1191" s="396"/>
      <c r="BN1191" s="396"/>
      <c r="BO1191" s="396"/>
      <c r="BP1191" s="396"/>
      <c r="BQ1191" s="396"/>
      <c r="BR1191" s="396"/>
      <c r="BS1191" s="396"/>
      <c r="BT1191" s="396"/>
      <c r="BU1191" s="396"/>
      <c r="BV1191" s="396"/>
      <c r="BW1191" s="396"/>
      <c r="BX1191" s="396"/>
      <c r="BY1191" s="396"/>
      <c r="BZ1191" s="396"/>
      <c r="CA1191" s="396"/>
      <c r="CB1191" s="396"/>
      <c r="CC1191" s="396"/>
      <c r="CD1191" s="396"/>
      <c r="CE1191" s="396"/>
      <c r="CF1191" s="396"/>
      <c r="CG1191" s="396"/>
      <c r="CH1191" s="396"/>
      <c r="CI1191" s="396"/>
      <c r="CJ1191" s="396"/>
      <c r="CK1191" s="396"/>
      <c r="CL1191" s="396"/>
      <c r="CM1191" s="396"/>
      <c r="CN1191" s="396"/>
      <c r="CO1191" s="396"/>
      <c r="CP1191" s="396"/>
      <c r="CQ1191" s="396"/>
      <c r="CR1191" s="396"/>
      <c r="CS1191" s="396"/>
      <c r="CT1191" s="396"/>
      <c r="CU1191" s="396"/>
      <c r="CV1191" s="396"/>
      <c r="CW1191" s="396"/>
      <c r="CX1191" s="396"/>
      <c r="CY1191" s="396"/>
    </row>
    <row r="1192" s="197" customFormat="1" customHeight="1" spans="1:103">
      <c r="A1192" s="370">
        <v>414</v>
      </c>
      <c r="B1192" s="235"/>
      <c r="C1192" s="234">
        <v>1</v>
      </c>
      <c r="D1192" s="233">
        <f t="shared" si="2962"/>
        <v>450</v>
      </c>
      <c r="E1192" s="234" t="str">
        <f t="shared" si="2963"/>
        <v>YY-A079-16-F</v>
      </c>
      <c r="F1192" s="232">
        <f t="shared" si="2964"/>
        <v>300</v>
      </c>
      <c r="G1192" s="234"/>
      <c r="H1192" s="234" t="s">
        <v>44</v>
      </c>
      <c r="I1192" s="234"/>
      <c r="J1192" s="252"/>
      <c r="K1192" s="234"/>
      <c r="L1192" s="234">
        <f t="shared" si="2965"/>
        <v>3</v>
      </c>
      <c r="M1192" s="234">
        <f t="shared" si="2951"/>
        <v>0</v>
      </c>
      <c r="N1192" s="253">
        <f t="shared" si="2966"/>
        <v>0</v>
      </c>
      <c r="O1192" s="234"/>
      <c r="P1192" s="234"/>
      <c r="Q1192" s="234"/>
      <c r="R1192" s="234"/>
      <c r="S1192" s="260">
        <f t="shared" si="2952"/>
        <v>0</v>
      </c>
      <c r="T1192" s="260" t="e">
        <f t="shared" si="2953"/>
        <v>#DIV/0!</v>
      </c>
      <c r="U1192" s="260">
        <f t="shared" si="2954"/>
        <v>0</v>
      </c>
      <c r="V1192" s="260"/>
      <c r="W1192" s="270"/>
      <c r="X1192" s="266"/>
      <c r="Y1192" s="260" t="e">
        <f t="shared" si="2955"/>
        <v>#DIV/0!</v>
      </c>
      <c r="Z1192" s="234" t="e">
        <f t="shared" si="2956"/>
        <v>#DIV/0!</v>
      </c>
      <c r="AA1192" s="260" t="e">
        <f t="shared" si="2957"/>
        <v>#DIV/0!</v>
      </c>
      <c r="AB1192" s="278" t="e">
        <f t="shared" si="2958"/>
        <v>#DIV/0!</v>
      </c>
      <c r="AC1192" s="260">
        <f t="shared" si="2959"/>
        <v>0</v>
      </c>
      <c r="AD1192" s="254" t="e">
        <f t="shared" si="2960"/>
        <v>#DIV/0!</v>
      </c>
      <c r="AE1192" s="279">
        <v>1</v>
      </c>
      <c r="AF1192" s="280">
        <f t="shared" si="2961"/>
        <v>0</v>
      </c>
      <c r="AG1192" s="292">
        <f t="shared" si="2967"/>
        <v>44092</v>
      </c>
      <c r="AH1192" s="294"/>
      <c r="AI1192" s="294">
        <f t="shared" si="2968"/>
        <v>44093.3674147344</v>
      </c>
      <c r="AJ1192" s="295"/>
      <c r="AK1192" s="295">
        <f t="shared" si="2969"/>
        <v>44096.3674147344</v>
      </c>
      <c r="AL1192" s="296"/>
      <c r="AM1192" s="396"/>
      <c r="AN1192" s="218"/>
      <c r="AO1192" s="218"/>
      <c r="AP1192" s="218"/>
      <c r="AQ1192" s="218"/>
      <c r="AR1192" s="218"/>
      <c r="AS1192" s="218"/>
      <c r="AT1192" s="218"/>
      <c r="AU1192" s="218"/>
      <c r="AV1192" s="218"/>
      <c r="AW1192" s="218"/>
      <c r="AX1192" s="218"/>
      <c r="AY1192" s="218"/>
      <c r="AZ1192" s="218"/>
      <c r="BA1192" s="218"/>
      <c r="BB1192" s="218"/>
      <c r="BC1192" s="218"/>
      <c r="BD1192" s="218"/>
      <c r="BE1192" s="218"/>
      <c r="BF1192" s="218"/>
      <c r="BG1192" s="218"/>
      <c r="BH1192" s="218"/>
      <c r="BI1192" s="396"/>
      <c r="BJ1192" s="396"/>
      <c r="BK1192" s="396"/>
      <c r="BL1192" s="396"/>
      <c r="BM1192" s="396"/>
      <c r="BN1192" s="396"/>
      <c r="BO1192" s="396"/>
      <c r="BP1192" s="396"/>
      <c r="BQ1192" s="396"/>
      <c r="BR1192" s="396"/>
      <c r="BS1192" s="396"/>
      <c r="BT1192" s="396"/>
      <c r="BU1192" s="396"/>
      <c r="BV1192" s="396"/>
      <c r="BW1192" s="396"/>
      <c r="BX1192" s="396"/>
      <c r="BY1192" s="396"/>
      <c r="BZ1192" s="396"/>
      <c r="CA1192" s="396"/>
      <c r="CB1192" s="396"/>
      <c r="CC1192" s="396"/>
      <c r="CD1192" s="396"/>
      <c r="CE1192" s="396"/>
      <c r="CF1192" s="396"/>
      <c r="CG1192" s="396"/>
      <c r="CH1192" s="396"/>
      <c r="CI1192" s="396"/>
      <c r="CJ1192" s="396"/>
      <c r="CK1192" s="396"/>
      <c r="CL1192" s="396"/>
      <c r="CM1192" s="396"/>
      <c r="CN1192" s="396"/>
      <c r="CO1192" s="396"/>
      <c r="CP1192" s="396"/>
      <c r="CQ1192" s="396"/>
      <c r="CR1192" s="396"/>
      <c r="CS1192" s="396"/>
      <c r="CT1192" s="396"/>
      <c r="CU1192" s="396"/>
      <c r="CV1192" s="396"/>
      <c r="CW1192" s="396"/>
      <c r="CX1192" s="396"/>
      <c r="CY1192" s="396"/>
    </row>
    <row r="1193" s="197" customFormat="1" customHeight="1" spans="1:103">
      <c r="A1193" s="370">
        <v>414</v>
      </c>
      <c r="B1193" s="235"/>
      <c r="C1193" s="234">
        <v>1</v>
      </c>
      <c r="D1193" s="233">
        <f t="shared" si="2962"/>
        <v>450</v>
      </c>
      <c r="E1193" s="234" t="str">
        <f t="shared" si="2963"/>
        <v>YY-A079-16-F</v>
      </c>
      <c r="F1193" s="232">
        <f t="shared" si="2964"/>
        <v>300</v>
      </c>
      <c r="G1193" s="234"/>
      <c r="H1193" s="234" t="s">
        <v>45</v>
      </c>
      <c r="I1193" s="234"/>
      <c r="J1193" s="252"/>
      <c r="K1193" s="234"/>
      <c r="L1193" s="234">
        <f t="shared" si="2965"/>
        <v>3</v>
      </c>
      <c r="M1193" s="234">
        <f t="shared" si="2951"/>
        <v>0</v>
      </c>
      <c r="N1193" s="253">
        <f t="shared" si="2966"/>
        <v>0</v>
      </c>
      <c r="O1193" s="234"/>
      <c r="P1193" s="234"/>
      <c r="Q1193" s="234"/>
      <c r="R1193" s="234"/>
      <c r="S1193" s="260">
        <f t="shared" si="2952"/>
        <v>0</v>
      </c>
      <c r="T1193" s="260" t="e">
        <f t="shared" si="2953"/>
        <v>#DIV/0!</v>
      </c>
      <c r="U1193" s="260">
        <f t="shared" si="2954"/>
        <v>0</v>
      </c>
      <c r="V1193" s="260"/>
      <c r="W1193" s="270"/>
      <c r="X1193" s="266"/>
      <c r="Y1193" s="260" t="e">
        <f t="shared" si="2955"/>
        <v>#DIV/0!</v>
      </c>
      <c r="Z1193" s="234" t="e">
        <f t="shared" si="2956"/>
        <v>#DIV/0!</v>
      </c>
      <c r="AA1193" s="260" t="e">
        <f t="shared" si="2957"/>
        <v>#DIV/0!</v>
      </c>
      <c r="AB1193" s="278" t="e">
        <f t="shared" si="2958"/>
        <v>#DIV/0!</v>
      </c>
      <c r="AC1193" s="260">
        <f t="shared" si="2959"/>
        <v>0</v>
      </c>
      <c r="AD1193" s="254" t="e">
        <f t="shared" si="2960"/>
        <v>#DIV/0!</v>
      </c>
      <c r="AE1193" s="279">
        <v>1</v>
      </c>
      <c r="AF1193" s="280">
        <f t="shared" si="2961"/>
        <v>0</v>
      </c>
      <c r="AG1193" s="292">
        <f t="shared" si="2967"/>
        <v>44092</v>
      </c>
      <c r="AH1193" s="294"/>
      <c r="AI1193" s="294">
        <f t="shared" si="2968"/>
        <v>44093.3674147344</v>
      </c>
      <c r="AJ1193" s="295"/>
      <c r="AK1193" s="295">
        <f t="shared" si="2969"/>
        <v>44096.3674147344</v>
      </c>
      <c r="AL1193" s="296"/>
      <c r="AM1193" s="396"/>
      <c r="AN1193" s="218"/>
      <c r="AO1193" s="218"/>
      <c r="AP1193" s="218"/>
      <c r="AQ1193" s="218"/>
      <c r="AR1193" s="218"/>
      <c r="AS1193" s="218"/>
      <c r="AT1193" s="218"/>
      <c r="AU1193" s="218"/>
      <c r="AV1193" s="218"/>
      <c r="AW1193" s="218"/>
      <c r="AX1193" s="218"/>
      <c r="AY1193" s="218"/>
      <c r="AZ1193" s="218"/>
      <c r="BA1193" s="218"/>
      <c r="BB1193" s="218"/>
      <c r="BC1193" s="218"/>
      <c r="BD1193" s="218"/>
      <c r="BE1193" s="218"/>
      <c r="BF1193" s="218"/>
      <c r="BG1193" s="218"/>
      <c r="BH1193" s="218"/>
      <c r="BI1193" s="396"/>
      <c r="BJ1193" s="396"/>
      <c r="BK1193" s="396"/>
      <c r="BL1193" s="396"/>
      <c r="BM1193" s="396"/>
      <c r="BN1193" s="396"/>
      <c r="BO1193" s="396"/>
      <c r="BP1193" s="396"/>
      <c r="BQ1193" s="396"/>
      <c r="BR1193" s="396"/>
      <c r="BS1193" s="396"/>
      <c r="BT1193" s="396"/>
      <c r="BU1193" s="396"/>
      <c r="BV1193" s="396"/>
      <c r="BW1193" s="396"/>
      <c r="BX1193" s="396"/>
      <c r="BY1193" s="396"/>
      <c r="BZ1193" s="396"/>
      <c r="CA1193" s="396"/>
      <c r="CB1193" s="396"/>
      <c r="CC1193" s="396"/>
      <c r="CD1193" s="396"/>
      <c r="CE1193" s="396"/>
      <c r="CF1193" s="396"/>
      <c r="CG1193" s="396"/>
      <c r="CH1193" s="396"/>
      <c r="CI1193" s="396"/>
      <c r="CJ1193" s="396"/>
      <c r="CK1193" s="396"/>
      <c r="CL1193" s="396"/>
      <c r="CM1193" s="396"/>
      <c r="CN1193" s="396"/>
      <c r="CO1193" s="396"/>
      <c r="CP1193" s="396"/>
      <c r="CQ1193" s="396"/>
      <c r="CR1193" s="396"/>
      <c r="CS1193" s="396"/>
      <c r="CT1193" s="396"/>
      <c r="CU1193" s="396"/>
      <c r="CV1193" s="396"/>
      <c r="CW1193" s="396"/>
      <c r="CX1193" s="396"/>
      <c r="CY1193" s="396"/>
    </row>
    <row r="1194" s="197" customFormat="1" customHeight="1" spans="1:103">
      <c r="A1194" s="370">
        <v>414</v>
      </c>
      <c r="B1194" s="235"/>
      <c r="C1194" s="234">
        <v>1</v>
      </c>
      <c r="D1194" s="233">
        <f t="shared" si="2962"/>
        <v>450</v>
      </c>
      <c r="E1194" s="234" t="str">
        <f t="shared" si="2963"/>
        <v>YY-A079-16-F</v>
      </c>
      <c r="F1194" s="232">
        <f t="shared" si="2964"/>
        <v>300</v>
      </c>
      <c r="G1194" s="234"/>
      <c r="H1194" s="234" t="s">
        <v>46</v>
      </c>
      <c r="I1194" s="234"/>
      <c r="J1194" s="252"/>
      <c r="K1194" s="234"/>
      <c r="L1194" s="234">
        <f t="shared" si="2965"/>
        <v>3</v>
      </c>
      <c r="M1194" s="234">
        <f t="shared" si="2951"/>
        <v>0</v>
      </c>
      <c r="N1194" s="253">
        <f t="shared" si="2966"/>
        <v>0</v>
      </c>
      <c r="O1194" s="234"/>
      <c r="P1194" s="234"/>
      <c r="Q1194" s="234"/>
      <c r="R1194" s="234"/>
      <c r="S1194" s="260">
        <f t="shared" si="2952"/>
        <v>0</v>
      </c>
      <c r="T1194" s="260" t="e">
        <f t="shared" si="2953"/>
        <v>#DIV/0!</v>
      </c>
      <c r="U1194" s="260">
        <f t="shared" si="2954"/>
        <v>0</v>
      </c>
      <c r="V1194" s="260"/>
      <c r="W1194" s="270"/>
      <c r="X1194" s="266"/>
      <c r="Y1194" s="260" t="e">
        <f t="shared" si="2955"/>
        <v>#DIV/0!</v>
      </c>
      <c r="Z1194" s="234" t="e">
        <f t="shared" si="2956"/>
        <v>#DIV/0!</v>
      </c>
      <c r="AA1194" s="260" t="e">
        <f t="shared" si="2957"/>
        <v>#DIV/0!</v>
      </c>
      <c r="AB1194" s="278" t="e">
        <f t="shared" si="2958"/>
        <v>#DIV/0!</v>
      </c>
      <c r="AC1194" s="260">
        <f t="shared" si="2959"/>
        <v>0</v>
      </c>
      <c r="AD1194" s="254" t="e">
        <f t="shared" si="2960"/>
        <v>#DIV/0!</v>
      </c>
      <c r="AE1194" s="279">
        <v>1</v>
      </c>
      <c r="AF1194" s="280">
        <f t="shared" si="2961"/>
        <v>0</v>
      </c>
      <c r="AG1194" s="292">
        <f t="shared" si="2967"/>
        <v>44092</v>
      </c>
      <c r="AH1194" s="294"/>
      <c r="AI1194" s="294">
        <f t="shared" si="2968"/>
        <v>44093.3674147344</v>
      </c>
      <c r="AJ1194" s="295"/>
      <c r="AK1194" s="295">
        <f t="shared" si="2969"/>
        <v>44096.3674147344</v>
      </c>
      <c r="AL1194" s="296"/>
      <c r="AM1194" s="396"/>
      <c r="AN1194" s="218"/>
      <c r="AO1194" s="218"/>
      <c r="AP1194" s="218"/>
      <c r="AQ1194" s="218"/>
      <c r="AR1194" s="218"/>
      <c r="AS1194" s="218"/>
      <c r="AT1194" s="218"/>
      <c r="AU1194" s="218"/>
      <c r="AV1194" s="218"/>
      <c r="AW1194" s="218"/>
      <c r="AX1194" s="218"/>
      <c r="AY1194" s="218"/>
      <c r="AZ1194" s="218"/>
      <c r="BA1194" s="218"/>
      <c r="BB1194" s="218"/>
      <c r="BC1194" s="218"/>
      <c r="BD1194" s="218"/>
      <c r="BE1194" s="218"/>
      <c r="BF1194" s="218"/>
      <c r="BG1194" s="218"/>
      <c r="BH1194" s="218"/>
      <c r="BI1194" s="396"/>
      <c r="BJ1194" s="396"/>
      <c r="BK1194" s="396"/>
      <c r="BL1194" s="396"/>
      <c r="BM1194" s="396"/>
      <c r="BN1194" s="396"/>
      <c r="BO1194" s="396"/>
      <c r="BP1194" s="396"/>
      <c r="BQ1194" s="396"/>
      <c r="BR1194" s="396"/>
      <c r="BS1194" s="396"/>
      <c r="BT1194" s="396"/>
      <c r="BU1194" s="396"/>
      <c r="BV1194" s="396"/>
      <c r="BW1194" s="396"/>
      <c r="BX1194" s="396"/>
      <c r="BY1194" s="396"/>
      <c r="BZ1194" s="396"/>
      <c r="CA1194" s="396"/>
      <c r="CB1194" s="396"/>
      <c r="CC1194" s="396"/>
      <c r="CD1194" s="396"/>
      <c r="CE1194" s="396"/>
      <c r="CF1194" s="396"/>
      <c r="CG1194" s="396"/>
      <c r="CH1194" s="396"/>
      <c r="CI1194" s="396"/>
      <c r="CJ1194" s="396"/>
      <c r="CK1194" s="396"/>
      <c r="CL1194" s="396"/>
      <c r="CM1194" s="396"/>
      <c r="CN1194" s="396"/>
      <c r="CO1194" s="396"/>
      <c r="CP1194" s="396"/>
      <c r="CQ1194" s="396"/>
      <c r="CR1194" s="396"/>
      <c r="CS1194" s="396"/>
      <c r="CT1194" s="396"/>
      <c r="CU1194" s="396"/>
      <c r="CV1194" s="396"/>
      <c r="CW1194" s="396"/>
      <c r="CX1194" s="396"/>
      <c r="CY1194" s="396"/>
    </row>
    <row r="1195" customHeight="1" spans="2:38">
      <c r="B1195" s="372"/>
      <c r="C1195" s="373"/>
      <c r="D1195" s="373"/>
      <c r="E1195" s="373"/>
      <c r="F1195" s="374"/>
      <c r="G1195" s="373"/>
      <c r="H1195" s="373"/>
      <c r="I1195" s="373"/>
      <c r="J1195" s="373"/>
      <c r="K1195" s="373"/>
      <c r="L1195" s="373"/>
      <c r="M1195" s="373"/>
      <c r="N1195" s="373"/>
      <c r="O1195" s="373"/>
      <c r="P1195" s="373"/>
      <c r="Q1195" s="373"/>
      <c r="R1195" s="373"/>
      <c r="S1195" s="382"/>
      <c r="T1195" s="373"/>
      <c r="U1195" s="373"/>
      <c r="V1195" s="373"/>
      <c r="W1195" s="383"/>
      <c r="X1195" s="384"/>
      <c r="Y1195" s="373"/>
      <c r="Z1195" s="373"/>
      <c r="AA1195" s="382"/>
      <c r="AB1195" s="389"/>
      <c r="AC1195" s="382"/>
      <c r="AD1195" s="373"/>
      <c r="AE1195" s="373"/>
      <c r="AF1195" s="390"/>
      <c r="AG1195" s="397"/>
      <c r="AH1195" s="397"/>
      <c r="AI1195" s="397"/>
      <c r="AJ1195" s="398"/>
      <c r="AK1195" s="398"/>
      <c r="AL1195" s="399"/>
    </row>
    <row r="1196" s="193" customFormat="1" customHeight="1" spans="1:103">
      <c r="A1196" s="359"/>
      <c r="B1196" s="375"/>
      <c r="C1196" s="375"/>
      <c r="D1196" s="375"/>
      <c r="E1196" s="375"/>
      <c r="F1196" s="376"/>
      <c r="G1196" s="375"/>
      <c r="H1196" s="375"/>
      <c r="I1196" s="375"/>
      <c r="J1196" s="375"/>
      <c r="K1196" s="375"/>
      <c r="L1196" s="375"/>
      <c r="M1196" s="375"/>
      <c r="N1196" s="375"/>
      <c r="O1196" s="375"/>
      <c r="P1196" s="375"/>
      <c r="Q1196" s="375"/>
      <c r="R1196" s="375"/>
      <c r="S1196" s="385"/>
      <c r="T1196" s="375"/>
      <c r="U1196" s="375"/>
      <c r="V1196" s="375"/>
      <c r="W1196" s="386"/>
      <c r="X1196" s="387"/>
      <c r="Y1196" s="375"/>
      <c r="Z1196" s="375"/>
      <c r="AA1196" s="385"/>
      <c r="AB1196" s="391"/>
      <c r="AC1196" s="385"/>
      <c r="AD1196" s="375"/>
      <c r="AE1196" s="375"/>
      <c r="AF1196" s="392"/>
      <c r="AG1196" s="400"/>
      <c r="AH1196" s="400"/>
      <c r="AI1196" s="400"/>
      <c r="AJ1196" s="401"/>
      <c r="AK1196" s="401"/>
      <c r="AL1196" s="392"/>
      <c r="AM1196" s="217"/>
      <c r="AN1196" s="402"/>
      <c r="AO1196" s="402"/>
      <c r="AP1196" s="402"/>
      <c r="AQ1196" s="402"/>
      <c r="AR1196" s="402"/>
      <c r="AS1196" s="402"/>
      <c r="AT1196" s="402"/>
      <c r="AU1196" s="402"/>
      <c r="AV1196" s="402"/>
      <c r="AW1196" s="402"/>
      <c r="AX1196" s="402"/>
      <c r="AY1196" s="402"/>
      <c r="AZ1196" s="402"/>
      <c r="BA1196" s="402"/>
      <c r="BB1196" s="402"/>
      <c r="BC1196" s="402"/>
      <c r="BD1196" s="402"/>
      <c r="BE1196" s="402"/>
      <c r="BF1196" s="402"/>
      <c r="BG1196" s="402"/>
      <c r="BH1196" s="402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217"/>
      <c r="BS1196" s="217"/>
      <c r="BT1196" s="217"/>
      <c r="BU1196" s="217"/>
      <c r="BV1196" s="217"/>
      <c r="BW1196" s="217"/>
      <c r="BX1196" s="217"/>
      <c r="BY1196" s="217"/>
      <c r="BZ1196" s="217"/>
      <c r="CA1196" s="217"/>
      <c r="CB1196" s="217"/>
      <c r="CC1196" s="217"/>
      <c r="CD1196" s="217"/>
      <c r="CE1196" s="217"/>
      <c r="CF1196" s="217"/>
      <c r="CG1196" s="217"/>
      <c r="CH1196" s="217"/>
      <c r="CI1196" s="217"/>
      <c r="CJ1196" s="217"/>
      <c r="CK1196" s="217"/>
      <c r="CL1196" s="217"/>
      <c r="CM1196" s="217"/>
      <c r="CN1196" s="217"/>
      <c r="CO1196" s="217"/>
      <c r="CP1196" s="217"/>
      <c r="CQ1196" s="217"/>
      <c r="CR1196" s="217"/>
      <c r="CS1196" s="217"/>
      <c r="CT1196" s="217"/>
      <c r="CU1196" s="217"/>
      <c r="CV1196" s="217"/>
      <c r="CW1196" s="217"/>
      <c r="CX1196" s="217"/>
      <c r="CY1196" s="217"/>
    </row>
    <row r="1197" s="193" customFormat="1" customHeight="1" spans="1:103">
      <c r="A1197" s="359"/>
      <c r="B1197" s="375"/>
      <c r="C1197" s="375"/>
      <c r="D1197" s="375"/>
      <c r="E1197" s="375"/>
      <c r="F1197" s="376"/>
      <c r="G1197" s="375"/>
      <c r="H1197" s="375"/>
      <c r="I1197" s="375"/>
      <c r="J1197" s="375"/>
      <c r="K1197" s="375"/>
      <c r="L1197" s="375"/>
      <c r="M1197" s="375"/>
      <c r="N1197" s="375"/>
      <c r="O1197" s="375"/>
      <c r="P1197" s="375"/>
      <c r="Q1197" s="375"/>
      <c r="R1197" s="375"/>
      <c r="S1197" s="385"/>
      <c r="T1197" s="375"/>
      <c r="U1197" s="375"/>
      <c r="V1197" s="375"/>
      <c r="W1197" s="386"/>
      <c r="X1197" s="387"/>
      <c r="Y1197" s="375"/>
      <c r="Z1197" s="375"/>
      <c r="AA1197" s="385"/>
      <c r="AB1197" s="391"/>
      <c r="AC1197" s="385"/>
      <c r="AD1197" s="375"/>
      <c r="AE1197" s="375"/>
      <c r="AF1197" s="392"/>
      <c r="AG1197" s="400"/>
      <c r="AH1197" s="400"/>
      <c r="AI1197" s="400"/>
      <c r="AJ1197" s="401"/>
      <c r="AK1197" s="401"/>
      <c r="AL1197" s="392"/>
      <c r="AM1197" s="217"/>
      <c r="AN1197" s="402"/>
      <c r="AO1197" s="402"/>
      <c r="AP1197" s="402"/>
      <c r="AQ1197" s="402"/>
      <c r="AR1197" s="402"/>
      <c r="AS1197" s="402"/>
      <c r="AT1197" s="402"/>
      <c r="AU1197" s="402"/>
      <c r="AV1197" s="402"/>
      <c r="AW1197" s="402"/>
      <c r="AX1197" s="402"/>
      <c r="AY1197" s="402"/>
      <c r="AZ1197" s="402"/>
      <c r="BA1197" s="402"/>
      <c r="BB1197" s="402"/>
      <c r="BC1197" s="402"/>
      <c r="BD1197" s="402"/>
      <c r="BE1197" s="402"/>
      <c r="BF1197" s="402"/>
      <c r="BG1197" s="402"/>
      <c r="BH1197" s="402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217"/>
      <c r="BS1197" s="217"/>
      <c r="BT1197" s="217"/>
      <c r="BU1197" s="217"/>
      <c r="BV1197" s="217"/>
      <c r="BW1197" s="217"/>
      <c r="BX1197" s="217"/>
      <c r="BY1197" s="217"/>
      <c r="BZ1197" s="217"/>
      <c r="CA1197" s="217"/>
      <c r="CB1197" s="217"/>
      <c r="CC1197" s="217"/>
      <c r="CD1197" s="217"/>
      <c r="CE1197" s="217"/>
      <c r="CF1197" s="217"/>
      <c r="CG1197" s="217"/>
      <c r="CH1197" s="217"/>
      <c r="CI1197" s="217"/>
      <c r="CJ1197" s="217"/>
      <c r="CK1197" s="217"/>
      <c r="CL1197" s="217"/>
      <c r="CM1197" s="217"/>
      <c r="CN1197" s="217"/>
      <c r="CO1197" s="217"/>
      <c r="CP1197" s="217"/>
      <c r="CQ1197" s="217"/>
      <c r="CR1197" s="217"/>
      <c r="CS1197" s="217"/>
      <c r="CT1197" s="217"/>
      <c r="CU1197" s="217"/>
      <c r="CV1197" s="217"/>
      <c r="CW1197" s="217"/>
      <c r="CX1197" s="217"/>
      <c r="CY1197" s="217"/>
    </row>
    <row r="1198" s="193" customFormat="1" customHeight="1" spans="1:103">
      <c r="A1198" s="359"/>
      <c r="B1198" s="375"/>
      <c r="C1198" s="375"/>
      <c r="D1198" s="375"/>
      <c r="E1198" s="375"/>
      <c r="F1198" s="376"/>
      <c r="G1198" s="375"/>
      <c r="H1198" s="375"/>
      <c r="I1198" s="375"/>
      <c r="J1198" s="375"/>
      <c r="K1198" s="375"/>
      <c r="L1198" s="375"/>
      <c r="M1198" s="375"/>
      <c r="N1198" s="375"/>
      <c r="O1198" s="375"/>
      <c r="P1198" s="375"/>
      <c r="Q1198" s="375"/>
      <c r="R1198" s="375"/>
      <c r="S1198" s="385"/>
      <c r="T1198" s="375"/>
      <c r="U1198" s="375"/>
      <c r="V1198" s="375"/>
      <c r="W1198" s="386"/>
      <c r="X1198" s="387"/>
      <c r="Y1198" s="375"/>
      <c r="Z1198" s="375"/>
      <c r="AA1198" s="385"/>
      <c r="AB1198" s="391"/>
      <c r="AC1198" s="385"/>
      <c r="AD1198" s="375"/>
      <c r="AE1198" s="375"/>
      <c r="AF1198" s="392"/>
      <c r="AG1198" s="400"/>
      <c r="AH1198" s="400"/>
      <c r="AI1198" s="400"/>
      <c r="AJ1198" s="401"/>
      <c r="AK1198" s="401"/>
      <c r="AL1198" s="392"/>
      <c r="AM1198" s="217"/>
      <c r="AN1198" s="402"/>
      <c r="AO1198" s="402"/>
      <c r="AP1198" s="402"/>
      <c r="AQ1198" s="402"/>
      <c r="AR1198" s="402"/>
      <c r="AS1198" s="402"/>
      <c r="AT1198" s="402"/>
      <c r="AU1198" s="402"/>
      <c r="AV1198" s="402"/>
      <c r="AW1198" s="402"/>
      <c r="AX1198" s="402"/>
      <c r="AY1198" s="402"/>
      <c r="AZ1198" s="402"/>
      <c r="BA1198" s="402"/>
      <c r="BB1198" s="402"/>
      <c r="BC1198" s="402"/>
      <c r="BD1198" s="402"/>
      <c r="BE1198" s="402"/>
      <c r="BF1198" s="402"/>
      <c r="BG1198" s="402"/>
      <c r="BH1198" s="402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217"/>
      <c r="BS1198" s="217"/>
      <c r="BT1198" s="217"/>
      <c r="BU1198" s="217"/>
      <c r="BV1198" s="217"/>
      <c r="BW1198" s="217"/>
      <c r="BX1198" s="217"/>
      <c r="BY1198" s="217"/>
      <c r="BZ1198" s="217"/>
      <c r="CA1198" s="217"/>
      <c r="CB1198" s="217"/>
      <c r="CC1198" s="217"/>
      <c r="CD1198" s="217"/>
      <c r="CE1198" s="217"/>
      <c r="CF1198" s="217"/>
      <c r="CG1198" s="217"/>
      <c r="CH1198" s="217"/>
      <c r="CI1198" s="217"/>
      <c r="CJ1198" s="217"/>
      <c r="CK1198" s="217"/>
      <c r="CL1198" s="217"/>
      <c r="CM1198" s="217"/>
      <c r="CN1198" s="217"/>
      <c r="CO1198" s="217"/>
      <c r="CP1198" s="217"/>
      <c r="CQ1198" s="217"/>
      <c r="CR1198" s="217"/>
      <c r="CS1198" s="217"/>
      <c r="CT1198" s="217"/>
      <c r="CU1198" s="217"/>
      <c r="CV1198" s="217"/>
      <c r="CW1198" s="217"/>
      <c r="CX1198" s="217"/>
      <c r="CY1198" s="217"/>
    </row>
    <row r="1199" s="193" customFormat="1" customHeight="1" spans="1:103">
      <c r="A1199" s="359"/>
      <c r="B1199" s="375"/>
      <c r="C1199" s="375"/>
      <c r="D1199" s="375"/>
      <c r="E1199" s="375"/>
      <c r="F1199" s="376"/>
      <c r="G1199" s="375"/>
      <c r="H1199" s="375"/>
      <c r="I1199" s="375"/>
      <c r="J1199" s="375"/>
      <c r="K1199" s="375"/>
      <c r="L1199" s="375"/>
      <c r="M1199" s="375"/>
      <c r="N1199" s="375"/>
      <c r="O1199" s="375"/>
      <c r="P1199" s="375"/>
      <c r="Q1199" s="375"/>
      <c r="R1199" s="375"/>
      <c r="S1199" s="385"/>
      <c r="T1199" s="375"/>
      <c r="U1199" s="375"/>
      <c r="V1199" s="375"/>
      <c r="W1199" s="386"/>
      <c r="X1199" s="387"/>
      <c r="Y1199" s="375"/>
      <c r="Z1199" s="375"/>
      <c r="AA1199" s="385"/>
      <c r="AB1199" s="391"/>
      <c r="AC1199" s="385"/>
      <c r="AD1199" s="375"/>
      <c r="AE1199" s="375"/>
      <c r="AF1199" s="392"/>
      <c r="AG1199" s="400"/>
      <c r="AH1199" s="400"/>
      <c r="AI1199" s="400"/>
      <c r="AJ1199" s="401"/>
      <c r="AK1199" s="401"/>
      <c r="AL1199" s="392"/>
      <c r="AM1199" s="217"/>
      <c r="AN1199" s="402"/>
      <c r="AO1199" s="402"/>
      <c r="AP1199" s="402"/>
      <c r="AQ1199" s="402"/>
      <c r="AR1199" s="402"/>
      <c r="AS1199" s="402"/>
      <c r="AT1199" s="402"/>
      <c r="AU1199" s="402"/>
      <c r="AV1199" s="402"/>
      <c r="AW1199" s="402"/>
      <c r="AX1199" s="402"/>
      <c r="AY1199" s="402"/>
      <c r="AZ1199" s="402"/>
      <c r="BA1199" s="402"/>
      <c r="BB1199" s="402"/>
      <c r="BC1199" s="402"/>
      <c r="BD1199" s="402"/>
      <c r="BE1199" s="402"/>
      <c r="BF1199" s="402"/>
      <c r="BG1199" s="402"/>
      <c r="BH1199" s="402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217"/>
      <c r="BS1199" s="217"/>
      <c r="BT1199" s="217"/>
      <c r="BU1199" s="217"/>
      <c r="BV1199" s="217"/>
      <c r="BW1199" s="217"/>
      <c r="BX1199" s="217"/>
      <c r="BY1199" s="217"/>
      <c r="BZ1199" s="217"/>
      <c r="CA1199" s="217"/>
      <c r="CB1199" s="217"/>
      <c r="CC1199" s="217"/>
      <c r="CD1199" s="217"/>
      <c r="CE1199" s="217"/>
      <c r="CF1199" s="217"/>
      <c r="CG1199" s="217"/>
      <c r="CH1199" s="217"/>
      <c r="CI1199" s="217"/>
      <c r="CJ1199" s="217"/>
      <c r="CK1199" s="217"/>
      <c r="CL1199" s="217"/>
      <c r="CM1199" s="217"/>
      <c r="CN1199" s="217"/>
      <c r="CO1199" s="217"/>
      <c r="CP1199" s="217"/>
      <c r="CQ1199" s="217"/>
      <c r="CR1199" s="217"/>
      <c r="CS1199" s="217"/>
      <c r="CT1199" s="217"/>
      <c r="CU1199" s="217"/>
      <c r="CV1199" s="217"/>
      <c r="CW1199" s="217"/>
      <c r="CX1199" s="217"/>
      <c r="CY1199" s="217"/>
    </row>
    <row r="1200" s="193" customFormat="1" customHeight="1" spans="1:103">
      <c r="A1200" s="359"/>
      <c r="B1200" s="375"/>
      <c r="C1200" s="375"/>
      <c r="D1200" s="375"/>
      <c r="E1200" s="375"/>
      <c r="F1200" s="376"/>
      <c r="G1200" s="375"/>
      <c r="H1200" s="375"/>
      <c r="I1200" s="375"/>
      <c r="J1200" s="375"/>
      <c r="K1200" s="375"/>
      <c r="L1200" s="375"/>
      <c r="M1200" s="375"/>
      <c r="N1200" s="375"/>
      <c r="O1200" s="375"/>
      <c r="P1200" s="375"/>
      <c r="Q1200" s="375"/>
      <c r="R1200" s="375"/>
      <c r="S1200" s="385"/>
      <c r="T1200" s="375"/>
      <c r="U1200" s="375"/>
      <c r="V1200" s="375"/>
      <c r="W1200" s="386"/>
      <c r="X1200" s="387"/>
      <c r="Y1200" s="375"/>
      <c r="Z1200" s="375"/>
      <c r="AA1200" s="385"/>
      <c r="AB1200" s="391"/>
      <c r="AC1200" s="385"/>
      <c r="AD1200" s="375"/>
      <c r="AE1200" s="375"/>
      <c r="AF1200" s="392"/>
      <c r="AG1200" s="400"/>
      <c r="AH1200" s="400"/>
      <c r="AI1200" s="400"/>
      <c r="AJ1200" s="401"/>
      <c r="AK1200" s="401"/>
      <c r="AL1200" s="392"/>
      <c r="AM1200" s="217"/>
      <c r="AN1200" s="402"/>
      <c r="AO1200" s="402"/>
      <c r="AP1200" s="402"/>
      <c r="AQ1200" s="402"/>
      <c r="AR1200" s="402"/>
      <c r="AS1200" s="402"/>
      <c r="AT1200" s="402"/>
      <c r="AU1200" s="402"/>
      <c r="AV1200" s="402"/>
      <c r="AW1200" s="402"/>
      <c r="AX1200" s="402"/>
      <c r="AY1200" s="402"/>
      <c r="AZ1200" s="402"/>
      <c r="BA1200" s="402"/>
      <c r="BB1200" s="402"/>
      <c r="BC1200" s="402"/>
      <c r="BD1200" s="402"/>
      <c r="BE1200" s="402"/>
      <c r="BF1200" s="402"/>
      <c r="BG1200" s="402"/>
      <c r="BH1200" s="402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217"/>
      <c r="BS1200" s="217"/>
      <c r="BT1200" s="217"/>
      <c r="BU1200" s="217"/>
      <c r="BV1200" s="217"/>
      <c r="BW1200" s="217"/>
      <c r="BX1200" s="217"/>
      <c r="BY1200" s="217"/>
      <c r="BZ1200" s="217"/>
      <c r="CA1200" s="217"/>
      <c r="CB1200" s="217"/>
      <c r="CC1200" s="217"/>
      <c r="CD1200" s="217"/>
      <c r="CE1200" s="217"/>
      <c r="CF1200" s="217"/>
      <c r="CG1200" s="217"/>
      <c r="CH1200" s="217"/>
      <c r="CI1200" s="217"/>
      <c r="CJ1200" s="217"/>
      <c r="CK1200" s="217"/>
      <c r="CL1200" s="217"/>
      <c r="CM1200" s="217"/>
      <c r="CN1200" s="217"/>
      <c r="CO1200" s="217"/>
      <c r="CP1200" s="217"/>
      <c r="CQ1200" s="217"/>
      <c r="CR1200" s="217"/>
      <c r="CS1200" s="217"/>
      <c r="CT1200" s="217"/>
      <c r="CU1200" s="217"/>
      <c r="CV1200" s="217"/>
      <c r="CW1200" s="217"/>
      <c r="CX1200" s="217"/>
      <c r="CY1200" s="217"/>
    </row>
    <row r="1201" s="193" customFormat="1" customHeight="1" spans="1:103">
      <c r="A1201" s="359"/>
      <c r="B1201" s="377"/>
      <c r="D1201" s="201"/>
      <c r="E1201" s="378"/>
      <c r="F1201" s="379"/>
      <c r="G1201" s="380"/>
      <c r="H1201" s="380"/>
      <c r="I1201" s="380"/>
      <c r="J1201" s="381"/>
      <c r="K1201" s="380"/>
      <c r="L1201" s="380"/>
      <c r="M1201" s="380"/>
      <c r="N1201" s="380"/>
      <c r="O1201" s="380"/>
      <c r="P1201" s="380"/>
      <c r="Q1201" s="380"/>
      <c r="R1201" s="380"/>
      <c r="S1201" s="388"/>
      <c r="T1201" s="380"/>
      <c r="U1201" s="380"/>
      <c r="V1201" s="207"/>
      <c r="W1201" s="208"/>
      <c r="X1201" s="209"/>
      <c r="Y1201" s="393"/>
      <c r="Z1201" s="380"/>
      <c r="AA1201" s="388"/>
      <c r="AB1201" s="394"/>
      <c r="AC1201" s="388"/>
      <c r="AD1201" s="380"/>
      <c r="AE1201" s="380"/>
      <c r="AF1201" s="395"/>
      <c r="AG1201" s="403"/>
      <c r="AH1201" s="403"/>
      <c r="AI1201" s="403"/>
      <c r="AJ1201" s="404"/>
      <c r="AK1201" s="404"/>
      <c r="AL1201" s="405"/>
      <c r="AM1201" s="217"/>
      <c r="AN1201" s="402"/>
      <c r="AO1201" s="402"/>
      <c r="AP1201" s="402"/>
      <c r="AQ1201" s="402"/>
      <c r="AR1201" s="402"/>
      <c r="AS1201" s="402"/>
      <c r="AT1201" s="402"/>
      <c r="AU1201" s="402"/>
      <c r="AV1201" s="402"/>
      <c r="AW1201" s="402"/>
      <c r="AX1201" s="402"/>
      <c r="AY1201" s="402"/>
      <c r="AZ1201" s="402"/>
      <c r="BA1201" s="402"/>
      <c r="BB1201" s="402"/>
      <c r="BC1201" s="402"/>
      <c r="BD1201" s="402"/>
      <c r="BE1201" s="402"/>
      <c r="BF1201" s="402"/>
      <c r="BG1201" s="402"/>
      <c r="BH1201" s="402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217"/>
      <c r="BS1201" s="217"/>
      <c r="BT1201" s="217"/>
      <c r="BU1201" s="217"/>
      <c r="BV1201" s="217"/>
      <c r="BW1201" s="217"/>
      <c r="BX1201" s="217"/>
      <c r="BY1201" s="217"/>
      <c r="BZ1201" s="217"/>
      <c r="CA1201" s="217"/>
      <c r="CB1201" s="217"/>
      <c r="CC1201" s="217"/>
      <c r="CD1201" s="217"/>
      <c r="CE1201" s="217"/>
      <c r="CF1201" s="217"/>
      <c r="CG1201" s="217"/>
      <c r="CH1201" s="217"/>
      <c r="CI1201" s="217"/>
      <c r="CJ1201" s="217"/>
      <c r="CK1201" s="217"/>
      <c r="CL1201" s="217"/>
      <c r="CM1201" s="217"/>
      <c r="CN1201" s="217"/>
      <c r="CO1201" s="217"/>
      <c r="CP1201" s="217"/>
      <c r="CQ1201" s="217"/>
      <c r="CR1201" s="217"/>
      <c r="CS1201" s="217"/>
      <c r="CT1201" s="217"/>
      <c r="CU1201" s="217"/>
      <c r="CV1201" s="217"/>
      <c r="CW1201" s="217"/>
      <c r="CX1201" s="217"/>
      <c r="CY1201" s="217"/>
    </row>
    <row r="1202" s="193" customFormat="1" customHeight="1" spans="1:103">
      <c r="A1202" s="359"/>
      <c r="B1202" s="377"/>
      <c r="D1202" s="201"/>
      <c r="E1202" s="378"/>
      <c r="F1202" s="379"/>
      <c r="G1202" s="380"/>
      <c r="H1202" s="380"/>
      <c r="I1202" s="380"/>
      <c r="J1202" s="381"/>
      <c r="K1202" s="380"/>
      <c r="L1202" s="380"/>
      <c r="M1202" s="380"/>
      <c r="N1202" s="380"/>
      <c r="O1202" s="380"/>
      <c r="P1202" s="380"/>
      <c r="Q1202" s="380"/>
      <c r="R1202" s="380"/>
      <c r="S1202" s="388"/>
      <c r="T1202" s="380"/>
      <c r="U1202" s="380"/>
      <c r="V1202" s="207"/>
      <c r="W1202" s="208"/>
      <c r="X1202" s="209"/>
      <c r="Y1202" s="393"/>
      <c r="Z1202" s="380"/>
      <c r="AA1202" s="388"/>
      <c r="AB1202" s="394"/>
      <c r="AC1202" s="388"/>
      <c r="AD1202" s="380"/>
      <c r="AE1202" s="380"/>
      <c r="AF1202" s="395"/>
      <c r="AG1202" s="403"/>
      <c r="AH1202" s="403"/>
      <c r="AI1202" s="403"/>
      <c r="AJ1202" s="404"/>
      <c r="AK1202" s="404"/>
      <c r="AL1202" s="405"/>
      <c r="AM1202" s="217"/>
      <c r="AN1202" s="402"/>
      <c r="AO1202" s="402"/>
      <c r="AP1202" s="402"/>
      <c r="AQ1202" s="402"/>
      <c r="AR1202" s="402"/>
      <c r="AS1202" s="402"/>
      <c r="AT1202" s="402"/>
      <c r="AU1202" s="402"/>
      <c r="AV1202" s="402"/>
      <c r="AW1202" s="402"/>
      <c r="AX1202" s="402"/>
      <c r="AY1202" s="402"/>
      <c r="AZ1202" s="402"/>
      <c r="BA1202" s="402"/>
      <c r="BB1202" s="402"/>
      <c r="BC1202" s="402"/>
      <c r="BD1202" s="402"/>
      <c r="BE1202" s="402"/>
      <c r="BF1202" s="402"/>
      <c r="BG1202" s="402"/>
      <c r="BH1202" s="402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217"/>
      <c r="BS1202" s="217"/>
      <c r="BT1202" s="217"/>
      <c r="BU1202" s="217"/>
      <c r="BV1202" s="217"/>
      <c r="BW1202" s="217"/>
      <c r="BX1202" s="217"/>
      <c r="BY1202" s="217"/>
      <c r="BZ1202" s="217"/>
      <c r="CA1202" s="217"/>
      <c r="CB1202" s="217"/>
      <c r="CC1202" s="217"/>
      <c r="CD1202" s="217"/>
      <c r="CE1202" s="217"/>
      <c r="CF1202" s="217"/>
      <c r="CG1202" s="217"/>
      <c r="CH1202" s="217"/>
      <c r="CI1202" s="217"/>
      <c r="CJ1202" s="217"/>
      <c r="CK1202" s="217"/>
      <c r="CL1202" s="217"/>
      <c r="CM1202" s="217"/>
      <c r="CN1202" s="217"/>
      <c r="CO1202" s="217"/>
      <c r="CP1202" s="217"/>
      <c r="CQ1202" s="217"/>
      <c r="CR1202" s="217"/>
      <c r="CS1202" s="217"/>
      <c r="CT1202" s="217"/>
      <c r="CU1202" s="217"/>
      <c r="CV1202" s="217"/>
      <c r="CW1202" s="217"/>
      <c r="CX1202" s="217"/>
      <c r="CY1202" s="217"/>
    </row>
    <row r="1203" s="193" customFormat="1" customHeight="1" spans="1:103">
      <c r="A1203" s="359"/>
      <c r="B1203" s="377"/>
      <c r="D1203" s="201"/>
      <c r="E1203" s="378"/>
      <c r="F1203" s="379"/>
      <c r="G1203" s="380"/>
      <c r="H1203" s="380"/>
      <c r="I1203" s="380"/>
      <c r="J1203" s="381"/>
      <c r="K1203" s="380"/>
      <c r="L1203" s="380"/>
      <c r="M1203" s="380"/>
      <c r="N1203" s="380"/>
      <c r="O1203" s="380"/>
      <c r="P1203" s="380"/>
      <c r="Q1203" s="380"/>
      <c r="R1203" s="380"/>
      <c r="S1203" s="388"/>
      <c r="T1203" s="380"/>
      <c r="U1203" s="380"/>
      <c r="V1203" s="207"/>
      <c r="W1203" s="208"/>
      <c r="X1203" s="209"/>
      <c r="Y1203" s="393"/>
      <c r="Z1203" s="380"/>
      <c r="AA1203" s="388"/>
      <c r="AB1203" s="394"/>
      <c r="AC1203" s="388"/>
      <c r="AD1203" s="380"/>
      <c r="AE1203" s="380"/>
      <c r="AF1203" s="395"/>
      <c r="AG1203" s="403"/>
      <c r="AH1203" s="403"/>
      <c r="AI1203" s="403"/>
      <c r="AJ1203" s="404"/>
      <c r="AK1203" s="404"/>
      <c r="AL1203" s="405"/>
      <c r="AM1203" s="217"/>
      <c r="AN1203" s="402"/>
      <c r="AO1203" s="402"/>
      <c r="AP1203" s="402"/>
      <c r="AQ1203" s="402"/>
      <c r="AR1203" s="402"/>
      <c r="AS1203" s="402"/>
      <c r="AT1203" s="402"/>
      <c r="AU1203" s="402"/>
      <c r="AV1203" s="402"/>
      <c r="AW1203" s="402"/>
      <c r="AX1203" s="402"/>
      <c r="AY1203" s="402"/>
      <c r="AZ1203" s="402"/>
      <c r="BA1203" s="402"/>
      <c r="BB1203" s="402"/>
      <c r="BC1203" s="402"/>
      <c r="BD1203" s="402"/>
      <c r="BE1203" s="402"/>
      <c r="BF1203" s="402"/>
      <c r="BG1203" s="402"/>
      <c r="BH1203" s="402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217"/>
      <c r="BS1203" s="217"/>
      <c r="BT1203" s="217"/>
      <c r="BU1203" s="217"/>
      <c r="BV1203" s="217"/>
      <c r="BW1203" s="217"/>
      <c r="BX1203" s="217"/>
      <c r="BY1203" s="217"/>
      <c r="BZ1203" s="217"/>
      <c r="CA1203" s="217"/>
      <c r="CB1203" s="217"/>
      <c r="CC1203" s="217"/>
      <c r="CD1203" s="217"/>
      <c r="CE1203" s="217"/>
      <c r="CF1203" s="217"/>
      <c r="CG1203" s="217"/>
      <c r="CH1203" s="217"/>
      <c r="CI1203" s="217"/>
      <c r="CJ1203" s="217"/>
      <c r="CK1203" s="217"/>
      <c r="CL1203" s="217"/>
      <c r="CM1203" s="217"/>
      <c r="CN1203" s="217"/>
      <c r="CO1203" s="217"/>
      <c r="CP1203" s="217"/>
      <c r="CQ1203" s="217"/>
      <c r="CR1203" s="217"/>
      <c r="CS1203" s="217"/>
      <c r="CT1203" s="217"/>
      <c r="CU1203" s="217"/>
      <c r="CV1203" s="217"/>
      <c r="CW1203" s="217"/>
      <c r="CX1203" s="217"/>
      <c r="CY1203" s="217"/>
    </row>
    <row r="1204" s="193" customFormat="1" customHeight="1" spans="1:103">
      <c r="A1204" s="359"/>
      <c r="B1204" s="377"/>
      <c r="D1204" s="201"/>
      <c r="E1204" s="378"/>
      <c r="F1204" s="379"/>
      <c r="G1204" s="380"/>
      <c r="H1204" s="380"/>
      <c r="I1204" s="380"/>
      <c r="J1204" s="381"/>
      <c r="K1204" s="380"/>
      <c r="L1204" s="380"/>
      <c r="M1204" s="380"/>
      <c r="N1204" s="380"/>
      <c r="O1204" s="380"/>
      <c r="P1204" s="380"/>
      <c r="Q1204" s="380"/>
      <c r="R1204" s="380"/>
      <c r="S1204" s="388"/>
      <c r="T1204" s="380"/>
      <c r="U1204" s="380"/>
      <c r="V1204" s="207"/>
      <c r="W1204" s="208"/>
      <c r="X1204" s="209"/>
      <c r="Y1204" s="393"/>
      <c r="Z1204" s="380"/>
      <c r="AA1204" s="388"/>
      <c r="AB1204" s="394"/>
      <c r="AC1204" s="388"/>
      <c r="AD1204" s="380"/>
      <c r="AE1204" s="380"/>
      <c r="AF1204" s="395"/>
      <c r="AG1204" s="403"/>
      <c r="AH1204" s="403"/>
      <c r="AI1204" s="403"/>
      <c r="AJ1204" s="404"/>
      <c r="AK1204" s="404"/>
      <c r="AL1204" s="405"/>
      <c r="AM1204" s="217"/>
      <c r="AN1204" s="402"/>
      <c r="AO1204" s="402"/>
      <c r="AP1204" s="402"/>
      <c r="AQ1204" s="402"/>
      <c r="AR1204" s="402"/>
      <c r="AS1204" s="402"/>
      <c r="AT1204" s="402"/>
      <c r="AU1204" s="402"/>
      <c r="AV1204" s="402"/>
      <c r="AW1204" s="402"/>
      <c r="AX1204" s="402"/>
      <c r="AY1204" s="402"/>
      <c r="AZ1204" s="402"/>
      <c r="BA1204" s="402"/>
      <c r="BB1204" s="402"/>
      <c r="BC1204" s="402"/>
      <c r="BD1204" s="402"/>
      <c r="BE1204" s="402"/>
      <c r="BF1204" s="402"/>
      <c r="BG1204" s="402"/>
      <c r="BH1204" s="402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217"/>
      <c r="BS1204" s="217"/>
      <c r="BT1204" s="217"/>
      <c r="BU1204" s="217"/>
      <c r="BV1204" s="217"/>
      <c r="BW1204" s="217"/>
      <c r="BX1204" s="217"/>
      <c r="BY1204" s="217"/>
      <c r="BZ1204" s="217"/>
      <c r="CA1204" s="217"/>
      <c r="CB1204" s="217"/>
      <c r="CC1204" s="217"/>
      <c r="CD1204" s="217"/>
      <c r="CE1204" s="217"/>
      <c r="CF1204" s="217"/>
      <c r="CG1204" s="217"/>
      <c r="CH1204" s="217"/>
      <c r="CI1204" s="217"/>
      <c r="CJ1204" s="217"/>
      <c r="CK1204" s="217"/>
      <c r="CL1204" s="217"/>
      <c r="CM1204" s="217"/>
      <c r="CN1204" s="217"/>
      <c r="CO1204" s="217"/>
      <c r="CP1204" s="217"/>
      <c r="CQ1204" s="217"/>
      <c r="CR1204" s="217"/>
      <c r="CS1204" s="217"/>
      <c r="CT1204" s="217"/>
      <c r="CU1204" s="217"/>
      <c r="CV1204" s="217"/>
      <c r="CW1204" s="217"/>
      <c r="CX1204" s="217"/>
      <c r="CY1204" s="217"/>
    </row>
    <row r="1205" s="193" customFormat="1" customHeight="1" spans="1:103">
      <c r="A1205" s="359"/>
      <c r="B1205" s="377"/>
      <c r="D1205" s="201"/>
      <c r="E1205" s="378"/>
      <c r="F1205" s="379"/>
      <c r="G1205" s="380"/>
      <c r="H1205" s="380"/>
      <c r="I1205" s="380"/>
      <c r="J1205" s="381"/>
      <c r="K1205" s="380"/>
      <c r="L1205" s="380"/>
      <c r="M1205" s="380"/>
      <c r="N1205" s="380"/>
      <c r="O1205" s="380"/>
      <c r="P1205" s="380"/>
      <c r="Q1205" s="380"/>
      <c r="R1205" s="380"/>
      <c r="S1205" s="388"/>
      <c r="T1205" s="380"/>
      <c r="U1205" s="380"/>
      <c r="V1205" s="207"/>
      <c r="W1205" s="208"/>
      <c r="X1205" s="209"/>
      <c r="Y1205" s="393"/>
      <c r="Z1205" s="380"/>
      <c r="AA1205" s="388"/>
      <c r="AB1205" s="394"/>
      <c r="AC1205" s="388"/>
      <c r="AD1205" s="380"/>
      <c r="AE1205" s="380"/>
      <c r="AF1205" s="395"/>
      <c r="AG1205" s="403"/>
      <c r="AH1205" s="403"/>
      <c r="AI1205" s="403"/>
      <c r="AJ1205" s="404"/>
      <c r="AK1205" s="404"/>
      <c r="AL1205" s="405"/>
      <c r="AM1205" s="217"/>
      <c r="AN1205" s="402"/>
      <c r="AO1205" s="402"/>
      <c r="AP1205" s="402"/>
      <c r="AQ1205" s="402"/>
      <c r="AR1205" s="402"/>
      <c r="AS1205" s="402"/>
      <c r="AT1205" s="402"/>
      <c r="AU1205" s="402"/>
      <c r="AV1205" s="402"/>
      <c r="AW1205" s="402"/>
      <c r="AX1205" s="402"/>
      <c r="AY1205" s="402"/>
      <c r="AZ1205" s="402"/>
      <c r="BA1205" s="402"/>
      <c r="BB1205" s="402"/>
      <c r="BC1205" s="402"/>
      <c r="BD1205" s="402"/>
      <c r="BE1205" s="402"/>
      <c r="BF1205" s="402"/>
      <c r="BG1205" s="402"/>
      <c r="BH1205" s="402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217"/>
      <c r="BS1205" s="217"/>
      <c r="BT1205" s="217"/>
      <c r="BU1205" s="217"/>
      <c r="BV1205" s="217"/>
      <c r="BW1205" s="217"/>
      <c r="BX1205" s="217"/>
      <c r="BY1205" s="217"/>
      <c r="BZ1205" s="217"/>
      <c r="CA1205" s="217"/>
      <c r="CB1205" s="217"/>
      <c r="CC1205" s="217"/>
      <c r="CD1205" s="217"/>
      <c r="CE1205" s="217"/>
      <c r="CF1205" s="217"/>
      <c r="CG1205" s="217"/>
      <c r="CH1205" s="217"/>
      <c r="CI1205" s="217"/>
      <c r="CJ1205" s="217"/>
      <c r="CK1205" s="217"/>
      <c r="CL1205" s="217"/>
      <c r="CM1205" s="217"/>
      <c r="CN1205" s="217"/>
      <c r="CO1205" s="217"/>
      <c r="CP1205" s="217"/>
      <c r="CQ1205" s="217"/>
      <c r="CR1205" s="217"/>
      <c r="CS1205" s="217"/>
      <c r="CT1205" s="217"/>
      <c r="CU1205" s="217"/>
      <c r="CV1205" s="217"/>
      <c r="CW1205" s="217"/>
      <c r="CX1205" s="217"/>
      <c r="CY1205" s="217"/>
    </row>
    <row r="1206" s="193" customFormat="1" customHeight="1" spans="1:103">
      <c r="A1206" s="359"/>
      <c r="B1206" s="377"/>
      <c r="D1206" s="201"/>
      <c r="E1206" s="378"/>
      <c r="F1206" s="379"/>
      <c r="G1206" s="380"/>
      <c r="H1206" s="380"/>
      <c r="I1206" s="380"/>
      <c r="J1206" s="381"/>
      <c r="K1206" s="380"/>
      <c r="L1206" s="380"/>
      <c r="M1206" s="380"/>
      <c r="N1206" s="380"/>
      <c r="O1206" s="380"/>
      <c r="P1206" s="380"/>
      <c r="Q1206" s="380"/>
      <c r="R1206" s="380"/>
      <c r="S1206" s="388"/>
      <c r="T1206" s="380"/>
      <c r="U1206" s="380"/>
      <c r="V1206" s="207"/>
      <c r="W1206" s="208"/>
      <c r="X1206" s="209"/>
      <c r="Y1206" s="393"/>
      <c r="Z1206" s="380"/>
      <c r="AA1206" s="388"/>
      <c r="AB1206" s="394"/>
      <c r="AC1206" s="388"/>
      <c r="AD1206" s="380"/>
      <c r="AE1206" s="380"/>
      <c r="AF1206" s="395"/>
      <c r="AG1206" s="403"/>
      <c r="AH1206" s="403"/>
      <c r="AI1206" s="403"/>
      <c r="AJ1206" s="404"/>
      <c r="AK1206" s="404"/>
      <c r="AL1206" s="405"/>
      <c r="AM1206" s="217"/>
      <c r="AN1206" s="402"/>
      <c r="AO1206" s="402"/>
      <c r="AP1206" s="402"/>
      <c r="AQ1206" s="402"/>
      <c r="AR1206" s="402"/>
      <c r="AS1206" s="402"/>
      <c r="AT1206" s="402"/>
      <c r="AU1206" s="402"/>
      <c r="AV1206" s="402"/>
      <c r="AW1206" s="402"/>
      <c r="AX1206" s="402"/>
      <c r="AY1206" s="402"/>
      <c r="AZ1206" s="402"/>
      <c r="BA1206" s="402"/>
      <c r="BB1206" s="402"/>
      <c r="BC1206" s="402"/>
      <c r="BD1206" s="402"/>
      <c r="BE1206" s="402"/>
      <c r="BF1206" s="402"/>
      <c r="BG1206" s="402"/>
      <c r="BH1206" s="402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217"/>
      <c r="BS1206" s="217"/>
      <c r="BT1206" s="217"/>
      <c r="BU1206" s="217"/>
      <c r="BV1206" s="217"/>
      <c r="BW1206" s="217"/>
      <c r="BX1206" s="217"/>
      <c r="BY1206" s="217"/>
      <c r="BZ1206" s="217"/>
      <c r="CA1206" s="217"/>
      <c r="CB1206" s="217"/>
      <c r="CC1206" s="217"/>
      <c r="CD1206" s="217"/>
      <c r="CE1206" s="217"/>
      <c r="CF1206" s="217"/>
      <c r="CG1206" s="217"/>
      <c r="CH1206" s="217"/>
      <c r="CI1206" s="217"/>
      <c r="CJ1206" s="217"/>
      <c r="CK1206" s="217"/>
      <c r="CL1206" s="217"/>
      <c r="CM1206" s="217"/>
      <c r="CN1206" s="217"/>
      <c r="CO1206" s="217"/>
      <c r="CP1206" s="217"/>
      <c r="CQ1206" s="217"/>
      <c r="CR1206" s="217"/>
      <c r="CS1206" s="217"/>
      <c r="CT1206" s="217"/>
      <c r="CU1206" s="217"/>
      <c r="CV1206" s="217"/>
      <c r="CW1206" s="217"/>
      <c r="CX1206" s="217"/>
      <c r="CY1206" s="217"/>
    </row>
    <row r="1207" s="193" customFormat="1" customHeight="1" spans="1:103">
      <c r="A1207" s="359"/>
      <c r="B1207" s="377"/>
      <c r="D1207" s="201"/>
      <c r="E1207" s="378"/>
      <c r="F1207" s="379"/>
      <c r="G1207" s="380"/>
      <c r="H1207" s="380"/>
      <c r="I1207" s="380"/>
      <c r="J1207" s="381"/>
      <c r="K1207" s="380"/>
      <c r="L1207" s="380"/>
      <c r="M1207" s="380"/>
      <c r="N1207" s="380"/>
      <c r="O1207" s="380"/>
      <c r="P1207" s="380"/>
      <c r="Q1207" s="380"/>
      <c r="R1207" s="380"/>
      <c r="S1207" s="388"/>
      <c r="T1207" s="380"/>
      <c r="U1207" s="380"/>
      <c r="V1207" s="207"/>
      <c r="W1207" s="208"/>
      <c r="X1207" s="209"/>
      <c r="Y1207" s="393"/>
      <c r="Z1207" s="380"/>
      <c r="AA1207" s="388"/>
      <c r="AB1207" s="394"/>
      <c r="AC1207" s="388"/>
      <c r="AD1207" s="380"/>
      <c r="AE1207" s="380"/>
      <c r="AF1207" s="395"/>
      <c r="AG1207" s="403"/>
      <c r="AH1207" s="403"/>
      <c r="AI1207" s="403"/>
      <c r="AJ1207" s="404"/>
      <c r="AK1207" s="404"/>
      <c r="AL1207" s="405"/>
      <c r="AM1207" s="217"/>
      <c r="AN1207" s="402"/>
      <c r="AO1207" s="402"/>
      <c r="AP1207" s="402"/>
      <c r="AQ1207" s="402"/>
      <c r="AR1207" s="402"/>
      <c r="AS1207" s="402"/>
      <c r="AT1207" s="402"/>
      <c r="AU1207" s="402"/>
      <c r="AV1207" s="402"/>
      <c r="AW1207" s="402"/>
      <c r="AX1207" s="402"/>
      <c r="AY1207" s="402"/>
      <c r="AZ1207" s="402"/>
      <c r="BA1207" s="402"/>
      <c r="BB1207" s="402"/>
      <c r="BC1207" s="402"/>
      <c r="BD1207" s="402"/>
      <c r="BE1207" s="402"/>
      <c r="BF1207" s="402"/>
      <c r="BG1207" s="402"/>
      <c r="BH1207" s="402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217"/>
      <c r="BS1207" s="217"/>
      <c r="BT1207" s="217"/>
      <c r="BU1207" s="217"/>
      <c r="BV1207" s="217"/>
      <c r="BW1207" s="217"/>
      <c r="BX1207" s="217"/>
      <c r="BY1207" s="217"/>
      <c r="BZ1207" s="217"/>
      <c r="CA1207" s="217"/>
      <c r="CB1207" s="217"/>
      <c r="CC1207" s="217"/>
      <c r="CD1207" s="217"/>
      <c r="CE1207" s="217"/>
      <c r="CF1207" s="217"/>
      <c r="CG1207" s="217"/>
      <c r="CH1207" s="217"/>
      <c r="CI1207" s="217"/>
      <c r="CJ1207" s="217"/>
      <c r="CK1207" s="217"/>
      <c r="CL1207" s="217"/>
      <c r="CM1207" s="217"/>
      <c r="CN1207" s="217"/>
      <c r="CO1207" s="217"/>
      <c r="CP1207" s="217"/>
      <c r="CQ1207" s="217"/>
      <c r="CR1207" s="217"/>
      <c r="CS1207" s="217"/>
      <c r="CT1207" s="217"/>
      <c r="CU1207" s="217"/>
      <c r="CV1207" s="217"/>
      <c r="CW1207" s="217"/>
      <c r="CX1207" s="217"/>
      <c r="CY1207" s="217"/>
    </row>
    <row r="1208" s="193" customFormat="1" customHeight="1" spans="1:103">
      <c r="A1208" s="359"/>
      <c r="B1208" s="377"/>
      <c r="D1208" s="201"/>
      <c r="E1208" s="378"/>
      <c r="F1208" s="379"/>
      <c r="G1208" s="380"/>
      <c r="H1208" s="380"/>
      <c r="I1208" s="380"/>
      <c r="J1208" s="381"/>
      <c r="K1208" s="380"/>
      <c r="L1208" s="380"/>
      <c r="M1208" s="380"/>
      <c r="N1208" s="380"/>
      <c r="O1208" s="380"/>
      <c r="P1208" s="380"/>
      <c r="Q1208" s="380"/>
      <c r="R1208" s="380"/>
      <c r="S1208" s="388"/>
      <c r="T1208" s="380"/>
      <c r="U1208" s="380"/>
      <c r="V1208" s="207"/>
      <c r="W1208" s="208"/>
      <c r="X1208" s="209"/>
      <c r="Y1208" s="393"/>
      <c r="Z1208" s="380"/>
      <c r="AA1208" s="388"/>
      <c r="AB1208" s="394"/>
      <c r="AC1208" s="388"/>
      <c r="AD1208" s="380"/>
      <c r="AE1208" s="380"/>
      <c r="AF1208" s="395"/>
      <c r="AG1208" s="403"/>
      <c r="AH1208" s="403"/>
      <c r="AI1208" s="403"/>
      <c r="AJ1208" s="404"/>
      <c r="AK1208" s="404"/>
      <c r="AL1208" s="405"/>
      <c r="AM1208" s="217"/>
      <c r="AN1208" s="402"/>
      <c r="AO1208" s="402"/>
      <c r="AP1208" s="402"/>
      <c r="AQ1208" s="402"/>
      <c r="AR1208" s="402"/>
      <c r="AS1208" s="402"/>
      <c r="AT1208" s="402"/>
      <c r="AU1208" s="402"/>
      <c r="AV1208" s="402"/>
      <c r="AW1208" s="402"/>
      <c r="AX1208" s="402"/>
      <c r="AY1208" s="402"/>
      <c r="AZ1208" s="402"/>
      <c r="BA1208" s="402"/>
      <c r="BB1208" s="402"/>
      <c r="BC1208" s="402"/>
      <c r="BD1208" s="402"/>
      <c r="BE1208" s="402"/>
      <c r="BF1208" s="402"/>
      <c r="BG1208" s="402"/>
      <c r="BH1208" s="402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217"/>
      <c r="BS1208" s="217"/>
      <c r="BT1208" s="217"/>
      <c r="BU1208" s="217"/>
      <c r="BV1208" s="217"/>
      <c r="BW1208" s="217"/>
      <c r="BX1208" s="217"/>
      <c r="BY1208" s="217"/>
      <c r="BZ1208" s="217"/>
      <c r="CA1208" s="217"/>
      <c r="CB1208" s="217"/>
      <c r="CC1208" s="217"/>
      <c r="CD1208" s="217"/>
      <c r="CE1208" s="217"/>
      <c r="CF1208" s="217"/>
      <c r="CG1208" s="217"/>
      <c r="CH1208" s="217"/>
      <c r="CI1208" s="217"/>
      <c r="CJ1208" s="217"/>
      <c r="CK1208" s="217"/>
      <c r="CL1208" s="217"/>
      <c r="CM1208" s="217"/>
      <c r="CN1208" s="217"/>
      <c r="CO1208" s="217"/>
      <c r="CP1208" s="217"/>
      <c r="CQ1208" s="217"/>
      <c r="CR1208" s="217"/>
      <c r="CS1208" s="217"/>
      <c r="CT1208" s="217"/>
      <c r="CU1208" s="217"/>
      <c r="CV1208" s="217"/>
      <c r="CW1208" s="217"/>
      <c r="CX1208" s="217"/>
      <c r="CY1208" s="217"/>
    </row>
    <row r="1209" s="193" customFormat="1" customHeight="1" spans="1:103">
      <c r="A1209" s="359"/>
      <c r="B1209" s="377"/>
      <c r="D1209" s="201"/>
      <c r="E1209" s="378"/>
      <c r="F1209" s="379"/>
      <c r="G1209" s="380"/>
      <c r="H1209" s="380"/>
      <c r="I1209" s="380"/>
      <c r="J1209" s="381"/>
      <c r="K1209" s="380"/>
      <c r="L1209" s="380"/>
      <c r="M1209" s="380"/>
      <c r="N1209" s="380"/>
      <c r="O1209" s="380"/>
      <c r="P1209" s="380"/>
      <c r="Q1209" s="380"/>
      <c r="R1209" s="380"/>
      <c r="S1209" s="388"/>
      <c r="T1209" s="380"/>
      <c r="U1209" s="380"/>
      <c r="V1209" s="207"/>
      <c r="W1209" s="208"/>
      <c r="X1209" s="209"/>
      <c r="Y1209" s="393"/>
      <c r="Z1209" s="380"/>
      <c r="AA1209" s="388"/>
      <c r="AB1209" s="394"/>
      <c r="AC1209" s="388"/>
      <c r="AD1209" s="380"/>
      <c r="AE1209" s="380"/>
      <c r="AF1209" s="395"/>
      <c r="AG1209" s="403"/>
      <c r="AH1209" s="403"/>
      <c r="AI1209" s="403"/>
      <c r="AJ1209" s="404"/>
      <c r="AK1209" s="404"/>
      <c r="AL1209" s="405"/>
      <c r="AM1209" s="217"/>
      <c r="AN1209" s="402"/>
      <c r="AO1209" s="402"/>
      <c r="AP1209" s="402"/>
      <c r="AQ1209" s="402"/>
      <c r="AR1209" s="402"/>
      <c r="AS1209" s="402"/>
      <c r="AT1209" s="402"/>
      <c r="AU1209" s="402"/>
      <c r="AV1209" s="402"/>
      <c r="AW1209" s="402"/>
      <c r="AX1209" s="402"/>
      <c r="AY1209" s="402"/>
      <c r="AZ1209" s="402"/>
      <c r="BA1209" s="402"/>
      <c r="BB1209" s="402"/>
      <c r="BC1209" s="402"/>
      <c r="BD1209" s="402"/>
      <c r="BE1209" s="402"/>
      <c r="BF1209" s="402"/>
      <c r="BG1209" s="402"/>
      <c r="BH1209" s="402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217"/>
      <c r="BS1209" s="217"/>
      <c r="BT1209" s="217"/>
      <c r="BU1209" s="217"/>
      <c r="BV1209" s="217"/>
      <c r="BW1209" s="217"/>
      <c r="BX1209" s="217"/>
      <c r="BY1209" s="217"/>
      <c r="BZ1209" s="217"/>
      <c r="CA1209" s="217"/>
      <c r="CB1209" s="217"/>
      <c r="CC1209" s="217"/>
      <c r="CD1209" s="217"/>
      <c r="CE1209" s="217"/>
      <c r="CF1209" s="217"/>
      <c r="CG1209" s="217"/>
      <c r="CH1209" s="217"/>
      <c r="CI1209" s="217"/>
      <c r="CJ1209" s="217"/>
      <c r="CK1209" s="217"/>
      <c r="CL1209" s="217"/>
      <c r="CM1209" s="217"/>
      <c r="CN1209" s="217"/>
      <c r="CO1209" s="217"/>
      <c r="CP1209" s="217"/>
      <c r="CQ1209" s="217"/>
      <c r="CR1209" s="217"/>
      <c r="CS1209" s="217"/>
      <c r="CT1209" s="217"/>
      <c r="CU1209" s="217"/>
      <c r="CV1209" s="217"/>
      <c r="CW1209" s="217"/>
      <c r="CX1209" s="217"/>
      <c r="CY1209" s="217"/>
    </row>
    <row r="1210" s="193" customFormat="1" customHeight="1" spans="1:103">
      <c r="A1210" s="359"/>
      <c r="B1210" s="377"/>
      <c r="D1210" s="201"/>
      <c r="E1210" s="378"/>
      <c r="F1210" s="379"/>
      <c r="G1210" s="380"/>
      <c r="H1210" s="380"/>
      <c r="I1210" s="380"/>
      <c r="J1210" s="381"/>
      <c r="K1210" s="380"/>
      <c r="L1210" s="380"/>
      <c r="M1210" s="380"/>
      <c r="N1210" s="380"/>
      <c r="O1210" s="380"/>
      <c r="P1210" s="380"/>
      <c r="Q1210" s="380"/>
      <c r="R1210" s="380"/>
      <c r="S1210" s="388"/>
      <c r="T1210" s="380"/>
      <c r="U1210" s="380"/>
      <c r="V1210" s="207"/>
      <c r="W1210" s="208"/>
      <c r="X1210" s="209"/>
      <c r="Y1210" s="393"/>
      <c r="Z1210" s="380"/>
      <c r="AA1210" s="388"/>
      <c r="AB1210" s="394"/>
      <c r="AC1210" s="388"/>
      <c r="AD1210" s="380"/>
      <c r="AE1210" s="380"/>
      <c r="AF1210" s="395"/>
      <c r="AG1210" s="403"/>
      <c r="AH1210" s="403"/>
      <c r="AI1210" s="403"/>
      <c r="AJ1210" s="404"/>
      <c r="AK1210" s="404"/>
      <c r="AL1210" s="405"/>
      <c r="AM1210" s="217"/>
      <c r="AN1210" s="402"/>
      <c r="AO1210" s="402"/>
      <c r="AP1210" s="402"/>
      <c r="AQ1210" s="402"/>
      <c r="AR1210" s="402"/>
      <c r="AS1210" s="402"/>
      <c r="AT1210" s="402"/>
      <c r="AU1210" s="402"/>
      <c r="AV1210" s="402"/>
      <c r="AW1210" s="402"/>
      <c r="AX1210" s="402"/>
      <c r="AY1210" s="402"/>
      <c r="AZ1210" s="402"/>
      <c r="BA1210" s="402"/>
      <c r="BB1210" s="402"/>
      <c r="BC1210" s="402"/>
      <c r="BD1210" s="402"/>
      <c r="BE1210" s="402"/>
      <c r="BF1210" s="402"/>
      <c r="BG1210" s="402"/>
      <c r="BH1210" s="402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217"/>
      <c r="BS1210" s="217"/>
      <c r="BT1210" s="217"/>
      <c r="BU1210" s="217"/>
      <c r="BV1210" s="217"/>
      <c r="BW1210" s="217"/>
      <c r="BX1210" s="217"/>
      <c r="BY1210" s="217"/>
      <c r="BZ1210" s="217"/>
      <c r="CA1210" s="217"/>
      <c r="CB1210" s="217"/>
      <c r="CC1210" s="217"/>
      <c r="CD1210" s="217"/>
      <c r="CE1210" s="217"/>
      <c r="CF1210" s="217"/>
      <c r="CG1210" s="217"/>
      <c r="CH1210" s="217"/>
      <c r="CI1210" s="217"/>
      <c r="CJ1210" s="217"/>
      <c r="CK1210" s="217"/>
      <c r="CL1210" s="217"/>
      <c r="CM1210" s="217"/>
      <c r="CN1210" s="217"/>
      <c r="CO1210" s="217"/>
      <c r="CP1210" s="217"/>
      <c r="CQ1210" s="217"/>
      <c r="CR1210" s="217"/>
      <c r="CS1210" s="217"/>
      <c r="CT1210" s="217"/>
      <c r="CU1210" s="217"/>
      <c r="CV1210" s="217"/>
      <c r="CW1210" s="217"/>
      <c r="CX1210" s="217"/>
      <c r="CY1210" s="217"/>
    </row>
    <row r="1211" s="193" customFormat="1" customHeight="1" spans="1:103">
      <c r="A1211" s="359"/>
      <c r="B1211" s="377"/>
      <c r="D1211" s="201"/>
      <c r="E1211" s="378"/>
      <c r="F1211" s="379"/>
      <c r="G1211" s="380"/>
      <c r="H1211" s="380"/>
      <c r="I1211" s="380"/>
      <c r="J1211" s="381"/>
      <c r="K1211" s="380"/>
      <c r="L1211" s="380"/>
      <c r="M1211" s="380"/>
      <c r="N1211" s="380"/>
      <c r="O1211" s="380"/>
      <c r="P1211" s="380"/>
      <c r="Q1211" s="380"/>
      <c r="R1211" s="380"/>
      <c r="S1211" s="388"/>
      <c r="T1211" s="380"/>
      <c r="U1211" s="380"/>
      <c r="V1211" s="207"/>
      <c r="W1211" s="208"/>
      <c r="X1211" s="209"/>
      <c r="Y1211" s="393"/>
      <c r="Z1211" s="380"/>
      <c r="AA1211" s="388"/>
      <c r="AB1211" s="394"/>
      <c r="AC1211" s="388"/>
      <c r="AD1211" s="380"/>
      <c r="AE1211" s="380"/>
      <c r="AF1211" s="395"/>
      <c r="AG1211" s="403"/>
      <c r="AH1211" s="403"/>
      <c r="AI1211" s="403"/>
      <c r="AJ1211" s="404"/>
      <c r="AK1211" s="404"/>
      <c r="AL1211" s="405"/>
      <c r="AM1211" s="217"/>
      <c r="AN1211" s="402"/>
      <c r="AO1211" s="402"/>
      <c r="AP1211" s="402"/>
      <c r="AQ1211" s="402"/>
      <c r="AR1211" s="402"/>
      <c r="AS1211" s="402"/>
      <c r="AT1211" s="402"/>
      <c r="AU1211" s="402"/>
      <c r="AV1211" s="402"/>
      <c r="AW1211" s="402"/>
      <c r="AX1211" s="402"/>
      <c r="AY1211" s="402"/>
      <c r="AZ1211" s="402"/>
      <c r="BA1211" s="402"/>
      <c r="BB1211" s="402"/>
      <c r="BC1211" s="402"/>
      <c r="BD1211" s="402"/>
      <c r="BE1211" s="402"/>
      <c r="BF1211" s="402"/>
      <c r="BG1211" s="402"/>
      <c r="BH1211" s="402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217"/>
      <c r="BS1211" s="217"/>
      <c r="BT1211" s="217"/>
      <c r="BU1211" s="217"/>
      <c r="BV1211" s="217"/>
      <c r="BW1211" s="217"/>
      <c r="BX1211" s="217"/>
      <c r="BY1211" s="217"/>
      <c r="BZ1211" s="217"/>
      <c r="CA1211" s="217"/>
      <c r="CB1211" s="217"/>
      <c r="CC1211" s="217"/>
      <c r="CD1211" s="217"/>
      <c r="CE1211" s="217"/>
      <c r="CF1211" s="217"/>
      <c r="CG1211" s="217"/>
      <c r="CH1211" s="217"/>
      <c r="CI1211" s="217"/>
      <c r="CJ1211" s="217"/>
      <c r="CK1211" s="217"/>
      <c r="CL1211" s="217"/>
      <c r="CM1211" s="217"/>
      <c r="CN1211" s="217"/>
      <c r="CO1211" s="217"/>
      <c r="CP1211" s="217"/>
      <c r="CQ1211" s="217"/>
      <c r="CR1211" s="217"/>
      <c r="CS1211" s="217"/>
      <c r="CT1211" s="217"/>
      <c r="CU1211" s="217"/>
      <c r="CV1211" s="217"/>
      <c r="CW1211" s="217"/>
      <c r="CX1211" s="217"/>
      <c r="CY1211" s="217"/>
    </row>
    <row r="1212" s="193" customFormat="1" customHeight="1" spans="1:103">
      <c r="A1212" s="359"/>
      <c r="B1212" s="377"/>
      <c r="D1212" s="201"/>
      <c r="E1212" s="378"/>
      <c r="F1212" s="379"/>
      <c r="G1212" s="380"/>
      <c r="H1212" s="380"/>
      <c r="I1212" s="380"/>
      <c r="J1212" s="381"/>
      <c r="K1212" s="380"/>
      <c r="L1212" s="380"/>
      <c r="M1212" s="380"/>
      <c r="N1212" s="380"/>
      <c r="O1212" s="380"/>
      <c r="P1212" s="380"/>
      <c r="Q1212" s="380"/>
      <c r="R1212" s="380"/>
      <c r="S1212" s="388"/>
      <c r="T1212" s="380"/>
      <c r="U1212" s="380"/>
      <c r="V1212" s="207"/>
      <c r="W1212" s="208"/>
      <c r="X1212" s="209"/>
      <c r="Y1212" s="393"/>
      <c r="Z1212" s="380"/>
      <c r="AA1212" s="388"/>
      <c r="AB1212" s="394"/>
      <c r="AC1212" s="388"/>
      <c r="AD1212" s="380"/>
      <c r="AE1212" s="380"/>
      <c r="AF1212" s="395"/>
      <c r="AG1212" s="403"/>
      <c r="AH1212" s="403"/>
      <c r="AI1212" s="403"/>
      <c r="AJ1212" s="404"/>
      <c r="AK1212" s="404"/>
      <c r="AL1212" s="405"/>
      <c r="AM1212" s="217"/>
      <c r="AN1212" s="402"/>
      <c r="AO1212" s="402"/>
      <c r="AP1212" s="402"/>
      <c r="AQ1212" s="402"/>
      <c r="AR1212" s="402"/>
      <c r="AS1212" s="402"/>
      <c r="AT1212" s="402"/>
      <c r="AU1212" s="402"/>
      <c r="AV1212" s="402"/>
      <c r="AW1212" s="402"/>
      <c r="AX1212" s="402"/>
      <c r="AY1212" s="402"/>
      <c r="AZ1212" s="402"/>
      <c r="BA1212" s="402"/>
      <c r="BB1212" s="402"/>
      <c r="BC1212" s="402"/>
      <c r="BD1212" s="402"/>
      <c r="BE1212" s="402"/>
      <c r="BF1212" s="402"/>
      <c r="BG1212" s="402"/>
      <c r="BH1212" s="402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217"/>
      <c r="BS1212" s="217"/>
      <c r="BT1212" s="217"/>
      <c r="BU1212" s="217"/>
      <c r="BV1212" s="217"/>
      <c r="BW1212" s="217"/>
      <c r="BX1212" s="217"/>
      <c r="BY1212" s="217"/>
      <c r="BZ1212" s="217"/>
      <c r="CA1212" s="217"/>
      <c r="CB1212" s="217"/>
      <c r="CC1212" s="217"/>
      <c r="CD1212" s="217"/>
      <c r="CE1212" s="217"/>
      <c r="CF1212" s="217"/>
      <c r="CG1212" s="217"/>
      <c r="CH1212" s="217"/>
      <c r="CI1212" s="217"/>
      <c r="CJ1212" s="217"/>
      <c r="CK1212" s="217"/>
      <c r="CL1212" s="217"/>
      <c r="CM1212" s="217"/>
      <c r="CN1212" s="217"/>
      <c r="CO1212" s="217"/>
      <c r="CP1212" s="217"/>
      <c r="CQ1212" s="217"/>
      <c r="CR1212" s="217"/>
      <c r="CS1212" s="217"/>
      <c r="CT1212" s="217"/>
      <c r="CU1212" s="217"/>
      <c r="CV1212" s="217"/>
      <c r="CW1212" s="217"/>
      <c r="CX1212" s="217"/>
      <c r="CY1212" s="217"/>
    </row>
    <row r="1213" s="193" customFormat="1" customHeight="1" spans="1:103">
      <c r="A1213" s="359"/>
      <c r="B1213" s="377"/>
      <c r="D1213" s="201"/>
      <c r="E1213" s="378"/>
      <c r="F1213" s="379"/>
      <c r="G1213" s="380"/>
      <c r="H1213" s="380"/>
      <c r="I1213" s="380"/>
      <c r="J1213" s="381"/>
      <c r="K1213" s="380"/>
      <c r="L1213" s="380"/>
      <c r="M1213" s="380"/>
      <c r="N1213" s="380"/>
      <c r="O1213" s="380"/>
      <c r="P1213" s="380"/>
      <c r="Q1213" s="380"/>
      <c r="R1213" s="380"/>
      <c r="S1213" s="388"/>
      <c r="T1213" s="380"/>
      <c r="U1213" s="380"/>
      <c r="V1213" s="207"/>
      <c r="W1213" s="208"/>
      <c r="X1213" s="209"/>
      <c r="Y1213" s="393"/>
      <c r="Z1213" s="380"/>
      <c r="AA1213" s="388"/>
      <c r="AB1213" s="394"/>
      <c r="AC1213" s="388"/>
      <c r="AD1213" s="380"/>
      <c r="AE1213" s="380"/>
      <c r="AF1213" s="395"/>
      <c r="AG1213" s="403"/>
      <c r="AH1213" s="403"/>
      <c r="AI1213" s="403"/>
      <c r="AJ1213" s="404"/>
      <c r="AK1213" s="404"/>
      <c r="AL1213" s="405"/>
      <c r="AM1213" s="217"/>
      <c r="AN1213" s="402"/>
      <c r="AO1213" s="402"/>
      <c r="AP1213" s="402"/>
      <c r="AQ1213" s="402"/>
      <c r="AR1213" s="402"/>
      <c r="AS1213" s="402"/>
      <c r="AT1213" s="402"/>
      <c r="AU1213" s="402"/>
      <c r="AV1213" s="402"/>
      <c r="AW1213" s="402"/>
      <c r="AX1213" s="402"/>
      <c r="AY1213" s="402"/>
      <c r="AZ1213" s="402"/>
      <c r="BA1213" s="402"/>
      <c r="BB1213" s="402"/>
      <c r="BC1213" s="402"/>
      <c r="BD1213" s="402"/>
      <c r="BE1213" s="402"/>
      <c r="BF1213" s="402"/>
      <c r="BG1213" s="402"/>
      <c r="BH1213" s="402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217"/>
      <c r="BS1213" s="217"/>
      <c r="BT1213" s="217"/>
      <c r="BU1213" s="217"/>
      <c r="BV1213" s="217"/>
      <c r="BW1213" s="217"/>
      <c r="BX1213" s="217"/>
      <c r="BY1213" s="217"/>
      <c r="BZ1213" s="217"/>
      <c r="CA1213" s="217"/>
      <c r="CB1213" s="217"/>
      <c r="CC1213" s="217"/>
      <c r="CD1213" s="217"/>
      <c r="CE1213" s="217"/>
      <c r="CF1213" s="217"/>
      <c r="CG1213" s="217"/>
      <c r="CH1213" s="217"/>
      <c r="CI1213" s="217"/>
      <c r="CJ1213" s="217"/>
      <c r="CK1213" s="217"/>
      <c r="CL1213" s="217"/>
      <c r="CM1213" s="217"/>
      <c r="CN1213" s="217"/>
      <c r="CO1213" s="217"/>
      <c r="CP1213" s="217"/>
      <c r="CQ1213" s="217"/>
      <c r="CR1213" s="217"/>
      <c r="CS1213" s="217"/>
      <c r="CT1213" s="217"/>
      <c r="CU1213" s="217"/>
      <c r="CV1213" s="217"/>
      <c r="CW1213" s="217"/>
      <c r="CX1213" s="217"/>
      <c r="CY1213" s="217"/>
    </row>
    <row r="1214" s="193" customFormat="1" customHeight="1" spans="1:103">
      <c r="A1214" s="359"/>
      <c r="B1214" s="377"/>
      <c r="D1214" s="201"/>
      <c r="E1214" s="378"/>
      <c r="F1214" s="379"/>
      <c r="G1214" s="380"/>
      <c r="H1214" s="380"/>
      <c r="I1214" s="380"/>
      <c r="J1214" s="381"/>
      <c r="K1214" s="380"/>
      <c r="L1214" s="380"/>
      <c r="M1214" s="380"/>
      <c r="N1214" s="380"/>
      <c r="O1214" s="380"/>
      <c r="P1214" s="380"/>
      <c r="Q1214" s="380"/>
      <c r="R1214" s="380"/>
      <c r="S1214" s="388"/>
      <c r="T1214" s="380"/>
      <c r="U1214" s="380"/>
      <c r="V1214" s="207"/>
      <c r="W1214" s="208"/>
      <c r="X1214" s="209"/>
      <c r="Y1214" s="393"/>
      <c r="Z1214" s="380"/>
      <c r="AA1214" s="388"/>
      <c r="AB1214" s="394"/>
      <c r="AC1214" s="388"/>
      <c r="AD1214" s="380"/>
      <c r="AE1214" s="380"/>
      <c r="AF1214" s="395"/>
      <c r="AG1214" s="403"/>
      <c r="AH1214" s="403"/>
      <c r="AI1214" s="403"/>
      <c r="AJ1214" s="404"/>
      <c r="AK1214" s="404"/>
      <c r="AL1214" s="405"/>
      <c r="AM1214" s="217"/>
      <c r="AN1214" s="402"/>
      <c r="AO1214" s="402"/>
      <c r="AP1214" s="402"/>
      <c r="AQ1214" s="402"/>
      <c r="AR1214" s="402"/>
      <c r="AS1214" s="402"/>
      <c r="AT1214" s="402"/>
      <c r="AU1214" s="402"/>
      <c r="AV1214" s="402"/>
      <c r="AW1214" s="402"/>
      <c r="AX1214" s="402"/>
      <c r="AY1214" s="402"/>
      <c r="AZ1214" s="402"/>
      <c r="BA1214" s="402"/>
      <c r="BB1214" s="402"/>
      <c r="BC1214" s="402"/>
      <c r="BD1214" s="402"/>
      <c r="BE1214" s="402"/>
      <c r="BF1214" s="402"/>
      <c r="BG1214" s="402"/>
      <c r="BH1214" s="402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217"/>
      <c r="BS1214" s="217"/>
      <c r="BT1214" s="217"/>
      <c r="BU1214" s="217"/>
      <c r="BV1214" s="217"/>
      <c r="BW1214" s="217"/>
      <c r="BX1214" s="217"/>
      <c r="BY1214" s="217"/>
      <c r="BZ1214" s="217"/>
      <c r="CA1214" s="217"/>
      <c r="CB1214" s="217"/>
      <c r="CC1214" s="217"/>
      <c r="CD1214" s="217"/>
      <c r="CE1214" s="217"/>
      <c r="CF1214" s="217"/>
      <c r="CG1214" s="217"/>
      <c r="CH1214" s="217"/>
      <c r="CI1214" s="217"/>
      <c r="CJ1214" s="217"/>
      <c r="CK1214" s="217"/>
      <c r="CL1214" s="217"/>
      <c r="CM1214" s="217"/>
      <c r="CN1214" s="217"/>
      <c r="CO1214" s="217"/>
      <c r="CP1214" s="217"/>
      <c r="CQ1214" s="217"/>
      <c r="CR1214" s="217"/>
      <c r="CS1214" s="217"/>
      <c r="CT1214" s="217"/>
      <c r="CU1214" s="217"/>
      <c r="CV1214" s="217"/>
      <c r="CW1214" s="217"/>
      <c r="CX1214" s="217"/>
      <c r="CY1214" s="217"/>
    </row>
    <row r="1215" s="193" customFormat="1" customHeight="1" spans="1:103">
      <c r="A1215" s="359"/>
      <c r="B1215" s="377"/>
      <c r="D1215" s="201"/>
      <c r="E1215" s="378"/>
      <c r="F1215" s="379"/>
      <c r="G1215" s="380"/>
      <c r="H1215" s="380"/>
      <c r="I1215" s="380"/>
      <c r="J1215" s="381"/>
      <c r="K1215" s="380"/>
      <c r="L1215" s="380"/>
      <c r="M1215" s="380"/>
      <c r="N1215" s="380"/>
      <c r="O1215" s="380"/>
      <c r="P1215" s="380"/>
      <c r="Q1215" s="380"/>
      <c r="R1215" s="380"/>
      <c r="S1215" s="388"/>
      <c r="T1215" s="380"/>
      <c r="U1215" s="380"/>
      <c r="V1215" s="207"/>
      <c r="W1215" s="208"/>
      <c r="X1215" s="209"/>
      <c r="Y1215" s="393"/>
      <c r="Z1215" s="380"/>
      <c r="AA1215" s="388"/>
      <c r="AB1215" s="394"/>
      <c r="AC1215" s="388"/>
      <c r="AD1215" s="380"/>
      <c r="AE1215" s="380"/>
      <c r="AF1215" s="395"/>
      <c r="AG1215" s="403"/>
      <c r="AH1215" s="403"/>
      <c r="AI1215" s="403"/>
      <c r="AJ1215" s="404"/>
      <c r="AK1215" s="404"/>
      <c r="AL1215" s="405"/>
      <c r="AM1215" s="217"/>
      <c r="AN1215" s="402"/>
      <c r="AO1215" s="402"/>
      <c r="AP1215" s="402"/>
      <c r="AQ1215" s="402"/>
      <c r="AR1215" s="402"/>
      <c r="AS1215" s="402"/>
      <c r="AT1215" s="402"/>
      <c r="AU1215" s="402"/>
      <c r="AV1215" s="402"/>
      <c r="AW1215" s="402"/>
      <c r="AX1215" s="402"/>
      <c r="AY1215" s="402"/>
      <c r="AZ1215" s="402"/>
      <c r="BA1215" s="402"/>
      <c r="BB1215" s="402"/>
      <c r="BC1215" s="402"/>
      <c r="BD1215" s="402"/>
      <c r="BE1215" s="402"/>
      <c r="BF1215" s="402"/>
      <c r="BG1215" s="402"/>
      <c r="BH1215" s="402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217"/>
      <c r="BS1215" s="217"/>
      <c r="BT1215" s="217"/>
      <c r="BU1215" s="217"/>
      <c r="BV1215" s="217"/>
      <c r="BW1215" s="217"/>
      <c r="BX1215" s="217"/>
      <c r="BY1215" s="217"/>
      <c r="BZ1215" s="217"/>
      <c r="CA1215" s="217"/>
      <c r="CB1215" s="217"/>
      <c r="CC1215" s="217"/>
      <c r="CD1215" s="217"/>
      <c r="CE1215" s="217"/>
      <c r="CF1215" s="217"/>
      <c r="CG1215" s="217"/>
      <c r="CH1215" s="217"/>
      <c r="CI1215" s="217"/>
      <c r="CJ1215" s="217"/>
      <c r="CK1215" s="217"/>
      <c r="CL1215" s="217"/>
      <c r="CM1215" s="217"/>
      <c r="CN1215" s="217"/>
      <c r="CO1215" s="217"/>
      <c r="CP1215" s="217"/>
      <c r="CQ1215" s="217"/>
      <c r="CR1215" s="217"/>
      <c r="CS1215" s="217"/>
      <c r="CT1215" s="217"/>
      <c r="CU1215" s="217"/>
      <c r="CV1215" s="217"/>
      <c r="CW1215" s="217"/>
      <c r="CX1215" s="217"/>
      <c r="CY1215" s="217"/>
    </row>
    <row r="1216" s="193" customFormat="1" customHeight="1" spans="1:103">
      <c r="A1216" s="359"/>
      <c r="B1216" s="377"/>
      <c r="D1216" s="201"/>
      <c r="E1216" s="378"/>
      <c r="F1216" s="379"/>
      <c r="G1216" s="380"/>
      <c r="H1216" s="380"/>
      <c r="I1216" s="380"/>
      <c r="J1216" s="381"/>
      <c r="K1216" s="380"/>
      <c r="L1216" s="380"/>
      <c r="M1216" s="380"/>
      <c r="N1216" s="380"/>
      <c r="O1216" s="380"/>
      <c r="P1216" s="380"/>
      <c r="Q1216" s="380"/>
      <c r="R1216" s="380"/>
      <c r="S1216" s="388"/>
      <c r="T1216" s="380"/>
      <c r="U1216" s="380"/>
      <c r="V1216" s="207"/>
      <c r="W1216" s="208"/>
      <c r="X1216" s="209"/>
      <c r="Y1216" s="393"/>
      <c r="Z1216" s="380"/>
      <c r="AA1216" s="388"/>
      <c r="AB1216" s="394"/>
      <c r="AC1216" s="388"/>
      <c r="AD1216" s="380"/>
      <c r="AE1216" s="380"/>
      <c r="AF1216" s="395"/>
      <c r="AG1216" s="403"/>
      <c r="AH1216" s="403"/>
      <c r="AI1216" s="403"/>
      <c r="AJ1216" s="404"/>
      <c r="AK1216" s="404"/>
      <c r="AL1216" s="405"/>
      <c r="AM1216" s="217"/>
      <c r="AN1216" s="402"/>
      <c r="AO1216" s="402"/>
      <c r="AP1216" s="402"/>
      <c r="AQ1216" s="402"/>
      <c r="AR1216" s="402"/>
      <c r="AS1216" s="402"/>
      <c r="AT1216" s="402"/>
      <c r="AU1216" s="402"/>
      <c r="AV1216" s="402"/>
      <c r="AW1216" s="402"/>
      <c r="AX1216" s="402"/>
      <c r="AY1216" s="402"/>
      <c r="AZ1216" s="402"/>
      <c r="BA1216" s="402"/>
      <c r="BB1216" s="402"/>
      <c r="BC1216" s="402"/>
      <c r="BD1216" s="402"/>
      <c r="BE1216" s="402"/>
      <c r="BF1216" s="402"/>
      <c r="BG1216" s="402"/>
      <c r="BH1216" s="402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217"/>
      <c r="BS1216" s="217"/>
      <c r="BT1216" s="217"/>
      <c r="BU1216" s="217"/>
      <c r="BV1216" s="217"/>
      <c r="BW1216" s="217"/>
      <c r="BX1216" s="217"/>
      <c r="BY1216" s="217"/>
      <c r="BZ1216" s="217"/>
      <c r="CA1216" s="217"/>
      <c r="CB1216" s="217"/>
      <c r="CC1216" s="217"/>
      <c r="CD1216" s="217"/>
      <c r="CE1216" s="217"/>
      <c r="CF1216" s="217"/>
      <c r="CG1216" s="217"/>
      <c r="CH1216" s="217"/>
      <c r="CI1216" s="217"/>
      <c r="CJ1216" s="217"/>
      <c r="CK1216" s="217"/>
      <c r="CL1216" s="217"/>
      <c r="CM1216" s="217"/>
      <c r="CN1216" s="217"/>
      <c r="CO1216" s="217"/>
      <c r="CP1216" s="217"/>
      <c r="CQ1216" s="217"/>
      <c r="CR1216" s="217"/>
      <c r="CS1216" s="217"/>
      <c r="CT1216" s="217"/>
      <c r="CU1216" s="217"/>
      <c r="CV1216" s="217"/>
      <c r="CW1216" s="217"/>
      <c r="CX1216" s="217"/>
      <c r="CY1216" s="217"/>
    </row>
    <row r="1217" s="193" customFormat="1" customHeight="1" spans="1:103">
      <c r="A1217" s="359"/>
      <c r="B1217" s="377"/>
      <c r="D1217" s="201"/>
      <c r="E1217" s="378"/>
      <c r="F1217" s="379"/>
      <c r="G1217" s="380"/>
      <c r="H1217" s="380"/>
      <c r="I1217" s="380"/>
      <c r="J1217" s="381"/>
      <c r="K1217" s="380"/>
      <c r="L1217" s="380"/>
      <c r="M1217" s="380"/>
      <c r="N1217" s="380"/>
      <c r="O1217" s="380"/>
      <c r="P1217" s="380"/>
      <c r="Q1217" s="380"/>
      <c r="R1217" s="380"/>
      <c r="S1217" s="388"/>
      <c r="T1217" s="380"/>
      <c r="U1217" s="380"/>
      <c r="V1217" s="207"/>
      <c r="W1217" s="208"/>
      <c r="X1217" s="209"/>
      <c r="Y1217" s="393"/>
      <c r="Z1217" s="380"/>
      <c r="AA1217" s="388"/>
      <c r="AB1217" s="394"/>
      <c r="AC1217" s="388"/>
      <c r="AD1217" s="380"/>
      <c r="AE1217" s="380"/>
      <c r="AF1217" s="395"/>
      <c r="AG1217" s="403"/>
      <c r="AH1217" s="403"/>
      <c r="AI1217" s="403"/>
      <c r="AJ1217" s="404"/>
      <c r="AK1217" s="404"/>
      <c r="AL1217" s="405"/>
      <c r="AM1217" s="217"/>
      <c r="AN1217" s="402"/>
      <c r="AO1217" s="402"/>
      <c r="AP1217" s="402"/>
      <c r="AQ1217" s="402"/>
      <c r="AR1217" s="402"/>
      <c r="AS1217" s="402"/>
      <c r="AT1217" s="402"/>
      <c r="AU1217" s="402"/>
      <c r="AV1217" s="402"/>
      <c r="AW1217" s="402"/>
      <c r="AX1217" s="402"/>
      <c r="AY1217" s="402"/>
      <c r="AZ1217" s="402"/>
      <c r="BA1217" s="402"/>
      <c r="BB1217" s="402"/>
      <c r="BC1217" s="402"/>
      <c r="BD1217" s="402"/>
      <c r="BE1217" s="402"/>
      <c r="BF1217" s="402"/>
      <c r="BG1217" s="402"/>
      <c r="BH1217" s="402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217"/>
      <c r="BS1217" s="217"/>
      <c r="BT1217" s="217"/>
      <c r="BU1217" s="217"/>
      <c r="BV1217" s="217"/>
      <c r="BW1217" s="217"/>
      <c r="BX1217" s="217"/>
      <c r="BY1217" s="217"/>
      <c r="BZ1217" s="217"/>
      <c r="CA1217" s="217"/>
      <c r="CB1217" s="217"/>
      <c r="CC1217" s="217"/>
      <c r="CD1217" s="217"/>
      <c r="CE1217" s="217"/>
      <c r="CF1217" s="217"/>
      <c r="CG1217" s="217"/>
      <c r="CH1217" s="217"/>
      <c r="CI1217" s="217"/>
      <c r="CJ1217" s="217"/>
      <c r="CK1217" s="217"/>
      <c r="CL1217" s="217"/>
      <c r="CM1217" s="217"/>
      <c r="CN1217" s="217"/>
      <c r="CO1217" s="217"/>
      <c r="CP1217" s="217"/>
      <c r="CQ1217" s="217"/>
      <c r="CR1217" s="217"/>
      <c r="CS1217" s="217"/>
      <c r="CT1217" s="217"/>
      <c r="CU1217" s="217"/>
      <c r="CV1217" s="217"/>
      <c r="CW1217" s="217"/>
      <c r="CX1217" s="217"/>
      <c r="CY1217" s="217"/>
    </row>
    <row r="1218" s="193" customFormat="1" customHeight="1" spans="1:103">
      <c r="A1218" s="359"/>
      <c r="B1218" s="377"/>
      <c r="D1218" s="201"/>
      <c r="E1218" s="378"/>
      <c r="F1218" s="379"/>
      <c r="G1218" s="380"/>
      <c r="H1218" s="380"/>
      <c r="I1218" s="380"/>
      <c r="J1218" s="381"/>
      <c r="K1218" s="380"/>
      <c r="L1218" s="380"/>
      <c r="M1218" s="380"/>
      <c r="N1218" s="380"/>
      <c r="O1218" s="380"/>
      <c r="P1218" s="380"/>
      <c r="Q1218" s="380"/>
      <c r="R1218" s="380"/>
      <c r="S1218" s="388"/>
      <c r="T1218" s="380"/>
      <c r="U1218" s="380"/>
      <c r="V1218" s="207"/>
      <c r="W1218" s="208"/>
      <c r="X1218" s="209"/>
      <c r="Y1218" s="393"/>
      <c r="Z1218" s="380"/>
      <c r="AA1218" s="388"/>
      <c r="AB1218" s="394"/>
      <c r="AC1218" s="388"/>
      <c r="AD1218" s="380"/>
      <c r="AE1218" s="380"/>
      <c r="AF1218" s="395"/>
      <c r="AG1218" s="403"/>
      <c r="AH1218" s="403"/>
      <c r="AI1218" s="403"/>
      <c r="AJ1218" s="404"/>
      <c r="AK1218" s="404"/>
      <c r="AL1218" s="405"/>
      <c r="AM1218" s="217"/>
      <c r="AN1218" s="402"/>
      <c r="AO1218" s="402"/>
      <c r="AP1218" s="402"/>
      <c r="AQ1218" s="402"/>
      <c r="AR1218" s="402"/>
      <c r="AS1218" s="402"/>
      <c r="AT1218" s="402"/>
      <c r="AU1218" s="402"/>
      <c r="AV1218" s="402"/>
      <c r="AW1218" s="402"/>
      <c r="AX1218" s="402"/>
      <c r="AY1218" s="402"/>
      <c r="AZ1218" s="402"/>
      <c r="BA1218" s="402"/>
      <c r="BB1218" s="402"/>
      <c r="BC1218" s="402"/>
      <c r="BD1218" s="402"/>
      <c r="BE1218" s="402"/>
      <c r="BF1218" s="402"/>
      <c r="BG1218" s="402"/>
      <c r="BH1218" s="402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217"/>
      <c r="BS1218" s="217"/>
      <c r="BT1218" s="217"/>
      <c r="BU1218" s="217"/>
      <c r="BV1218" s="217"/>
      <c r="BW1218" s="217"/>
      <c r="BX1218" s="217"/>
      <c r="BY1218" s="217"/>
      <c r="BZ1218" s="217"/>
      <c r="CA1218" s="217"/>
      <c r="CB1218" s="217"/>
      <c r="CC1218" s="217"/>
      <c r="CD1218" s="217"/>
      <c r="CE1218" s="217"/>
      <c r="CF1218" s="217"/>
      <c r="CG1218" s="217"/>
      <c r="CH1218" s="217"/>
      <c r="CI1218" s="217"/>
      <c r="CJ1218" s="217"/>
      <c r="CK1218" s="217"/>
      <c r="CL1218" s="217"/>
      <c r="CM1218" s="217"/>
      <c r="CN1218" s="217"/>
      <c r="CO1218" s="217"/>
      <c r="CP1218" s="217"/>
      <c r="CQ1218" s="217"/>
      <c r="CR1218" s="217"/>
      <c r="CS1218" s="217"/>
      <c r="CT1218" s="217"/>
      <c r="CU1218" s="217"/>
      <c r="CV1218" s="217"/>
      <c r="CW1218" s="217"/>
      <c r="CX1218" s="217"/>
      <c r="CY1218" s="217"/>
    </row>
    <row r="1219" customHeight="1" spans="38:38">
      <c r="AL1219" s="405"/>
    </row>
    <row r="1220" customHeight="1" spans="38:38">
      <c r="AL1220" s="405"/>
    </row>
    <row r="1221" customHeight="1" spans="38:38">
      <c r="AL1221" s="405"/>
    </row>
    <row r="1222" customHeight="1" spans="38:38">
      <c r="AL1222" s="405"/>
    </row>
    <row r="1223" customHeight="1" spans="38:38">
      <c r="AL1223" s="405"/>
    </row>
    <row r="1224" customHeight="1" spans="38:38">
      <c r="AL1224" s="405"/>
    </row>
    <row r="1225" customHeight="1" spans="38:38">
      <c r="AL1225" s="405"/>
    </row>
    <row r="1226" customHeight="1" spans="38:38">
      <c r="AL1226" s="405"/>
    </row>
    <row r="1227" customHeight="1" spans="38:38">
      <c r="AL1227" s="405"/>
    </row>
    <row r="1228" customHeight="1" spans="38:38">
      <c r="AL1228" s="405"/>
    </row>
    <row r="1229" customHeight="1" spans="38:38">
      <c r="AL1229" s="405"/>
    </row>
    <row r="1230" customHeight="1" spans="38:38">
      <c r="AL1230" s="405"/>
    </row>
    <row r="1231" customHeight="1" spans="38:38">
      <c r="AL1231" s="405"/>
    </row>
    <row r="1232" customHeight="1" spans="38:38">
      <c r="AL1232" s="405"/>
    </row>
    <row r="1233" customHeight="1" spans="38:38">
      <c r="AL1233" s="405"/>
    </row>
    <row r="1234" customHeight="1" spans="38:38">
      <c r="AL1234" s="405"/>
    </row>
    <row r="1235" customHeight="1" spans="38:38">
      <c r="AL1235" s="405"/>
    </row>
    <row r="1236" customHeight="1" spans="38:38">
      <c r="AL1236" s="405"/>
    </row>
    <row r="1237" customHeight="1" spans="38:38">
      <c r="AL1237" s="405"/>
    </row>
    <row r="1238" customHeight="1" spans="38:38">
      <c r="AL1238" s="405"/>
    </row>
    <row r="1239" customHeight="1" spans="38:38">
      <c r="AL1239" s="405"/>
    </row>
    <row r="1240" customHeight="1" spans="38:38">
      <c r="AL1240" s="405"/>
    </row>
    <row r="1241" customHeight="1" spans="38:38">
      <c r="AL1241" s="405"/>
    </row>
    <row r="1242" customHeight="1" spans="38:38">
      <c r="AL1242" s="405"/>
    </row>
    <row r="1243" customHeight="1" spans="38:38">
      <c r="AL1243" s="405"/>
    </row>
    <row r="1244" customHeight="1" spans="38:38">
      <c r="AL1244" s="405"/>
    </row>
    <row r="1245" customHeight="1" spans="38:38">
      <c r="AL1245" s="405"/>
    </row>
    <row r="1246" customHeight="1" spans="38:38">
      <c r="AL1246" s="405"/>
    </row>
    <row r="1247" customHeight="1" spans="38:38">
      <c r="AL1247" s="405"/>
    </row>
    <row r="1248" customHeight="1" spans="38:38">
      <c r="AL1248" s="405"/>
    </row>
    <row r="1249" customHeight="1" spans="38:38">
      <c r="AL1249" s="405"/>
    </row>
    <row r="1250" customHeight="1" spans="38:38">
      <c r="AL1250" s="405"/>
    </row>
    <row r="1251" customHeight="1" spans="38:38">
      <c r="AL1251" s="405"/>
    </row>
    <row r="1252" customHeight="1" spans="38:38">
      <c r="AL1252" s="405"/>
    </row>
    <row r="1253" customHeight="1" spans="38:38">
      <c r="AL1253" s="405"/>
    </row>
    <row r="1254" customHeight="1" spans="38:38">
      <c r="AL1254" s="405"/>
    </row>
    <row r="1255" customHeight="1" spans="38:38">
      <c r="AL1255" s="405"/>
    </row>
    <row r="1256" customHeight="1" spans="38:38">
      <c r="AL1256" s="405"/>
    </row>
    <row r="1257" customHeight="1" spans="38:38">
      <c r="AL1257" s="405"/>
    </row>
    <row r="1258" customHeight="1" spans="38:38">
      <c r="AL1258" s="405"/>
    </row>
    <row r="1259" customHeight="1" spans="38:38">
      <c r="AL1259" s="405"/>
    </row>
    <row r="1260" customHeight="1" spans="38:38">
      <c r="AL1260" s="405"/>
    </row>
    <row r="1261" customHeight="1" spans="38:38">
      <c r="AL1261" s="405"/>
    </row>
    <row r="1262" customHeight="1" spans="38:38">
      <c r="AL1262" s="405"/>
    </row>
    <row r="1263" customHeight="1" spans="38:38">
      <c r="AL1263" s="405"/>
    </row>
    <row r="1264" customHeight="1" spans="38:38">
      <c r="AL1264" s="405"/>
    </row>
    <row r="1265" customHeight="1" spans="38:38">
      <c r="AL1265" s="405"/>
    </row>
    <row r="1266" customHeight="1" spans="38:38">
      <c r="AL1266" s="405"/>
    </row>
    <row r="1267" customHeight="1" spans="38:38">
      <c r="AL1267" s="405"/>
    </row>
    <row r="1268" customHeight="1" spans="38:38">
      <c r="AL1268" s="405"/>
    </row>
    <row r="1269" customHeight="1" spans="38:38">
      <c r="AL1269" s="405"/>
    </row>
    <row r="1270" customHeight="1" spans="38:38">
      <c r="AL1270" s="405"/>
    </row>
    <row r="1271" customHeight="1" spans="38:38">
      <c r="AL1271" s="405"/>
    </row>
    <row r="1272" customHeight="1" spans="38:38">
      <c r="AL1272" s="405"/>
    </row>
    <row r="1273" customHeight="1" spans="38:38">
      <c r="AL1273" s="405"/>
    </row>
    <row r="1274" customHeight="1" spans="38:38">
      <c r="AL1274" s="405"/>
    </row>
    <row r="1275" customHeight="1" spans="38:38">
      <c r="AL1275" s="405"/>
    </row>
    <row r="1276" customHeight="1" spans="38:38">
      <c r="AL1276" s="405"/>
    </row>
    <row r="1277" customHeight="1" spans="38:38">
      <c r="AL1277" s="405"/>
    </row>
    <row r="1278" customHeight="1" spans="38:38">
      <c r="AL1278" s="405"/>
    </row>
    <row r="1279" customHeight="1" spans="38:38">
      <c r="AL1279" s="405"/>
    </row>
    <row r="1280" customHeight="1" spans="38:38">
      <c r="AL1280" s="405"/>
    </row>
    <row r="1281" customHeight="1" spans="38:38">
      <c r="AL1281" s="405"/>
    </row>
    <row r="1282" customHeight="1" spans="38:38">
      <c r="AL1282" s="405"/>
    </row>
    <row r="1283" customHeight="1" spans="38:38">
      <c r="AL1283" s="405"/>
    </row>
    <row r="1284" customHeight="1" spans="38:38">
      <c r="AL1284" s="405"/>
    </row>
    <row r="1285" customHeight="1" spans="38:38">
      <c r="AL1285" s="405"/>
    </row>
    <row r="1286" customHeight="1" spans="38:38">
      <c r="AL1286" s="405"/>
    </row>
    <row r="1287" customHeight="1" spans="38:38">
      <c r="AL1287" s="405"/>
    </row>
    <row r="1288" customHeight="1" spans="38:38">
      <c r="AL1288" s="405"/>
    </row>
    <row r="1289" customHeight="1" spans="38:38">
      <c r="AL1289" s="405"/>
    </row>
    <row r="1290" customHeight="1" spans="38:38">
      <c r="AL1290" s="405"/>
    </row>
    <row r="1291" customHeight="1" spans="38:38">
      <c r="AL1291" s="405"/>
    </row>
    <row r="1292" customHeight="1" spans="38:38">
      <c r="AL1292" s="405"/>
    </row>
    <row r="1293" customHeight="1" spans="38:38">
      <c r="AL1293" s="405"/>
    </row>
    <row r="1294" customHeight="1" spans="38:38">
      <c r="AL1294" s="405"/>
    </row>
    <row r="1295" customHeight="1" spans="38:38">
      <c r="AL1295" s="405"/>
    </row>
    <row r="1296" customHeight="1" spans="38:38">
      <c r="AL1296" s="405"/>
    </row>
    <row r="1297" customHeight="1" spans="38:38">
      <c r="AL1297" s="405"/>
    </row>
    <row r="1298" customHeight="1" spans="38:38">
      <c r="AL1298" s="405"/>
    </row>
    <row r="1299" customHeight="1" spans="38:38">
      <c r="AL1299" s="405"/>
    </row>
    <row r="1300" customHeight="1" spans="38:38">
      <c r="AL1300" s="405"/>
    </row>
    <row r="1301" customHeight="1" spans="38:38">
      <c r="AL1301" s="405"/>
    </row>
    <row r="1302" customHeight="1" spans="38:38">
      <c r="AL1302" s="405"/>
    </row>
    <row r="1303" customHeight="1" spans="38:38">
      <c r="AL1303" s="405"/>
    </row>
    <row r="1304" customHeight="1" spans="38:38">
      <c r="AL1304" s="405"/>
    </row>
    <row r="1305" customHeight="1" spans="38:38">
      <c r="AL1305" s="405"/>
    </row>
    <row r="1306" customHeight="1" spans="38:38">
      <c r="AL1306" s="405"/>
    </row>
    <row r="1307" customHeight="1" spans="38:38">
      <c r="AL1307" s="405"/>
    </row>
    <row r="1308" customHeight="1" spans="38:38">
      <c r="AL1308" s="405"/>
    </row>
    <row r="1309" customHeight="1" spans="38:38">
      <c r="AL1309" s="405"/>
    </row>
    <row r="1310" customHeight="1" spans="38:38">
      <c r="AL1310" s="405"/>
    </row>
    <row r="1311" customHeight="1" spans="38:38">
      <c r="AL1311" s="405"/>
    </row>
    <row r="1312" customHeight="1" spans="38:38">
      <c r="AL1312" s="405"/>
    </row>
    <row r="1313" customHeight="1" spans="38:38">
      <c r="AL1313" s="405"/>
    </row>
    <row r="1314" customHeight="1" spans="38:38">
      <c r="AL1314" s="405"/>
    </row>
    <row r="1315" customHeight="1" spans="38:38">
      <c r="AL1315" s="405"/>
    </row>
    <row r="1316" customHeight="1" spans="38:38">
      <c r="AL1316" s="405"/>
    </row>
    <row r="1317" customHeight="1" spans="38:38">
      <c r="AL1317" s="405"/>
    </row>
    <row r="1318" customHeight="1" spans="38:38">
      <c r="AL1318" s="405"/>
    </row>
    <row r="1319" customHeight="1" spans="38:38">
      <c r="AL1319" s="405"/>
    </row>
    <row r="1320" customHeight="1" spans="38:38">
      <c r="AL1320" s="405"/>
    </row>
    <row r="1321" customHeight="1" spans="38:38">
      <c r="AL1321" s="405"/>
    </row>
    <row r="1322" customHeight="1" spans="38:38">
      <c r="AL1322" s="405"/>
    </row>
    <row r="1323" customHeight="1" spans="38:38">
      <c r="AL1323" s="405"/>
    </row>
    <row r="1324" customHeight="1" spans="38:38">
      <c r="AL1324" s="405"/>
    </row>
    <row r="1325" customHeight="1" spans="38:38">
      <c r="AL1325" s="405"/>
    </row>
    <row r="1326" customHeight="1" spans="38:38">
      <c r="AL1326" s="405"/>
    </row>
    <row r="1327" customHeight="1" spans="38:38">
      <c r="AL1327" s="405"/>
    </row>
    <row r="1328" customHeight="1" spans="38:38">
      <c r="AL1328" s="405"/>
    </row>
    <row r="1329" customHeight="1" spans="38:38">
      <c r="AL1329" s="405"/>
    </row>
    <row r="1330" customHeight="1" spans="38:38">
      <c r="AL1330" s="405"/>
    </row>
    <row r="1331" customHeight="1" spans="38:38">
      <c r="AL1331" s="405"/>
    </row>
    <row r="1332" customHeight="1" spans="38:38">
      <c r="AL1332" s="405"/>
    </row>
    <row r="1333" customHeight="1" spans="38:38">
      <c r="AL1333" s="405"/>
    </row>
    <row r="1334" customHeight="1" spans="38:38">
      <c r="AL1334" s="405"/>
    </row>
    <row r="1335" customHeight="1" spans="38:38">
      <c r="AL1335" s="405"/>
    </row>
    <row r="1336" customHeight="1" spans="38:38">
      <c r="AL1336" s="405"/>
    </row>
    <row r="1337" customHeight="1" spans="38:38">
      <c r="AL1337" s="405"/>
    </row>
    <row r="1338" customHeight="1" spans="38:38">
      <c r="AL1338" s="405"/>
    </row>
    <row r="1339" customHeight="1" spans="38:38">
      <c r="AL1339" s="405"/>
    </row>
    <row r="1340" customHeight="1" spans="38:38">
      <c r="AL1340" s="405"/>
    </row>
    <row r="1341" customHeight="1" spans="38:38">
      <c r="AL1341" s="405"/>
    </row>
    <row r="1342" customHeight="1" spans="38:38">
      <c r="AL1342" s="405"/>
    </row>
    <row r="1343" customHeight="1" spans="38:38">
      <c r="AL1343" s="405"/>
    </row>
    <row r="1344" customHeight="1" spans="38:38">
      <c r="AL1344" s="405"/>
    </row>
    <row r="1345" customHeight="1" spans="38:38">
      <c r="AL1345" s="405"/>
    </row>
    <row r="1346" customHeight="1" spans="38:38">
      <c r="AL1346" s="405"/>
    </row>
    <row r="1347" customHeight="1" spans="38:38">
      <c r="AL1347" s="405"/>
    </row>
    <row r="1348" customHeight="1" spans="38:38">
      <c r="AL1348" s="405"/>
    </row>
    <row r="1349" customHeight="1" spans="38:38">
      <c r="AL1349" s="406"/>
    </row>
  </sheetData>
  <sheetProtection password="8A1A" sheet="1" formatCells="0" objects="1"/>
  <protectedRanges>
    <protectedRange password="C6A1" sqref="E804 O668 O668 E340 I268:K271 E732:O738 E732 E1172 E180 D1172:AK65684 J661 J663 J181 J671 D988:AK994 D996:AK1002 D1004:AK1010 D1020:AK1162 D1012:AK1018 J325 J326 J327 J329 D1164:AK1170 D1:AK18 D20:AK986 D19:AK19 J294" name="区域1" securityDescriptor="O:WDG:WDD:"/>
    <protectedRange sqref="F988:F994 F996:F1002 F1004:F1010 F1012:F1018 F1020:F1162 F1172:F65684 F1164:F1170 F1:F18 F20:F986 F19" name="区域2"/>
  </protectedRanges>
  <mergeCells count="251">
    <mergeCell ref="G14:G15"/>
    <mergeCell ref="G22:G23"/>
    <mergeCell ref="G30:G31"/>
    <mergeCell ref="G38:G39"/>
    <mergeCell ref="G46:G47"/>
    <mergeCell ref="G54:G55"/>
    <mergeCell ref="G62:G63"/>
    <mergeCell ref="G70:G71"/>
    <mergeCell ref="G78:G79"/>
    <mergeCell ref="G86:G87"/>
    <mergeCell ref="G94:G95"/>
    <mergeCell ref="G102:G103"/>
    <mergeCell ref="G110:G111"/>
    <mergeCell ref="G118:G119"/>
    <mergeCell ref="G126:G127"/>
    <mergeCell ref="G134:G135"/>
    <mergeCell ref="G142:G143"/>
    <mergeCell ref="G150:G151"/>
    <mergeCell ref="G158:G159"/>
    <mergeCell ref="G166:G167"/>
    <mergeCell ref="G174:G175"/>
    <mergeCell ref="G182:G183"/>
    <mergeCell ref="G190:G191"/>
    <mergeCell ref="G198:G199"/>
    <mergeCell ref="G206:G207"/>
    <mergeCell ref="G214:G215"/>
    <mergeCell ref="G222:G223"/>
    <mergeCell ref="G230:G231"/>
    <mergeCell ref="G238:G239"/>
    <mergeCell ref="G246:G247"/>
    <mergeCell ref="G254:G255"/>
    <mergeCell ref="G262:G263"/>
    <mergeCell ref="G270:G271"/>
    <mergeCell ref="G278:G279"/>
    <mergeCell ref="G286:G287"/>
    <mergeCell ref="G294:G295"/>
    <mergeCell ref="G302:G303"/>
    <mergeCell ref="G310:G311"/>
    <mergeCell ref="G318:G319"/>
    <mergeCell ref="G326:G327"/>
    <mergeCell ref="G334:G335"/>
    <mergeCell ref="G342:G343"/>
    <mergeCell ref="G350:G351"/>
    <mergeCell ref="G358:G359"/>
    <mergeCell ref="G366:G367"/>
    <mergeCell ref="G374:G375"/>
    <mergeCell ref="G382:G383"/>
    <mergeCell ref="G390:G391"/>
    <mergeCell ref="G398:G399"/>
    <mergeCell ref="G406:G407"/>
    <mergeCell ref="G414:G415"/>
    <mergeCell ref="G422:G423"/>
    <mergeCell ref="G430:G431"/>
    <mergeCell ref="G438:G439"/>
    <mergeCell ref="G446:G447"/>
    <mergeCell ref="G454:G455"/>
    <mergeCell ref="G462:G463"/>
    <mergeCell ref="G470:G471"/>
    <mergeCell ref="G478:G479"/>
    <mergeCell ref="G486:G487"/>
    <mergeCell ref="G494:G495"/>
    <mergeCell ref="G502:G503"/>
    <mergeCell ref="G510:G511"/>
    <mergeCell ref="G518:G519"/>
    <mergeCell ref="G526:G527"/>
    <mergeCell ref="G534:G535"/>
    <mergeCell ref="G542:G543"/>
    <mergeCell ref="G550:G551"/>
    <mergeCell ref="G558:G559"/>
    <mergeCell ref="G566:G567"/>
    <mergeCell ref="G574:G575"/>
    <mergeCell ref="G582:G583"/>
    <mergeCell ref="G590:G591"/>
    <mergeCell ref="G630:G631"/>
    <mergeCell ref="G670:G671"/>
    <mergeCell ref="G678:G679"/>
    <mergeCell ref="G686:G687"/>
    <mergeCell ref="G694:G695"/>
    <mergeCell ref="G702:G703"/>
    <mergeCell ref="G710:G711"/>
    <mergeCell ref="G718:G719"/>
    <mergeCell ref="G726:G727"/>
    <mergeCell ref="G734:G735"/>
    <mergeCell ref="G742:G743"/>
    <mergeCell ref="G750:G751"/>
    <mergeCell ref="G758:G759"/>
    <mergeCell ref="G766:G767"/>
    <mergeCell ref="G774:G775"/>
    <mergeCell ref="G782:G783"/>
    <mergeCell ref="G862:G863"/>
    <mergeCell ref="G870:G871"/>
    <mergeCell ref="G1038:G1039"/>
    <mergeCell ref="G1046:G1047"/>
    <mergeCell ref="G1102:G1103"/>
    <mergeCell ref="G1110:G1111"/>
    <mergeCell ref="G1118:G1119"/>
    <mergeCell ref="G1126:G1127"/>
    <mergeCell ref="G1134:G1135"/>
    <mergeCell ref="G1142:G1143"/>
    <mergeCell ref="G1150:G1151"/>
    <mergeCell ref="AL4:AL10"/>
    <mergeCell ref="AL12:AL18"/>
    <mergeCell ref="AL20:AL26"/>
    <mergeCell ref="AL28:AL34"/>
    <mergeCell ref="AL36:AL42"/>
    <mergeCell ref="AL44:AL50"/>
    <mergeCell ref="AL52:AL58"/>
    <mergeCell ref="AL60:AL66"/>
    <mergeCell ref="AL68:AL74"/>
    <mergeCell ref="AL76:AL82"/>
    <mergeCell ref="AL84:AL90"/>
    <mergeCell ref="AL92:AL98"/>
    <mergeCell ref="AL100:AL106"/>
    <mergeCell ref="AL108:AL114"/>
    <mergeCell ref="AL116:AL122"/>
    <mergeCell ref="AL124:AL130"/>
    <mergeCell ref="AL132:AL138"/>
    <mergeCell ref="AL140:AL146"/>
    <mergeCell ref="AL148:AL154"/>
    <mergeCell ref="AL156:AL162"/>
    <mergeCell ref="AL164:AL170"/>
    <mergeCell ref="AL172:AL178"/>
    <mergeCell ref="AL180:AL186"/>
    <mergeCell ref="AL188:AL194"/>
    <mergeCell ref="AL196:AL202"/>
    <mergeCell ref="AL204:AL210"/>
    <mergeCell ref="AL212:AL218"/>
    <mergeCell ref="AL220:AL226"/>
    <mergeCell ref="AL228:AL234"/>
    <mergeCell ref="AL236:AL242"/>
    <mergeCell ref="AL244:AL250"/>
    <mergeCell ref="AL252:AL258"/>
    <mergeCell ref="AL260:AL266"/>
    <mergeCell ref="AL268:AL274"/>
    <mergeCell ref="AL276:AL282"/>
    <mergeCell ref="AL284:AL290"/>
    <mergeCell ref="AL292:AL298"/>
    <mergeCell ref="AL300:AL306"/>
    <mergeCell ref="AL308:AL314"/>
    <mergeCell ref="AL316:AL322"/>
    <mergeCell ref="AL324:AL330"/>
    <mergeCell ref="AL332:AL338"/>
    <mergeCell ref="AL340:AL346"/>
    <mergeCell ref="AL348:AL354"/>
    <mergeCell ref="AL356:AL362"/>
    <mergeCell ref="AL364:AL370"/>
    <mergeCell ref="AL372:AL378"/>
    <mergeCell ref="AL380:AL386"/>
    <mergeCell ref="AL388:AL394"/>
    <mergeCell ref="AL396:AL402"/>
    <mergeCell ref="AL404:AL410"/>
    <mergeCell ref="AL412:AL418"/>
    <mergeCell ref="AL420:AL426"/>
    <mergeCell ref="AL428:AL434"/>
    <mergeCell ref="AL436:AL442"/>
    <mergeCell ref="AL444:AL450"/>
    <mergeCell ref="AL452:AL458"/>
    <mergeCell ref="AL460:AL466"/>
    <mergeCell ref="AL468:AL474"/>
    <mergeCell ref="AL476:AL482"/>
    <mergeCell ref="AL484:AL490"/>
    <mergeCell ref="AL492:AL498"/>
    <mergeCell ref="AL500:AL506"/>
    <mergeCell ref="AL508:AL514"/>
    <mergeCell ref="AL516:AL522"/>
    <mergeCell ref="AL524:AL530"/>
    <mergeCell ref="AL532:AL538"/>
    <mergeCell ref="AL540:AL546"/>
    <mergeCell ref="AL548:AL554"/>
    <mergeCell ref="AL556:AL562"/>
    <mergeCell ref="AL564:AL570"/>
    <mergeCell ref="AL572:AL578"/>
    <mergeCell ref="AL580:AL586"/>
    <mergeCell ref="AL588:AL594"/>
    <mergeCell ref="AL596:AL602"/>
    <mergeCell ref="AL604:AL610"/>
    <mergeCell ref="AL612:AL618"/>
    <mergeCell ref="AL620:AL626"/>
    <mergeCell ref="AL628:AL634"/>
    <mergeCell ref="AL636:AL642"/>
    <mergeCell ref="AL644:AL650"/>
    <mergeCell ref="AL652:AL658"/>
    <mergeCell ref="AL660:AL666"/>
    <mergeCell ref="AL668:AL674"/>
    <mergeCell ref="AL676:AL682"/>
    <mergeCell ref="AL684:AL690"/>
    <mergeCell ref="AL692:AL698"/>
    <mergeCell ref="AL700:AL706"/>
    <mergeCell ref="AL708:AL714"/>
    <mergeCell ref="AL716:AL722"/>
    <mergeCell ref="AL724:AL730"/>
    <mergeCell ref="AL732:AL738"/>
    <mergeCell ref="AL740:AL746"/>
    <mergeCell ref="AL748:AL754"/>
    <mergeCell ref="AL756:AL762"/>
    <mergeCell ref="AL764:AL770"/>
    <mergeCell ref="AL772:AL778"/>
    <mergeCell ref="AL780:AL786"/>
    <mergeCell ref="AL788:AL794"/>
    <mergeCell ref="AL796:AL802"/>
    <mergeCell ref="AL804:AL810"/>
    <mergeCell ref="AL812:AL818"/>
    <mergeCell ref="AL820:AL826"/>
    <mergeCell ref="AL828:AL834"/>
    <mergeCell ref="AL836:AL842"/>
    <mergeCell ref="AL844:AL850"/>
    <mergeCell ref="AL852:AL858"/>
    <mergeCell ref="AL860:AL866"/>
    <mergeCell ref="AL868:AL874"/>
    <mergeCell ref="AL876:AL882"/>
    <mergeCell ref="AL884:AL890"/>
    <mergeCell ref="AL892:AL898"/>
    <mergeCell ref="AL900:AL906"/>
    <mergeCell ref="AL908:AL914"/>
    <mergeCell ref="AL916:AL922"/>
    <mergeCell ref="AL924:AL930"/>
    <mergeCell ref="AL932:AL938"/>
    <mergeCell ref="AL940:AL946"/>
    <mergeCell ref="AL948:AL954"/>
    <mergeCell ref="AL956:AL962"/>
    <mergeCell ref="AL964:AL970"/>
    <mergeCell ref="AL972:AL978"/>
    <mergeCell ref="AL980:AL986"/>
    <mergeCell ref="AL988:AL994"/>
    <mergeCell ref="AL996:AL1002"/>
    <mergeCell ref="AL1004:AL1010"/>
    <mergeCell ref="AL1012:AL1018"/>
    <mergeCell ref="AL1020:AL1026"/>
    <mergeCell ref="AL1028:AL1034"/>
    <mergeCell ref="AL1036:AL1042"/>
    <mergeCell ref="AL1044:AL1050"/>
    <mergeCell ref="AL1052:AL1058"/>
    <mergeCell ref="AL1060:AL1066"/>
    <mergeCell ref="AL1068:AL1074"/>
    <mergeCell ref="AL1076:AL1082"/>
    <mergeCell ref="AL1084:AL1090"/>
    <mergeCell ref="AL1092:AL1098"/>
    <mergeCell ref="AL1100:AL1106"/>
    <mergeCell ref="AL1108:AL1114"/>
    <mergeCell ref="AL1116:AL1122"/>
    <mergeCell ref="AL1124:AL1130"/>
    <mergeCell ref="AL1132:AL1138"/>
    <mergeCell ref="AL1140:AL1146"/>
    <mergeCell ref="AL1148:AL1154"/>
    <mergeCell ref="AL1156:AL1162"/>
    <mergeCell ref="AL1164:AL1170"/>
    <mergeCell ref="AL1172:AL1178"/>
    <mergeCell ref="AL1180:AL1186"/>
    <mergeCell ref="AL1188:AL1194"/>
    <mergeCell ref="G1:H2"/>
    <mergeCell ref="B1:F2"/>
  </mergeCells>
  <dataValidations count="1">
    <dataValidation type="list" allowBlank="1" showInputMessage="1" showErrorMessage="1" sqref="J11 J19 J4:J10">
      <formula1>"例子"</formula1>
    </dataValidation>
  </dataValidations>
  <hyperlinks>
    <hyperlink ref="J2" location="盘头透视表!A1" display="透视表"/>
  </hyperlinks>
  <pageMargins left="0.75" right="0.75" top="1" bottom="1" header="0.5" footer="0.5"/>
  <pageSetup paperSize="9" orientation="portrait"/>
  <headerFooter alignWithMargins="0" scaleWithDoc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515"/>
  <sheetViews>
    <sheetView workbookViewId="0">
      <pane ySplit="3" topLeftCell="A127" activePane="bottomLeft" state="frozen"/>
      <selection/>
      <selection pane="bottomLeft" activeCell="AC5" sqref="AC5"/>
    </sheetView>
  </sheetViews>
  <sheetFormatPr defaultColWidth="8.75" defaultRowHeight="20.4"/>
  <cols>
    <col min="1" max="1" width="11.75" style="128" customWidth="1"/>
    <col min="2" max="2" width="3.125" style="128" customWidth="1"/>
    <col min="3" max="3" width="6.75" style="128" customWidth="1"/>
    <col min="4" max="4" width="8.25" style="128" hidden="1" customWidth="1"/>
    <col min="5" max="5" width="9" style="129" customWidth="1"/>
    <col min="6" max="6" width="7.25" style="129" customWidth="1"/>
    <col min="7" max="7" width="6.5" style="128" customWidth="1"/>
    <col min="8" max="8" width="8.25" style="128" hidden="1" customWidth="1"/>
    <col min="9" max="9" width="7.25" style="128" customWidth="1"/>
    <col min="10" max="10" width="11.625" style="128" customWidth="1"/>
    <col min="11" max="11" width="7.625" style="128" customWidth="1"/>
    <col min="12" max="12" width="8.625" style="128" customWidth="1"/>
    <col min="13" max="13" width="13.125" style="130" customWidth="1"/>
    <col min="14" max="14" width="9" style="124" customWidth="1"/>
    <col min="15" max="15" width="38.625" customWidth="1"/>
  </cols>
  <sheetData>
    <row r="1" ht="34.5" customHeight="1" spans="1:13">
      <c r="A1" s="131" t="s">
        <v>267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43"/>
    </row>
    <row r="2" ht="23.25" customHeight="1" spans="1:13">
      <c r="A2" s="132" t="s">
        <v>153</v>
      </c>
      <c r="B2" s="132"/>
      <c r="C2" s="132"/>
      <c r="D2" s="132"/>
      <c r="E2" s="132"/>
      <c r="F2" s="132"/>
      <c r="G2" s="132"/>
      <c r="H2" s="132"/>
      <c r="I2" s="132"/>
      <c r="J2" s="132"/>
      <c r="K2" s="144" t="s">
        <v>268</v>
      </c>
      <c r="L2" s="144"/>
      <c r="M2" s="144"/>
    </row>
    <row r="3" s="43" customFormat="1" ht="36.95" customHeight="1" spans="1:14">
      <c r="A3" s="133" t="s">
        <v>269</v>
      </c>
      <c r="B3" s="133"/>
      <c r="C3" s="133" t="s">
        <v>13</v>
      </c>
      <c r="D3" s="133" t="s">
        <v>13</v>
      </c>
      <c r="E3" s="134" t="s">
        <v>270</v>
      </c>
      <c r="F3" s="134" t="s">
        <v>271</v>
      </c>
      <c r="G3" s="133" t="s">
        <v>14</v>
      </c>
      <c r="H3" s="133" t="s">
        <v>270</v>
      </c>
      <c r="I3" s="145" t="s">
        <v>272</v>
      </c>
      <c r="J3" s="145" t="s">
        <v>7</v>
      </c>
      <c r="K3" s="133" t="s">
        <v>10</v>
      </c>
      <c r="L3" s="133" t="s">
        <v>273</v>
      </c>
      <c r="M3" s="133" t="s">
        <v>274</v>
      </c>
      <c r="N3" s="146"/>
    </row>
    <row r="4" s="124" customFormat="1" ht="21" hidden="1" customHeight="1" spans="1:13">
      <c r="A4" s="135" t="s">
        <v>139</v>
      </c>
      <c r="B4" s="133"/>
      <c r="C4" s="135"/>
      <c r="D4" s="135"/>
      <c r="E4" s="136"/>
      <c r="F4" s="136"/>
      <c r="G4" s="135"/>
      <c r="H4" s="135"/>
      <c r="I4" s="147"/>
      <c r="J4" s="147"/>
      <c r="K4" s="147"/>
      <c r="L4" s="133"/>
      <c r="M4" s="133"/>
    </row>
    <row r="5" s="124" customFormat="1" ht="21" hidden="1" customHeight="1" spans="1:13">
      <c r="A5" s="135"/>
      <c r="B5" s="133"/>
      <c r="C5" s="135"/>
      <c r="D5" s="135"/>
      <c r="E5" s="136"/>
      <c r="F5" s="136"/>
      <c r="G5" s="135"/>
      <c r="H5" s="135"/>
      <c r="I5" s="147"/>
      <c r="J5" s="147"/>
      <c r="K5" s="147"/>
      <c r="L5" s="133"/>
      <c r="M5" s="135"/>
    </row>
    <row r="6" s="124" customFormat="1" ht="21" hidden="1" customHeight="1" spans="1:13">
      <c r="A6" s="135"/>
      <c r="B6" s="133"/>
      <c r="C6" s="135"/>
      <c r="D6" s="135"/>
      <c r="E6" s="136"/>
      <c r="F6" s="136"/>
      <c r="G6" s="135"/>
      <c r="H6" s="135"/>
      <c r="I6" s="147"/>
      <c r="J6" s="147"/>
      <c r="K6" s="147"/>
      <c r="L6" s="133"/>
      <c r="M6" s="133"/>
    </row>
    <row r="7" s="124" customFormat="1" ht="21" hidden="1" customHeight="1" spans="1:13">
      <c r="A7" s="135"/>
      <c r="B7" s="133"/>
      <c r="C7" s="135"/>
      <c r="D7" s="135"/>
      <c r="E7" s="136"/>
      <c r="F7" s="136"/>
      <c r="G7" s="135"/>
      <c r="H7" s="135"/>
      <c r="I7" s="147"/>
      <c r="J7" s="147"/>
      <c r="K7" s="147"/>
      <c r="L7" s="133"/>
      <c r="M7" s="133"/>
    </row>
    <row r="8" s="124" customFormat="1" ht="21" hidden="1" customHeight="1" spans="1:13">
      <c r="A8" s="135"/>
      <c r="B8" s="133"/>
      <c r="C8" s="135"/>
      <c r="D8" s="135"/>
      <c r="E8" s="136"/>
      <c r="F8" s="136"/>
      <c r="G8" s="135"/>
      <c r="H8" s="135"/>
      <c r="I8" s="147"/>
      <c r="J8" s="147"/>
      <c r="K8" s="147"/>
      <c r="L8" s="133"/>
      <c r="M8" s="144"/>
    </row>
    <row r="9" ht="21" hidden="1" customHeight="1" spans="1:13">
      <c r="A9" s="135"/>
      <c r="B9" s="135">
        <v>300</v>
      </c>
      <c r="C9" s="135"/>
      <c r="D9" s="135"/>
      <c r="E9" s="136"/>
      <c r="F9" s="136"/>
      <c r="G9" s="135"/>
      <c r="H9" s="135"/>
      <c r="I9" s="147"/>
      <c r="J9" s="147"/>
      <c r="K9" s="147"/>
      <c r="L9" s="133"/>
      <c r="M9" s="133"/>
    </row>
    <row r="10" ht="21" hidden="1" customHeight="1" spans="1:13">
      <c r="A10" s="135"/>
      <c r="B10" s="135"/>
      <c r="C10" s="135"/>
      <c r="D10" s="135"/>
      <c r="E10" s="136"/>
      <c r="F10" s="136"/>
      <c r="G10" s="135"/>
      <c r="H10" s="135"/>
      <c r="I10" s="147"/>
      <c r="J10" s="147"/>
      <c r="K10" s="133"/>
      <c r="L10" s="133"/>
      <c r="M10" s="133"/>
    </row>
    <row r="11" ht="21" hidden="1" customHeight="1" spans="1:22">
      <c r="A11" s="137" t="s">
        <v>86</v>
      </c>
      <c r="B11" s="135"/>
      <c r="C11" s="135"/>
      <c r="D11" s="135"/>
      <c r="E11" s="136"/>
      <c r="F11" s="136"/>
      <c r="G11" s="135"/>
      <c r="H11" s="135"/>
      <c r="I11" s="147"/>
      <c r="J11" s="147"/>
      <c r="K11" s="135"/>
      <c r="L11" s="148"/>
      <c r="M11" s="149"/>
      <c r="V11">
        <v>13000</v>
      </c>
    </row>
    <row r="12" ht="21" hidden="1" customHeight="1" spans="1:22">
      <c r="A12" s="137"/>
      <c r="B12" s="135"/>
      <c r="C12" s="135"/>
      <c r="D12" s="135"/>
      <c r="E12" s="136"/>
      <c r="F12" s="136"/>
      <c r="G12" s="135"/>
      <c r="H12" s="135"/>
      <c r="I12" s="147"/>
      <c r="J12" s="147"/>
      <c r="K12" s="138"/>
      <c r="L12" s="148"/>
      <c r="M12" s="148"/>
      <c r="V12">
        <v>13000</v>
      </c>
    </row>
    <row r="13" ht="21" hidden="1" customHeight="1" spans="1:13">
      <c r="A13" s="137"/>
      <c r="B13" s="135"/>
      <c r="C13" s="138"/>
      <c r="D13" s="138"/>
      <c r="E13" s="139"/>
      <c r="F13" s="139"/>
      <c r="G13" s="138"/>
      <c r="H13" s="138"/>
      <c r="I13" s="138"/>
      <c r="J13" s="138"/>
      <c r="K13" s="138"/>
      <c r="L13" s="138"/>
      <c r="M13" s="138"/>
    </row>
    <row r="14" ht="21" hidden="1" customHeight="1" spans="1:13">
      <c r="A14" s="137"/>
      <c r="B14" s="135"/>
      <c r="C14" s="135"/>
      <c r="D14" s="135"/>
      <c r="E14" s="136"/>
      <c r="F14" s="136"/>
      <c r="G14" s="135"/>
      <c r="H14" s="135"/>
      <c r="I14" s="135"/>
      <c r="J14" s="135"/>
      <c r="K14" s="135"/>
      <c r="L14" s="135"/>
      <c r="M14" s="149"/>
    </row>
    <row r="15" ht="21" hidden="1" customHeight="1" spans="1:13">
      <c r="A15" s="135" t="s">
        <v>93</v>
      </c>
      <c r="B15" s="135"/>
      <c r="C15" s="135"/>
      <c r="D15" s="135"/>
      <c r="E15" s="136"/>
      <c r="F15" s="136"/>
      <c r="G15" s="135"/>
      <c r="H15" s="135"/>
      <c r="I15" s="135"/>
      <c r="J15" s="135"/>
      <c r="K15" s="135"/>
      <c r="L15" s="149"/>
      <c r="M15" s="135"/>
    </row>
    <row r="16" ht="21" hidden="1" customHeight="1" spans="1:13">
      <c r="A16" s="135"/>
      <c r="B16" s="135"/>
      <c r="C16" s="135"/>
      <c r="D16" s="135"/>
      <c r="E16" s="136"/>
      <c r="F16" s="136"/>
      <c r="G16" s="135"/>
      <c r="H16" s="135"/>
      <c r="I16" s="135"/>
      <c r="J16" s="135"/>
      <c r="K16" s="135"/>
      <c r="L16" s="135"/>
      <c r="M16" s="135"/>
    </row>
    <row r="17" ht="21" hidden="1" customHeight="1" spans="1:13">
      <c r="A17" s="135"/>
      <c r="B17" s="135"/>
      <c r="C17" s="135"/>
      <c r="D17" s="135"/>
      <c r="E17" s="136"/>
      <c r="F17" s="136"/>
      <c r="G17" s="135"/>
      <c r="H17" s="135"/>
      <c r="I17" s="135"/>
      <c r="J17" s="135"/>
      <c r="K17" s="135"/>
      <c r="L17" s="135"/>
      <c r="M17" s="135"/>
    </row>
    <row r="18" ht="21" hidden="1" customHeight="1" spans="1:13">
      <c r="A18" s="135"/>
      <c r="B18" s="135"/>
      <c r="C18" s="135"/>
      <c r="D18" s="135"/>
      <c r="E18" s="136"/>
      <c r="F18" s="136"/>
      <c r="G18" s="135"/>
      <c r="H18" s="135"/>
      <c r="I18" s="135"/>
      <c r="J18" s="135"/>
      <c r="K18" s="135"/>
      <c r="L18" s="135"/>
      <c r="M18" s="135"/>
    </row>
    <row r="19" ht="21" hidden="1" customHeight="1" spans="1:13">
      <c r="A19" s="135"/>
      <c r="B19" s="135"/>
      <c r="C19" s="135"/>
      <c r="D19" s="135"/>
      <c r="E19" s="136"/>
      <c r="F19" s="136"/>
      <c r="G19" s="135"/>
      <c r="H19" s="135"/>
      <c r="I19" s="135"/>
      <c r="J19" s="135"/>
      <c r="K19" s="135"/>
      <c r="L19" s="135"/>
      <c r="M19" s="149"/>
    </row>
    <row r="20" ht="21" hidden="1" customHeight="1" spans="1:13">
      <c r="A20" s="135" t="s">
        <v>84</v>
      </c>
      <c r="B20" s="135"/>
      <c r="C20" s="135"/>
      <c r="D20" s="135"/>
      <c r="E20" s="136"/>
      <c r="F20" s="136"/>
      <c r="G20" s="135"/>
      <c r="H20" s="135"/>
      <c r="I20" s="135"/>
      <c r="J20" s="135"/>
      <c r="K20" s="138"/>
      <c r="L20" s="138"/>
      <c r="M20" s="138"/>
    </row>
    <row r="21" ht="21" hidden="1" customHeight="1" spans="1:13">
      <c r="A21" s="135"/>
      <c r="B21" s="135"/>
      <c r="C21" s="135"/>
      <c r="D21" s="135"/>
      <c r="E21" s="136"/>
      <c r="F21" s="136"/>
      <c r="G21" s="135"/>
      <c r="H21" s="135"/>
      <c r="I21" s="135"/>
      <c r="J21" s="135"/>
      <c r="K21" s="138"/>
      <c r="L21" s="138"/>
      <c r="M21" s="138"/>
    </row>
    <row r="22" ht="21" hidden="1" customHeight="1" spans="1:13">
      <c r="A22" s="135"/>
      <c r="B22" s="135"/>
      <c r="C22" s="135"/>
      <c r="D22" s="135"/>
      <c r="E22" s="136"/>
      <c r="F22" s="136"/>
      <c r="G22" s="135"/>
      <c r="H22" s="135"/>
      <c r="I22" s="135"/>
      <c r="J22" s="135"/>
      <c r="K22" s="138"/>
      <c r="L22" s="135"/>
      <c r="M22" s="149"/>
    </row>
    <row r="23" ht="21" hidden="1" customHeight="1" spans="1:13">
      <c r="A23" s="135"/>
      <c r="B23" s="135"/>
      <c r="C23" s="135"/>
      <c r="D23" s="135"/>
      <c r="E23" s="136"/>
      <c r="F23" s="136"/>
      <c r="G23" s="135"/>
      <c r="H23" s="135"/>
      <c r="I23" s="135"/>
      <c r="J23" s="135"/>
      <c r="K23" s="138"/>
      <c r="L23" s="135"/>
      <c r="M23" s="135"/>
    </row>
    <row r="24" ht="21" hidden="1" customHeight="1" spans="1:13">
      <c r="A24" s="135"/>
      <c r="B24" s="135"/>
      <c r="C24" s="135"/>
      <c r="D24" s="135"/>
      <c r="E24" s="136"/>
      <c r="F24" s="136"/>
      <c r="G24" s="135"/>
      <c r="H24" s="135"/>
      <c r="I24" s="135"/>
      <c r="J24" s="135"/>
      <c r="K24" s="138"/>
      <c r="M24" s="128"/>
    </row>
    <row r="25" ht="21" hidden="1" customHeight="1" spans="1:13">
      <c r="A25" s="135"/>
      <c r="B25" s="135"/>
      <c r="C25" s="135"/>
      <c r="D25" s="135"/>
      <c r="E25" s="136"/>
      <c r="F25" s="136"/>
      <c r="G25" s="135"/>
      <c r="H25" s="135"/>
      <c r="I25" s="135"/>
      <c r="J25" s="135"/>
      <c r="K25" s="135"/>
      <c r="L25" s="135"/>
      <c r="M25" s="135"/>
    </row>
    <row r="26" ht="21" hidden="1" customHeight="1" spans="1:13">
      <c r="A26" s="135"/>
      <c r="B26" s="135"/>
      <c r="C26" s="135"/>
      <c r="D26" s="135"/>
      <c r="E26" s="136"/>
      <c r="F26" s="136"/>
      <c r="G26" s="135"/>
      <c r="H26" s="135"/>
      <c r="I26" s="135"/>
      <c r="J26" s="135"/>
      <c r="K26" s="135"/>
      <c r="L26" s="135"/>
      <c r="M26" s="135"/>
    </row>
    <row r="27" ht="21" hidden="1" customHeight="1" spans="1:13">
      <c r="A27" s="135"/>
      <c r="B27" s="135"/>
      <c r="C27" s="135"/>
      <c r="D27" s="135"/>
      <c r="E27" s="140"/>
      <c r="F27" s="136"/>
      <c r="G27" s="135"/>
      <c r="H27" s="135"/>
      <c r="I27" s="135"/>
      <c r="J27" s="135"/>
      <c r="K27" s="135"/>
      <c r="L27" s="135"/>
      <c r="M27" s="135"/>
    </row>
    <row r="28" ht="23.25" hidden="1" customHeight="1" spans="1:13">
      <c r="A28" s="137" t="s">
        <v>172</v>
      </c>
      <c r="B28" s="135"/>
      <c r="C28" s="135"/>
      <c r="D28" s="135"/>
      <c r="E28" s="136"/>
      <c r="F28" s="136"/>
      <c r="G28" s="135"/>
      <c r="H28" s="135"/>
      <c r="I28" s="135"/>
      <c r="J28" s="135"/>
      <c r="K28" s="138"/>
      <c r="L28" s="150"/>
      <c r="M28" s="151"/>
    </row>
    <row r="29" ht="21" hidden="1" customHeight="1" spans="1:13">
      <c r="A29" s="137"/>
      <c r="B29" s="135"/>
      <c r="C29" s="135"/>
      <c r="D29" s="135"/>
      <c r="E29" s="136"/>
      <c r="F29" s="136"/>
      <c r="G29" s="135"/>
      <c r="H29" s="135"/>
      <c r="I29" s="135"/>
      <c r="J29" s="135"/>
      <c r="K29" s="138"/>
      <c r="L29" s="150"/>
      <c r="M29" s="151"/>
    </row>
    <row r="30" ht="21" hidden="1" customHeight="1" spans="1:13">
      <c r="A30" s="137"/>
      <c r="B30" s="135"/>
      <c r="C30" s="135"/>
      <c r="D30" s="135"/>
      <c r="E30" s="136"/>
      <c r="F30" s="136"/>
      <c r="G30" s="135"/>
      <c r="H30" s="135"/>
      <c r="I30" s="135"/>
      <c r="J30" s="135"/>
      <c r="K30" s="138"/>
      <c r="L30" s="138"/>
      <c r="M30" s="138"/>
    </row>
    <row r="31" ht="21" hidden="1" customHeight="1" spans="1:13">
      <c r="A31" s="137"/>
      <c r="B31" s="135"/>
      <c r="C31" s="135"/>
      <c r="D31" s="135"/>
      <c r="E31" s="136"/>
      <c r="F31" s="136"/>
      <c r="G31" s="135"/>
      <c r="H31" s="135"/>
      <c r="I31" s="135"/>
      <c r="J31" s="135"/>
      <c r="K31" s="138"/>
      <c r="L31" s="138"/>
      <c r="M31" s="152"/>
    </row>
    <row r="32" ht="21" hidden="1" customHeight="1" spans="1:13">
      <c r="A32" s="137"/>
      <c r="B32" s="135"/>
      <c r="C32" s="135"/>
      <c r="D32" s="135"/>
      <c r="E32" s="136"/>
      <c r="F32" s="136"/>
      <c r="G32" s="135"/>
      <c r="H32" s="135"/>
      <c r="I32" s="135"/>
      <c r="J32" s="135"/>
      <c r="K32" s="138"/>
      <c r="L32" s="135"/>
      <c r="M32" s="135"/>
    </row>
    <row r="33" ht="21" hidden="1" customHeight="1" spans="1:13">
      <c r="A33" s="137"/>
      <c r="B33" s="135">
        <v>100</v>
      </c>
      <c r="C33" s="135"/>
      <c r="D33" s="135"/>
      <c r="E33" s="136"/>
      <c r="F33" s="136"/>
      <c r="G33" s="135"/>
      <c r="H33" s="135"/>
      <c r="I33" s="135"/>
      <c r="J33" s="135"/>
      <c r="K33" s="135"/>
      <c r="L33" s="138"/>
      <c r="M33" s="138"/>
    </row>
    <row r="34" ht="21" hidden="1" customHeight="1" spans="1:13">
      <c r="A34" s="135" t="s">
        <v>151</v>
      </c>
      <c r="B34" s="135"/>
      <c r="C34" s="135"/>
      <c r="D34" s="135"/>
      <c r="E34" s="136"/>
      <c r="F34" s="136"/>
      <c r="G34" s="135"/>
      <c r="H34" s="135"/>
      <c r="I34" s="135"/>
      <c r="J34" s="135"/>
      <c r="K34" s="135"/>
      <c r="L34" s="135"/>
      <c r="M34" s="135"/>
    </row>
    <row r="35" ht="21" hidden="1" customHeight="1" spans="1:13">
      <c r="A35" s="135"/>
      <c r="B35" s="135"/>
      <c r="C35" s="135"/>
      <c r="D35" s="135"/>
      <c r="E35" s="136"/>
      <c r="F35" s="136"/>
      <c r="G35" s="135"/>
      <c r="H35" s="135"/>
      <c r="I35" s="135"/>
      <c r="J35" s="135"/>
      <c r="K35" s="135"/>
      <c r="L35" s="135"/>
      <c r="M35" s="135"/>
    </row>
    <row r="36" ht="21" hidden="1" customHeight="1" spans="1:76">
      <c r="A36" s="135"/>
      <c r="B36" s="135"/>
      <c r="C36" s="135"/>
      <c r="D36" s="135"/>
      <c r="E36" s="136"/>
      <c r="F36" s="136"/>
      <c r="G36" s="135"/>
      <c r="H36" s="135"/>
      <c r="I36" s="135"/>
      <c r="J36" s="135"/>
      <c r="K36" s="135"/>
      <c r="L36" s="135"/>
      <c r="M36" s="135"/>
      <c r="N36" s="146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</row>
    <row r="37" s="125" customFormat="1" ht="21" hidden="1" customHeight="1" spans="1:76">
      <c r="A37" s="135"/>
      <c r="B37" s="135"/>
      <c r="C37" s="135"/>
      <c r="D37" s="135"/>
      <c r="E37" s="136"/>
      <c r="F37" s="136"/>
      <c r="G37" s="135"/>
      <c r="H37" s="135"/>
      <c r="I37" s="135"/>
      <c r="J37" s="135"/>
      <c r="K37" s="135"/>
      <c r="L37" s="135"/>
      <c r="M37" s="135"/>
      <c r="N37" s="146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</row>
    <row r="38" ht="21" hidden="1" customHeight="1" spans="1:76">
      <c r="A38" s="135"/>
      <c r="B38" s="135">
        <v>50</v>
      </c>
      <c r="C38" s="135"/>
      <c r="D38" s="135"/>
      <c r="E38" s="136"/>
      <c r="F38" s="136"/>
      <c r="G38" s="135"/>
      <c r="H38" s="135"/>
      <c r="I38" s="135"/>
      <c r="J38" s="135"/>
      <c r="K38" s="135"/>
      <c r="L38" s="135"/>
      <c r="M38" s="135"/>
      <c r="N38" s="146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</row>
    <row r="39" ht="21" hidden="1" customHeight="1" spans="1:13">
      <c r="A39" s="135" t="s">
        <v>61</v>
      </c>
      <c r="B39" s="135">
        <v>300</v>
      </c>
      <c r="C39" s="138"/>
      <c r="D39" s="138"/>
      <c r="E39" s="139"/>
      <c r="F39" s="139"/>
      <c r="G39" s="138"/>
      <c r="H39" s="138"/>
      <c r="I39" s="138"/>
      <c r="J39" s="138"/>
      <c r="K39" s="135"/>
      <c r="L39" s="135"/>
      <c r="M39" s="149"/>
    </row>
    <row r="40" ht="21" hidden="1" customHeight="1" spans="1:13">
      <c r="A40" s="135"/>
      <c r="B40" s="135"/>
      <c r="C40" s="135"/>
      <c r="D40" s="135"/>
      <c r="E40" s="136"/>
      <c r="F40" s="136"/>
      <c r="G40" s="135"/>
      <c r="H40" s="135"/>
      <c r="I40" s="135"/>
      <c r="J40" s="136"/>
      <c r="K40" s="135"/>
      <c r="L40" s="135"/>
      <c r="M40" s="135"/>
    </row>
    <row r="41" ht="21" hidden="1" customHeight="1" spans="1:13">
      <c r="A41" s="135"/>
      <c r="B41" s="135"/>
      <c r="C41" s="138"/>
      <c r="D41" s="138"/>
      <c r="E41" s="139"/>
      <c r="F41" s="139"/>
      <c r="G41" s="138"/>
      <c r="H41" s="138"/>
      <c r="I41" s="138"/>
      <c r="J41" s="138"/>
      <c r="K41" s="135"/>
      <c r="L41" s="135"/>
      <c r="M41" s="149"/>
    </row>
    <row r="42" ht="21" hidden="1" customHeight="1" spans="1:13">
      <c r="A42" s="135"/>
      <c r="B42" s="135"/>
      <c r="C42" s="135"/>
      <c r="D42" s="135"/>
      <c r="E42" s="136"/>
      <c r="F42" s="136"/>
      <c r="G42" s="135"/>
      <c r="H42" s="135"/>
      <c r="I42" s="135"/>
      <c r="J42" s="135"/>
      <c r="K42" s="135"/>
      <c r="L42" s="135"/>
      <c r="M42" s="149"/>
    </row>
    <row r="43" ht="21" hidden="1" customHeight="1" spans="1:13">
      <c r="A43" s="135"/>
      <c r="B43" s="135">
        <v>300</v>
      </c>
      <c r="C43" s="135"/>
      <c r="D43" s="135"/>
      <c r="E43" s="136"/>
      <c r="F43" s="136"/>
      <c r="G43" s="135"/>
      <c r="H43" s="135"/>
      <c r="I43" s="135"/>
      <c r="J43" s="135"/>
      <c r="K43" s="135"/>
      <c r="L43" s="138"/>
      <c r="M43" s="138"/>
    </row>
    <row r="44" ht="21" hidden="1" customHeight="1" spans="1:13">
      <c r="A44" s="135" t="s">
        <v>116</v>
      </c>
      <c r="B44" s="135"/>
      <c r="C44" s="135"/>
      <c r="D44" s="135"/>
      <c r="E44" s="136"/>
      <c r="F44" s="136"/>
      <c r="G44" s="135"/>
      <c r="H44" s="135"/>
      <c r="I44" s="135"/>
      <c r="J44" s="138"/>
      <c r="K44" s="135"/>
      <c r="L44" s="135"/>
      <c r="M44" s="135"/>
    </row>
    <row r="45" ht="21" hidden="1" customHeight="1" spans="1:13">
      <c r="A45" s="135"/>
      <c r="B45" s="135"/>
      <c r="C45" s="135"/>
      <c r="D45" s="135"/>
      <c r="E45" s="136"/>
      <c r="F45" s="136"/>
      <c r="G45" s="135"/>
      <c r="H45" s="135"/>
      <c r="I45" s="135"/>
      <c r="J45" s="138"/>
      <c r="K45" s="135"/>
      <c r="L45" s="135"/>
      <c r="M45" s="149"/>
    </row>
    <row r="46" ht="21" hidden="1" customHeight="1" spans="1:13">
      <c r="A46" s="135"/>
      <c r="B46" s="135"/>
      <c r="C46" s="135"/>
      <c r="D46" s="135"/>
      <c r="E46" s="136"/>
      <c r="F46" s="136"/>
      <c r="G46" s="135"/>
      <c r="H46" s="135"/>
      <c r="I46" s="135"/>
      <c r="J46" s="138"/>
      <c r="K46" s="135"/>
      <c r="L46" s="135"/>
      <c r="M46" s="149"/>
    </row>
    <row r="47" ht="21" hidden="1" customHeight="1" spans="1:13">
      <c r="A47" s="135"/>
      <c r="B47" s="135"/>
      <c r="C47" s="135"/>
      <c r="D47" s="135"/>
      <c r="E47" s="136"/>
      <c r="F47" s="136"/>
      <c r="G47" s="135"/>
      <c r="H47" s="135"/>
      <c r="I47" s="135"/>
      <c r="J47" s="138"/>
      <c r="K47" s="135"/>
      <c r="L47" s="135"/>
      <c r="M47" s="149"/>
    </row>
    <row r="48" ht="21" hidden="1" customHeight="1" spans="1:13">
      <c r="A48" s="135"/>
      <c r="B48" s="135">
        <v>600</v>
      </c>
      <c r="C48" s="135"/>
      <c r="D48" s="135"/>
      <c r="E48" s="136"/>
      <c r="F48" s="136"/>
      <c r="G48" s="135"/>
      <c r="H48" s="135"/>
      <c r="I48" s="135"/>
      <c r="J48" s="135"/>
      <c r="K48" s="135"/>
      <c r="L48" s="135"/>
      <c r="M48" s="135"/>
    </row>
    <row r="49" ht="21" hidden="1" customHeight="1" spans="1:13">
      <c r="A49" s="137" t="s">
        <v>101</v>
      </c>
      <c r="B49" s="135"/>
      <c r="C49" s="135"/>
      <c r="D49" s="135"/>
      <c r="E49" s="136"/>
      <c r="F49" s="136"/>
      <c r="G49" s="135"/>
      <c r="H49" s="135"/>
      <c r="I49" s="135"/>
      <c r="J49" s="135"/>
      <c r="K49" s="135"/>
      <c r="L49" s="135"/>
      <c r="M49" s="133"/>
    </row>
    <row r="50" ht="21" hidden="1" customHeight="1" spans="1:13">
      <c r="A50" s="137"/>
      <c r="B50" s="135"/>
      <c r="C50" s="135"/>
      <c r="D50" s="135"/>
      <c r="E50" s="136"/>
      <c r="F50" s="136"/>
      <c r="G50" s="135"/>
      <c r="H50" s="135"/>
      <c r="I50" s="135"/>
      <c r="J50" s="135"/>
      <c r="K50" s="135"/>
      <c r="L50" s="135"/>
      <c r="M50" s="132"/>
    </row>
    <row r="51" ht="21" hidden="1" customHeight="1" spans="1:13">
      <c r="A51" s="137"/>
      <c r="B51" s="135"/>
      <c r="C51" s="135"/>
      <c r="D51" s="135"/>
      <c r="E51" s="136"/>
      <c r="F51" s="136"/>
      <c r="G51" s="135"/>
      <c r="H51" s="135"/>
      <c r="I51" s="135"/>
      <c r="J51" s="135"/>
      <c r="K51" s="135"/>
      <c r="L51" s="135"/>
      <c r="M51" s="153"/>
    </row>
    <row r="52" ht="21" hidden="1" customHeight="1" spans="1:13">
      <c r="A52" s="137"/>
      <c r="B52" s="135">
        <v>900</v>
      </c>
      <c r="C52" s="135"/>
      <c r="D52" s="135"/>
      <c r="E52" s="136"/>
      <c r="F52" s="136"/>
      <c r="G52" s="135"/>
      <c r="H52" s="135"/>
      <c r="I52" s="135"/>
      <c r="J52" s="135"/>
      <c r="K52" s="135"/>
      <c r="L52" s="135"/>
      <c r="M52" s="135"/>
    </row>
    <row r="53" ht="21" hidden="1" customHeight="1" spans="1:13">
      <c r="A53" s="137"/>
      <c r="B53" s="135">
        <v>200</v>
      </c>
      <c r="C53" s="135"/>
      <c r="D53" s="135"/>
      <c r="E53" s="136"/>
      <c r="F53" s="136"/>
      <c r="G53" s="135"/>
      <c r="H53" s="135"/>
      <c r="I53" s="135"/>
      <c r="J53" s="135"/>
      <c r="K53" s="135"/>
      <c r="L53" s="135"/>
      <c r="M53" s="135"/>
    </row>
    <row r="54" ht="21" hidden="1" customHeight="1" spans="1:13">
      <c r="A54" s="137"/>
      <c r="B54" s="135"/>
      <c r="C54" s="138"/>
      <c r="D54" s="138"/>
      <c r="E54" s="139"/>
      <c r="F54" s="139"/>
      <c r="G54" s="138"/>
      <c r="H54" s="138"/>
      <c r="I54" s="138"/>
      <c r="J54" s="138"/>
      <c r="K54" s="138"/>
      <c r="L54" s="138"/>
      <c r="M54" s="135"/>
    </row>
    <row r="55" ht="21" hidden="1" customHeight="1" spans="1:13">
      <c r="A55" s="137"/>
      <c r="B55" s="135">
        <v>200</v>
      </c>
      <c r="C55" s="135"/>
      <c r="D55" s="135"/>
      <c r="E55" s="136"/>
      <c r="F55" s="136"/>
      <c r="G55" s="135"/>
      <c r="H55" s="135"/>
      <c r="I55" s="135"/>
      <c r="J55" s="135"/>
      <c r="K55" s="135"/>
      <c r="L55" s="135"/>
      <c r="M55" s="135"/>
    </row>
    <row r="56" ht="21" hidden="1" customHeight="1" spans="1:13">
      <c r="A56" s="137"/>
      <c r="B56" s="135"/>
      <c r="C56" s="135"/>
      <c r="D56" s="135"/>
      <c r="E56" s="136"/>
      <c r="F56" s="136"/>
      <c r="G56" s="135"/>
      <c r="H56" s="135"/>
      <c r="I56" s="135"/>
      <c r="J56" s="135"/>
      <c r="K56" s="135"/>
      <c r="L56" s="138"/>
      <c r="M56" s="138"/>
    </row>
    <row r="57" ht="21" hidden="1" customHeight="1" spans="1:13">
      <c r="A57" s="135" t="s">
        <v>116</v>
      </c>
      <c r="B57" s="135">
        <v>100</v>
      </c>
      <c r="C57" s="138"/>
      <c r="D57" s="138"/>
      <c r="E57" s="139"/>
      <c r="F57" s="139"/>
      <c r="G57" s="138"/>
      <c r="H57" s="138"/>
      <c r="I57" s="138"/>
      <c r="J57" s="138"/>
      <c r="K57" s="138"/>
      <c r="L57" s="135"/>
      <c r="M57" s="135"/>
    </row>
    <row r="58" ht="21" hidden="1" customHeight="1" spans="1:13">
      <c r="A58" s="135"/>
      <c r="B58" s="135"/>
      <c r="C58" s="138"/>
      <c r="D58" s="138"/>
      <c r="E58" s="139"/>
      <c r="F58" s="139"/>
      <c r="G58" s="138"/>
      <c r="H58" s="138"/>
      <c r="I58" s="138"/>
      <c r="J58" s="138"/>
      <c r="K58" s="138"/>
      <c r="L58" s="135"/>
      <c r="M58" s="135"/>
    </row>
    <row r="59" ht="21" hidden="1" customHeight="1" spans="1:13">
      <c r="A59" s="135"/>
      <c r="B59" s="135"/>
      <c r="C59" s="138"/>
      <c r="D59" s="138"/>
      <c r="E59" s="139"/>
      <c r="F59" s="139"/>
      <c r="G59" s="138"/>
      <c r="H59" s="138"/>
      <c r="I59" s="138"/>
      <c r="J59" s="138"/>
      <c r="K59" s="135"/>
      <c r="L59" s="135"/>
      <c r="M59" s="149"/>
    </row>
    <row r="60" ht="21" hidden="1" customHeight="1" spans="1:13">
      <c r="A60" s="135"/>
      <c r="B60" s="135"/>
      <c r="C60" s="138"/>
      <c r="D60" s="138"/>
      <c r="E60" s="139"/>
      <c r="F60" s="139"/>
      <c r="G60" s="138"/>
      <c r="H60" s="138"/>
      <c r="I60" s="138"/>
      <c r="J60" s="138"/>
      <c r="K60" s="135"/>
      <c r="L60" s="135"/>
      <c r="M60" s="149"/>
    </row>
    <row r="61" ht="21" hidden="1" customHeight="1" spans="1:13">
      <c r="A61" s="135"/>
      <c r="B61" s="135">
        <v>100</v>
      </c>
      <c r="C61" s="138"/>
      <c r="D61" s="138"/>
      <c r="E61" s="138"/>
      <c r="F61" s="139"/>
      <c r="G61" s="138"/>
      <c r="H61" s="138"/>
      <c r="I61" s="138"/>
      <c r="J61" s="138"/>
      <c r="K61" s="135"/>
      <c r="L61" s="154"/>
      <c r="M61" s="154"/>
    </row>
    <row r="62" ht="21" hidden="1" customHeight="1" spans="1:13">
      <c r="A62" s="135" t="s">
        <v>63</v>
      </c>
      <c r="B62" s="135"/>
      <c r="C62" s="141"/>
      <c r="D62" s="141"/>
      <c r="E62" s="142"/>
      <c r="F62" s="142"/>
      <c r="G62" s="141"/>
      <c r="H62" s="141"/>
      <c r="I62" s="141"/>
      <c r="J62" s="141"/>
      <c r="K62" s="135"/>
      <c r="L62" s="135"/>
      <c r="M62" s="149"/>
    </row>
    <row r="63" ht="21" hidden="1" customHeight="1" spans="1:13">
      <c r="A63" s="135"/>
      <c r="B63" s="135"/>
      <c r="C63" s="141"/>
      <c r="D63" s="141"/>
      <c r="E63" s="142"/>
      <c r="F63" s="142"/>
      <c r="G63" s="141"/>
      <c r="H63" s="141"/>
      <c r="I63" s="141"/>
      <c r="J63" s="141"/>
      <c r="K63" s="135"/>
      <c r="L63" s="135"/>
      <c r="M63" s="149"/>
    </row>
    <row r="64" ht="21" hidden="1" customHeight="1" spans="1:13">
      <c r="A64" s="135"/>
      <c r="B64" s="135">
        <v>100</v>
      </c>
      <c r="C64" s="141"/>
      <c r="D64" s="141"/>
      <c r="E64" s="142"/>
      <c r="F64" s="142"/>
      <c r="G64" s="141"/>
      <c r="H64" s="141"/>
      <c r="I64" s="141"/>
      <c r="J64" s="138"/>
      <c r="K64" s="135"/>
      <c r="L64" s="135"/>
      <c r="M64" s="135"/>
    </row>
    <row r="65" ht="21" hidden="1" customHeight="1" spans="1:13">
      <c r="A65" s="135"/>
      <c r="B65" s="135"/>
      <c r="C65" s="138"/>
      <c r="D65" s="138"/>
      <c r="E65" s="139"/>
      <c r="F65" s="139"/>
      <c r="G65" s="138"/>
      <c r="H65" s="138"/>
      <c r="I65" s="138"/>
      <c r="J65" s="138"/>
      <c r="K65" s="135"/>
      <c r="L65" s="135"/>
      <c r="M65" s="149"/>
    </row>
    <row r="66" ht="21" hidden="1" customHeight="1" spans="1:13">
      <c r="A66" s="135"/>
      <c r="B66" s="135"/>
      <c r="C66" s="138"/>
      <c r="D66" s="138"/>
      <c r="E66" s="139"/>
      <c r="F66" s="139"/>
      <c r="G66" s="138"/>
      <c r="H66" s="138"/>
      <c r="I66" s="138"/>
      <c r="J66" s="138"/>
      <c r="K66" s="135"/>
      <c r="L66" s="135"/>
      <c r="M66" s="135"/>
    </row>
    <row r="67" ht="21" hidden="1" customHeight="1" spans="1:13">
      <c r="A67" s="135"/>
      <c r="B67" s="135"/>
      <c r="C67" s="138"/>
      <c r="D67" s="138"/>
      <c r="E67" s="139"/>
      <c r="F67" s="139"/>
      <c r="G67" s="138"/>
      <c r="H67" s="138"/>
      <c r="I67" s="138"/>
      <c r="J67" s="138"/>
      <c r="K67" s="135"/>
      <c r="L67" s="135"/>
      <c r="M67" s="135"/>
    </row>
    <row r="68" ht="21" hidden="1" customHeight="1" spans="1:13">
      <c r="A68" s="135"/>
      <c r="B68" s="135">
        <v>70</v>
      </c>
      <c r="C68" s="135"/>
      <c r="D68" s="135"/>
      <c r="E68" s="136"/>
      <c r="F68" s="136"/>
      <c r="G68" s="135"/>
      <c r="H68" s="135"/>
      <c r="I68" s="135"/>
      <c r="J68" s="135"/>
      <c r="K68" s="135"/>
      <c r="L68" s="135"/>
      <c r="M68" s="135"/>
    </row>
    <row r="69" ht="21" hidden="1" customHeight="1" spans="1:13">
      <c r="A69" s="135" t="s">
        <v>275</v>
      </c>
      <c r="B69" s="135">
        <v>100</v>
      </c>
      <c r="C69" s="138"/>
      <c r="D69" s="138"/>
      <c r="E69" s="139"/>
      <c r="F69" s="139"/>
      <c r="G69" s="138"/>
      <c r="H69" s="138"/>
      <c r="I69" s="138"/>
      <c r="J69" s="138"/>
      <c r="K69" s="135"/>
      <c r="L69" s="135"/>
      <c r="M69" s="135"/>
    </row>
    <row r="70" ht="21" hidden="1" customHeight="1" spans="1:13">
      <c r="A70" s="135"/>
      <c r="B70" s="135">
        <v>100</v>
      </c>
      <c r="C70" s="138"/>
      <c r="D70" s="138"/>
      <c r="E70" s="139"/>
      <c r="F70" s="139"/>
      <c r="G70" s="138"/>
      <c r="H70" s="138"/>
      <c r="I70" s="138"/>
      <c r="J70" s="138"/>
      <c r="K70" s="135"/>
      <c r="L70" s="135"/>
      <c r="M70" s="135"/>
    </row>
    <row r="71" s="6" customFormat="1" ht="21" hidden="1" customHeight="1" spans="1:36">
      <c r="A71" s="135"/>
      <c r="B71" s="135">
        <v>100</v>
      </c>
      <c r="C71" s="138"/>
      <c r="D71" s="138"/>
      <c r="E71" s="139"/>
      <c r="F71" s="139"/>
      <c r="G71" s="138"/>
      <c r="H71" s="138"/>
      <c r="I71" s="138"/>
      <c r="J71" s="138"/>
      <c r="K71" s="135"/>
      <c r="L71" s="135"/>
      <c r="M71" s="153"/>
      <c r="N71" s="146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4"/>
    </row>
    <row r="72" s="6" customFormat="1" ht="21" hidden="1" customHeight="1" spans="1:36">
      <c r="A72" s="137" t="s">
        <v>165</v>
      </c>
      <c r="B72" s="135"/>
      <c r="C72" s="135"/>
      <c r="D72" s="135"/>
      <c r="E72" s="136"/>
      <c r="F72" s="136"/>
      <c r="G72" s="135"/>
      <c r="H72" s="135"/>
      <c r="I72" s="135"/>
      <c r="J72" s="135"/>
      <c r="K72" s="135"/>
      <c r="L72" s="135"/>
      <c r="M72" s="135"/>
      <c r="N72" s="146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4"/>
    </row>
    <row r="73" s="43" customFormat="1" ht="21" hidden="1" customHeight="1" spans="1:14">
      <c r="A73" s="137"/>
      <c r="B73" s="135"/>
      <c r="C73" s="138"/>
      <c r="D73" s="138"/>
      <c r="E73" s="139"/>
      <c r="F73" s="139"/>
      <c r="G73" s="138"/>
      <c r="H73" s="138"/>
      <c r="I73" s="138"/>
      <c r="J73" s="138"/>
      <c r="K73" s="135"/>
      <c r="L73" s="135"/>
      <c r="M73" s="135"/>
      <c r="N73" s="146"/>
    </row>
    <row r="74" s="43" customFormat="1" ht="21" hidden="1" customHeight="1" spans="1:14">
      <c r="A74" s="137"/>
      <c r="B74" s="135"/>
      <c r="C74" s="13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46"/>
    </row>
    <row r="75" ht="21" hidden="1" customHeight="1" spans="1:13">
      <c r="A75" s="137"/>
      <c r="B75" s="135">
        <v>75</v>
      </c>
      <c r="C75" s="135"/>
      <c r="D75" s="135"/>
      <c r="E75" s="136"/>
      <c r="F75" s="136"/>
      <c r="G75" s="135"/>
      <c r="H75" s="135"/>
      <c r="I75" s="135"/>
      <c r="J75" s="135"/>
      <c r="K75" s="135"/>
      <c r="L75" s="138"/>
      <c r="M75" s="152"/>
    </row>
    <row r="76" ht="21" hidden="1" customHeight="1" spans="1:13">
      <c r="A76" s="135" t="s">
        <v>151</v>
      </c>
      <c r="B76" s="135"/>
      <c r="C76" s="135"/>
      <c r="D76" s="135"/>
      <c r="E76" s="136"/>
      <c r="F76" s="136"/>
      <c r="G76" s="135"/>
      <c r="H76" s="135"/>
      <c r="I76" s="135"/>
      <c r="J76" s="135"/>
      <c r="K76" s="138"/>
      <c r="L76" s="138"/>
      <c r="M76" s="138"/>
    </row>
    <row r="77" ht="22.5" hidden="1" customHeight="1" spans="1:13">
      <c r="A77" s="135"/>
      <c r="B77" s="135"/>
      <c r="C77" s="135"/>
      <c r="D77" s="135"/>
      <c r="E77" s="136"/>
      <c r="F77" s="136"/>
      <c r="G77" s="135"/>
      <c r="H77" s="135"/>
      <c r="I77" s="135"/>
      <c r="J77" s="135"/>
      <c r="K77" s="138"/>
      <c r="L77" s="138"/>
      <c r="M77" s="138"/>
    </row>
    <row r="78" ht="21" hidden="1" customHeight="1" spans="1:13">
      <c r="A78" s="135"/>
      <c r="B78" s="135"/>
      <c r="C78" s="135"/>
      <c r="D78" s="135"/>
      <c r="E78" s="136"/>
      <c r="F78" s="136"/>
      <c r="G78" s="135"/>
      <c r="H78" s="135"/>
      <c r="I78" s="135"/>
      <c r="J78" s="135"/>
      <c r="K78" s="138"/>
      <c r="L78" s="138"/>
      <c r="M78" s="152"/>
    </row>
    <row r="79" ht="21" hidden="1" customHeight="1" spans="1:13">
      <c r="A79" s="135"/>
      <c r="B79" s="135"/>
      <c r="C79" s="135"/>
      <c r="D79" s="135"/>
      <c r="E79" s="136"/>
      <c r="F79" s="136"/>
      <c r="G79" s="135"/>
      <c r="H79" s="135"/>
      <c r="I79" s="135"/>
      <c r="J79" s="135"/>
      <c r="K79" s="138"/>
      <c r="L79" s="138"/>
      <c r="M79" s="152"/>
    </row>
    <row r="80" ht="21" hidden="1" customHeight="1" spans="1:13">
      <c r="A80" s="135"/>
      <c r="B80" s="135"/>
      <c r="C80" s="135"/>
      <c r="D80" s="135"/>
      <c r="E80" s="136"/>
      <c r="F80" s="136"/>
      <c r="G80" s="135"/>
      <c r="H80" s="135"/>
      <c r="I80" s="135"/>
      <c r="J80" s="135"/>
      <c r="L80" s="135"/>
      <c r="M80" s="138"/>
    </row>
    <row r="81" ht="21" hidden="1" customHeight="1" spans="1:13">
      <c r="A81" s="135"/>
      <c r="B81" s="135"/>
      <c r="C81" s="135"/>
      <c r="D81" s="135"/>
      <c r="E81" s="136"/>
      <c r="F81" s="136"/>
      <c r="G81" s="135"/>
      <c r="H81" s="135"/>
      <c r="I81" s="135"/>
      <c r="J81" s="135"/>
      <c r="K81" s="138"/>
      <c r="L81" s="135"/>
      <c r="M81" s="135"/>
    </row>
    <row r="82" ht="21" hidden="1" customHeight="1" spans="1:13">
      <c r="A82" s="137" t="s">
        <v>276</v>
      </c>
      <c r="B82" s="135"/>
      <c r="C82" s="135"/>
      <c r="D82" s="135"/>
      <c r="E82" s="136"/>
      <c r="F82" s="136"/>
      <c r="G82" s="135"/>
      <c r="H82" s="135"/>
      <c r="I82" s="135"/>
      <c r="J82" s="135"/>
      <c r="K82" s="138"/>
      <c r="L82" s="138"/>
      <c r="M82" s="138"/>
    </row>
    <row r="83" ht="21" hidden="1" customHeight="1" spans="1:13">
      <c r="A83" s="137"/>
      <c r="B83" s="135"/>
      <c r="C83" s="135"/>
      <c r="D83" s="135"/>
      <c r="E83" s="136"/>
      <c r="F83" s="136"/>
      <c r="G83" s="135"/>
      <c r="H83" s="135"/>
      <c r="I83" s="135"/>
      <c r="J83" s="135"/>
      <c r="K83" s="135"/>
      <c r="L83" s="135"/>
      <c r="M83" s="149"/>
    </row>
    <row r="84" ht="21" hidden="1" customHeight="1" spans="1:13">
      <c r="A84" s="137"/>
      <c r="B84" s="135"/>
      <c r="C84" s="135"/>
      <c r="D84" s="135"/>
      <c r="E84" s="136"/>
      <c r="F84" s="136"/>
      <c r="G84" s="135"/>
      <c r="H84" s="135"/>
      <c r="I84" s="135"/>
      <c r="J84" s="135"/>
      <c r="K84" s="135"/>
      <c r="L84" s="135"/>
      <c r="M84" s="149"/>
    </row>
    <row r="85" ht="21" hidden="1" customHeight="1" spans="1:13">
      <c r="A85" s="137"/>
      <c r="B85" s="135"/>
      <c r="C85" s="135"/>
      <c r="D85" s="135"/>
      <c r="E85" s="136"/>
      <c r="F85" s="136"/>
      <c r="G85" s="135"/>
      <c r="H85" s="135"/>
      <c r="I85" s="135"/>
      <c r="J85" s="135"/>
      <c r="K85" s="135"/>
      <c r="L85" s="135"/>
      <c r="M85" s="135"/>
    </row>
    <row r="86" ht="21" hidden="1" customHeight="1" spans="1:13">
      <c r="A86" s="137"/>
      <c r="B86" s="135"/>
      <c r="C86" s="135"/>
      <c r="D86" s="135"/>
      <c r="E86" s="136"/>
      <c r="F86" s="136"/>
      <c r="G86" s="135"/>
      <c r="H86" s="135"/>
      <c r="I86" s="135"/>
      <c r="J86" s="135"/>
      <c r="K86" s="135"/>
      <c r="L86" s="135"/>
      <c r="M86" s="135"/>
    </row>
    <row r="87" ht="21" hidden="1" customHeight="1" spans="1:13">
      <c r="A87" s="137"/>
      <c r="B87" s="135"/>
      <c r="C87" s="135"/>
      <c r="D87" s="135"/>
      <c r="E87" s="136"/>
      <c r="F87" s="136"/>
      <c r="G87" s="135"/>
      <c r="H87" s="135"/>
      <c r="I87" s="135"/>
      <c r="J87" s="135"/>
      <c r="K87" s="135"/>
      <c r="L87" s="135"/>
      <c r="M87" s="135"/>
    </row>
    <row r="88" ht="21" hidden="1" customHeight="1" spans="1:13">
      <c r="A88" s="137"/>
      <c r="B88" s="135"/>
      <c r="C88" s="135"/>
      <c r="D88" s="135"/>
      <c r="E88" s="136"/>
      <c r="F88" s="136"/>
      <c r="G88" s="135"/>
      <c r="H88" s="135"/>
      <c r="I88" s="135"/>
      <c r="J88" s="135"/>
      <c r="K88" s="135"/>
      <c r="L88" s="135"/>
      <c r="M88" s="135"/>
    </row>
    <row r="89" ht="21" hidden="1" customHeight="1" spans="1:13">
      <c r="A89" s="137" t="s">
        <v>140</v>
      </c>
      <c r="B89" s="135"/>
      <c r="C89" s="135"/>
      <c r="D89" s="135"/>
      <c r="E89" s="136"/>
      <c r="F89" s="136"/>
      <c r="G89" s="135"/>
      <c r="H89" s="135"/>
      <c r="I89" s="135"/>
      <c r="J89" s="135"/>
      <c r="K89" s="135"/>
      <c r="L89" s="138"/>
      <c r="M89" s="138"/>
    </row>
    <row r="90" ht="21" hidden="1" customHeight="1" spans="1:13">
      <c r="A90" s="137"/>
      <c r="B90" s="135"/>
      <c r="C90" s="135"/>
      <c r="D90" s="135"/>
      <c r="E90" s="136"/>
      <c r="F90" s="136"/>
      <c r="G90" s="135"/>
      <c r="H90" s="135"/>
      <c r="I90" s="135"/>
      <c r="J90" s="135"/>
      <c r="K90" s="135"/>
      <c r="L90" s="138"/>
      <c r="M90" s="138"/>
    </row>
    <row r="91" ht="21" hidden="1" customHeight="1" spans="1:13">
      <c r="A91" s="137" t="s">
        <v>165</v>
      </c>
      <c r="B91" s="135"/>
      <c r="C91" s="138"/>
      <c r="D91" s="138"/>
      <c r="E91" s="139"/>
      <c r="F91" s="139"/>
      <c r="G91" s="138"/>
      <c r="H91" s="138"/>
      <c r="I91" s="138"/>
      <c r="J91" s="135"/>
      <c r="K91" s="135"/>
      <c r="L91" s="154"/>
      <c r="M91" s="135"/>
    </row>
    <row r="92" ht="21" hidden="1" customHeight="1" spans="1:13">
      <c r="A92" s="137"/>
      <c r="B92" s="135"/>
      <c r="C92" s="135"/>
      <c r="D92" s="135"/>
      <c r="E92" s="136"/>
      <c r="F92" s="136"/>
      <c r="G92" s="135"/>
      <c r="H92" s="135"/>
      <c r="I92" s="135"/>
      <c r="J92" s="135"/>
      <c r="K92" s="135"/>
      <c r="L92" s="135"/>
      <c r="M92" s="149"/>
    </row>
    <row r="93" ht="21" hidden="1" customHeight="1" spans="1:13">
      <c r="A93" s="137"/>
      <c r="B93" s="135"/>
      <c r="C93" s="135"/>
      <c r="D93" s="135"/>
      <c r="E93" s="136"/>
      <c r="F93" s="136"/>
      <c r="G93" s="135"/>
      <c r="H93" s="135"/>
      <c r="I93" s="135"/>
      <c r="J93" s="135"/>
      <c r="K93" s="135"/>
      <c r="L93" s="135"/>
      <c r="M93" s="135"/>
    </row>
    <row r="94" ht="21.75" hidden="1" customHeight="1" spans="1:13">
      <c r="A94" s="137"/>
      <c r="B94" s="135"/>
      <c r="C94" s="135"/>
      <c r="D94" s="135"/>
      <c r="E94" s="136"/>
      <c r="F94" s="136"/>
      <c r="G94" s="135"/>
      <c r="H94" s="135"/>
      <c r="I94" s="135"/>
      <c r="J94" s="135"/>
      <c r="K94" s="135"/>
      <c r="L94" s="135"/>
      <c r="M94" s="135"/>
    </row>
    <row r="95" ht="23.25" hidden="1" customHeight="1" spans="1:13">
      <c r="A95" s="137" t="s">
        <v>128</v>
      </c>
      <c r="B95" s="135"/>
      <c r="C95" s="135"/>
      <c r="D95" s="135"/>
      <c r="E95" s="136"/>
      <c r="F95" s="136"/>
      <c r="G95" s="135"/>
      <c r="H95" s="135"/>
      <c r="I95" s="138"/>
      <c r="J95" s="138"/>
      <c r="K95" s="138"/>
      <c r="L95" s="135"/>
      <c r="M95" s="138"/>
    </row>
    <row r="96" ht="21" hidden="1" customHeight="1" spans="1:13">
      <c r="A96" s="137"/>
      <c r="B96" s="135"/>
      <c r="C96" s="135"/>
      <c r="D96" s="135"/>
      <c r="E96" s="136"/>
      <c r="F96" s="136"/>
      <c r="G96" s="135"/>
      <c r="H96" s="135"/>
      <c r="I96" s="138"/>
      <c r="J96" s="138"/>
      <c r="K96" s="138"/>
      <c r="L96" s="135"/>
      <c r="M96" s="138"/>
    </row>
    <row r="97" ht="21" hidden="1" customHeight="1" spans="1:13">
      <c r="A97" s="137"/>
      <c r="B97" s="135"/>
      <c r="C97" s="135"/>
      <c r="D97" s="135"/>
      <c r="E97" s="136"/>
      <c r="F97" s="136"/>
      <c r="G97" s="138"/>
      <c r="H97" s="135"/>
      <c r="I97" s="135"/>
      <c r="J97" s="135"/>
      <c r="K97" s="135"/>
      <c r="L97" s="135"/>
      <c r="M97" s="149"/>
    </row>
    <row r="98" ht="21" hidden="1" customHeight="1" spans="1:13">
      <c r="A98" s="137"/>
      <c r="B98" s="135"/>
      <c r="C98" s="135"/>
      <c r="D98" s="135"/>
      <c r="E98" s="136"/>
      <c r="F98" s="136"/>
      <c r="G98" s="138"/>
      <c r="H98" s="135"/>
      <c r="I98" s="135"/>
      <c r="J98" s="135"/>
      <c r="K98" s="135"/>
      <c r="L98" s="138"/>
      <c r="M98" s="138"/>
    </row>
    <row r="99" ht="21" hidden="1" customHeight="1" spans="1:13">
      <c r="A99" s="137" t="s">
        <v>129</v>
      </c>
      <c r="B99" s="135"/>
      <c r="C99" s="138"/>
      <c r="D99" s="138"/>
      <c r="E99" s="139"/>
      <c r="F99" s="139"/>
      <c r="G99" s="138"/>
      <c r="H99" s="138"/>
      <c r="I99" s="138"/>
      <c r="J99" s="138"/>
      <c r="K99" s="135"/>
      <c r="L99" s="138"/>
      <c r="M99" s="152"/>
    </row>
    <row r="100" ht="21" hidden="1" customHeight="1" spans="1:13">
      <c r="A100" s="137"/>
      <c r="B100" s="135"/>
      <c r="C100" s="135"/>
      <c r="D100" s="135"/>
      <c r="E100" s="136"/>
      <c r="F100" s="136"/>
      <c r="G100" s="135"/>
      <c r="H100" s="135"/>
      <c r="I100" s="135"/>
      <c r="J100" s="135"/>
      <c r="K100" s="135"/>
      <c r="L100" s="138"/>
      <c r="M100" s="152"/>
    </row>
    <row r="101" ht="21" hidden="1" customHeight="1" spans="1:13">
      <c r="A101" s="137"/>
      <c r="B101" s="135"/>
      <c r="C101" s="135"/>
      <c r="D101" s="135"/>
      <c r="E101" s="136"/>
      <c r="F101" s="136"/>
      <c r="G101" s="135"/>
      <c r="H101" s="135"/>
      <c r="I101" s="135"/>
      <c r="J101" s="135"/>
      <c r="K101" s="138"/>
      <c r="L101" s="138"/>
      <c r="M101" s="138"/>
    </row>
    <row r="102" ht="21" hidden="1" customHeight="1" spans="1:13">
      <c r="A102" s="137"/>
      <c r="B102" s="135"/>
      <c r="C102" s="135"/>
      <c r="D102" s="135"/>
      <c r="E102" s="136"/>
      <c r="F102" s="136"/>
      <c r="G102" s="135"/>
      <c r="H102" s="135"/>
      <c r="I102" s="135"/>
      <c r="J102" s="135"/>
      <c r="K102" s="138"/>
      <c r="L102" s="135"/>
      <c r="M102" s="135"/>
    </row>
    <row r="103" ht="21" hidden="1" customHeight="1" spans="1:13">
      <c r="A103" s="137"/>
      <c r="B103" s="135"/>
      <c r="C103" s="135"/>
      <c r="D103" s="135"/>
      <c r="E103" s="136"/>
      <c r="F103" s="136"/>
      <c r="G103" s="135"/>
      <c r="H103" s="135"/>
      <c r="I103" s="135"/>
      <c r="J103" s="135"/>
      <c r="K103" s="135"/>
      <c r="M103" s="149"/>
    </row>
    <row r="104" ht="22.5" hidden="1" customHeight="1" spans="1:13">
      <c r="A104" s="137" t="s">
        <v>124</v>
      </c>
      <c r="B104" s="135"/>
      <c r="C104" s="138"/>
      <c r="D104" s="138"/>
      <c r="E104" s="139"/>
      <c r="F104" s="139"/>
      <c r="G104" s="138"/>
      <c r="H104" s="138"/>
      <c r="I104" s="138"/>
      <c r="J104" s="138"/>
      <c r="K104" s="135"/>
      <c r="L104" s="154"/>
      <c r="M104" s="149"/>
    </row>
    <row r="105" ht="21" hidden="1" customHeight="1" spans="1:13">
      <c r="A105" s="137"/>
      <c r="B105" s="135"/>
      <c r="C105" s="138"/>
      <c r="D105" s="138"/>
      <c r="E105" s="139"/>
      <c r="F105" s="139"/>
      <c r="G105" s="138"/>
      <c r="H105" s="138"/>
      <c r="I105" s="138"/>
      <c r="J105" s="138"/>
      <c r="K105" s="135"/>
      <c r="L105" s="154"/>
      <c r="M105" s="135"/>
    </row>
    <row r="106" ht="21" hidden="1" customHeight="1" spans="1:13">
      <c r="A106" s="137" t="s">
        <v>93</v>
      </c>
      <c r="B106" s="135"/>
      <c r="C106" s="138"/>
      <c r="D106" s="138"/>
      <c r="E106" s="139"/>
      <c r="F106" s="139"/>
      <c r="G106" s="138"/>
      <c r="H106" s="138"/>
      <c r="I106" s="138"/>
      <c r="J106" s="138"/>
      <c r="K106" s="138"/>
      <c r="L106" s="135"/>
      <c r="M106" s="135"/>
    </row>
    <row r="107" ht="21" hidden="1" customHeight="1" spans="1:13">
      <c r="A107" s="137"/>
      <c r="B107" s="135"/>
      <c r="C107" s="138"/>
      <c r="D107" s="138"/>
      <c r="E107" s="139"/>
      <c r="F107" s="139"/>
      <c r="G107" s="138"/>
      <c r="H107" s="138"/>
      <c r="I107" s="138"/>
      <c r="J107" s="138"/>
      <c r="K107" s="138"/>
      <c r="L107" s="138"/>
      <c r="M107" s="138"/>
    </row>
    <row r="108" ht="21" hidden="1" customHeight="1" spans="1:13">
      <c r="A108" s="137"/>
      <c r="B108" s="135"/>
      <c r="C108" s="135"/>
      <c r="D108" s="135"/>
      <c r="E108" s="136"/>
      <c r="F108" s="136"/>
      <c r="G108" s="135"/>
      <c r="H108" s="135"/>
      <c r="I108" s="135"/>
      <c r="J108" s="135"/>
      <c r="K108" s="138"/>
      <c r="L108" s="135"/>
      <c r="M108" s="135"/>
    </row>
    <row r="109" ht="21" hidden="1" customHeight="1" spans="1:13">
      <c r="A109" s="137"/>
      <c r="B109" s="135"/>
      <c r="C109" s="135"/>
      <c r="D109" s="135"/>
      <c r="E109" s="136"/>
      <c r="F109" s="136"/>
      <c r="G109" s="135"/>
      <c r="H109" s="135"/>
      <c r="I109" s="135"/>
      <c r="J109" s="135"/>
      <c r="K109" s="138"/>
      <c r="L109" s="149"/>
      <c r="M109" s="135"/>
    </row>
    <row r="110" ht="21" hidden="1" customHeight="1" spans="1:13">
      <c r="A110" s="137" t="s">
        <v>277</v>
      </c>
      <c r="B110" s="135"/>
      <c r="C110" s="135"/>
      <c r="D110" s="135"/>
      <c r="E110" s="136"/>
      <c r="F110" s="136"/>
      <c r="G110" s="135"/>
      <c r="H110" s="135"/>
      <c r="I110" s="135"/>
      <c r="J110" s="135"/>
      <c r="K110" s="138"/>
      <c r="L110" s="149"/>
      <c r="M110" s="135"/>
    </row>
    <row r="111" ht="21" hidden="1" customHeight="1" spans="1:13">
      <c r="A111" s="137"/>
      <c r="B111" s="135"/>
      <c r="C111" s="135"/>
      <c r="D111" s="135"/>
      <c r="E111" s="136"/>
      <c r="F111" s="136"/>
      <c r="G111" s="135"/>
      <c r="H111" s="135"/>
      <c r="I111" s="135"/>
      <c r="J111" s="135"/>
      <c r="K111" s="138"/>
      <c r="L111" s="149"/>
      <c r="M111" s="135"/>
    </row>
    <row r="112" ht="21" hidden="1" customHeight="1" spans="1:13">
      <c r="A112" s="137"/>
      <c r="B112" s="135"/>
      <c r="C112" s="135"/>
      <c r="D112" s="135"/>
      <c r="E112" s="136"/>
      <c r="F112" s="136"/>
      <c r="G112" s="135"/>
      <c r="H112" s="135"/>
      <c r="I112" s="135"/>
      <c r="J112" s="135"/>
      <c r="K112" s="138"/>
      <c r="L112" s="149"/>
      <c r="M112" s="135"/>
    </row>
    <row r="113" ht="21" customHeight="1" spans="1:13">
      <c r="A113" s="135" t="s">
        <v>93</v>
      </c>
      <c r="B113" s="135"/>
      <c r="C113" s="135">
        <v>238</v>
      </c>
      <c r="D113" s="135"/>
      <c r="E113" s="136">
        <v>14000</v>
      </c>
      <c r="F113" s="136" t="s">
        <v>278</v>
      </c>
      <c r="G113" s="135">
        <v>6</v>
      </c>
      <c r="H113" s="135"/>
      <c r="I113" s="135">
        <v>343</v>
      </c>
      <c r="J113" s="135" t="s">
        <v>279</v>
      </c>
      <c r="K113" s="138" t="s">
        <v>15</v>
      </c>
      <c r="L113" s="135">
        <v>1</v>
      </c>
      <c r="M113" s="135"/>
    </row>
    <row r="114" ht="21" customHeight="1" spans="1:13">
      <c r="A114" s="135"/>
      <c r="B114" s="135"/>
      <c r="C114" s="135">
        <v>238</v>
      </c>
      <c r="D114" s="135"/>
      <c r="E114" s="136">
        <v>16000</v>
      </c>
      <c r="F114" s="136" t="s">
        <v>278</v>
      </c>
      <c r="G114" s="135">
        <v>6</v>
      </c>
      <c r="H114" s="135"/>
      <c r="I114" s="135">
        <v>328</v>
      </c>
      <c r="J114" s="135" t="s">
        <v>280</v>
      </c>
      <c r="K114" s="138" t="s">
        <v>15</v>
      </c>
      <c r="L114" s="135">
        <v>2</v>
      </c>
      <c r="M114" s="135"/>
    </row>
    <row r="115" ht="21" customHeight="1" spans="1:13">
      <c r="A115" s="135" t="s">
        <v>86</v>
      </c>
      <c r="B115" s="135"/>
      <c r="C115" s="135">
        <v>476</v>
      </c>
      <c r="D115" s="135"/>
      <c r="E115" s="136">
        <v>12000</v>
      </c>
      <c r="F115" s="136" t="s">
        <v>281</v>
      </c>
      <c r="G115" s="135">
        <v>6</v>
      </c>
      <c r="H115" s="135"/>
      <c r="I115" s="135">
        <v>355</v>
      </c>
      <c r="J115" s="135" t="s">
        <v>282</v>
      </c>
      <c r="K115" s="138" t="s">
        <v>41</v>
      </c>
      <c r="L115" s="135">
        <v>1</v>
      </c>
      <c r="M115" s="135"/>
    </row>
    <row r="116" ht="21" customHeight="1" spans="1:13">
      <c r="A116" s="135" t="s">
        <v>129</v>
      </c>
      <c r="B116" s="135"/>
      <c r="C116" s="135">
        <v>101</v>
      </c>
      <c r="E116" s="129">
        <v>25000</v>
      </c>
      <c r="F116" s="136">
        <v>30</v>
      </c>
      <c r="G116" s="135">
        <v>6</v>
      </c>
      <c r="I116" s="135">
        <v>326</v>
      </c>
      <c r="J116" s="138" t="s">
        <v>283</v>
      </c>
      <c r="K116" s="138" t="s">
        <v>42</v>
      </c>
      <c r="L116" s="135">
        <v>1</v>
      </c>
      <c r="M116" s="135"/>
    </row>
    <row r="117" ht="21" customHeight="1" spans="1:13">
      <c r="A117" s="135"/>
      <c r="B117" s="135"/>
      <c r="C117" s="135">
        <v>101</v>
      </c>
      <c r="E117" s="129">
        <v>25000</v>
      </c>
      <c r="F117" s="136">
        <v>30</v>
      </c>
      <c r="G117" s="135">
        <v>6</v>
      </c>
      <c r="I117" s="135">
        <v>326</v>
      </c>
      <c r="J117" s="138" t="s">
        <v>283</v>
      </c>
      <c r="K117" s="138" t="s">
        <v>43</v>
      </c>
      <c r="L117" s="135">
        <v>2</v>
      </c>
      <c r="M117" s="135"/>
    </row>
    <row r="118" ht="21" customHeight="1" spans="1:13">
      <c r="A118" s="135" t="s">
        <v>277</v>
      </c>
      <c r="B118" s="135"/>
      <c r="C118" s="135">
        <v>460</v>
      </c>
      <c r="E118" s="129">
        <v>50000</v>
      </c>
      <c r="F118" s="136">
        <v>30</v>
      </c>
      <c r="G118" s="135">
        <v>6</v>
      </c>
      <c r="I118" s="135">
        <v>342</v>
      </c>
      <c r="J118" s="138" t="s">
        <v>284</v>
      </c>
      <c r="K118" s="138" t="s">
        <v>44</v>
      </c>
      <c r="L118" s="135">
        <v>1</v>
      </c>
      <c r="M118" s="135"/>
    </row>
    <row r="119" ht="21" customHeight="1" spans="1:13">
      <c r="A119" s="135"/>
      <c r="B119" s="135"/>
      <c r="C119" s="135">
        <v>207</v>
      </c>
      <c r="E119" s="129">
        <v>63500</v>
      </c>
      <c r="F119" s="136">
        <v>30</v>
      </c>
      <c r="G119" s="135">
        <v>6</v>
      </c>
      <c r="I119" s="135">
        <v>303</v>
      </c>
      <c r="J119" s="138" t="s">
        <v>285</v>
      </c>
      <c r="K119" s="138" t="s">
        <v>43</v>
      </c>
      <c r="L119" s="135">
        <v>1</v>
      </c>
      <c r="M119" s="135"/>
    </row>
    <row r="120" ht="21" customHeight="1" spans="1:13">
      <c r="A120" s="135"/>
      <c r="B120" s="135"/>
      <c r="C120" s="135">
        <v>207</v>
      </c>
      <c r="E120" s="129">
        <v>78100</v>
      </c>
      <c r="F120" s="136">
        <v>30</v>
      </c>
      <c r="G120" s="135">
        <v>6</v>
      </c>
      <c r="I120" s="135">
        <v>314</v>
      </c>
      <c r="J120" s="138" t="s">
        <v>285</v>
      </c>
      <c r="K120" s="138" t="s">
        <v>43</v>
      </c>
      <c r="L120" s="135">
        <v>2</v>
      </c>
      <c r="M120" s="135"/>
    </row>
    <row r="121" ht="21" customHeight="1" spans="1:13">
      <c r="A121" s="135"/>
      <c r="B121" s="135"/>
      <c r="C121" s="135"/>
      <c r="F121" s="136"/>
      <c r="G121" s="135"/>
      <c r="I121" s="135"/>
      <c r="J121" s="138"/>
      <c r="K121" s="138"/>
      <c r="L121" s="135"/>
      <c r="M121" s="135"/>
    </row>
    <row r="122" ht="21" customHeight="1" spans="1:13">
      <c r="A122" s="135"/>
      <c r="B122" s="135"/>
      <c r="C122" s="135"/>
      <c r="F122" s="136"/>
      <c r="G122" s="135"/>
      <c r="I122" s="135"/>
      <c r="J122" s="138"/>
      <c r="K122" s="138"/>
      <c r="L122" s="135"/>
      <c r="M122" s="135"/>
    </row>
    <row r="123" ht="21" hidden="1" customHeight="1" spans="1:13">
      <c r="A123" s="135"/>
      <c r="B123" s="135"/>
      <c r="C123" s="135"/>
      <c r="D123" s="135"/>
      <c r="E123" s="136"/>
      <c r="F123" s="136"/>
      <c r="G123" s="135"/>
      <c r="H123" s="135"/>
      <c r="I123" s="135"/>
      <c r="J123" s="135"/>
      <c r="K123" s="138"/>
      <c r="L123" s="135"/>
      <c r="M123" s="135"/>
    </row>
    <row r="124" ht="21" hidden="1" customHeight="1" spans="1:13">
      <c r="A124" s="135"/>
      <c r="B124" s="135"/>
      <c r="C124" s="135"/>
      <c r="D124" s="135"/>
      <c r="E124" s="136"/>
      <c r="F124" s="136"/>
      <c r="G124" s="135"/>
      <c r="H124" s="135"/>
      <c r="I124" s="135"/>
      <c r="J124" s="135"/>
      <c r="K124" s="138"/>
      <c r="L124" s="135"/>
      <c r="M124" s="135"/>
    </row>
    <row r="125" ht="21" hidden="1" customHeight="1" spans="1:13">
      <c r="A125" s="135"/>
      <c r="B125" s="135"/>
      <c r="C125" s="135"/>
      <c r="D125" s="135"/>
      <c r="E125" s="136"/>
      <c r="F125" s="136"/>
      <c r="G125" s="135"/>
      <c r="H125" s="135"/>
      <c r="I125" s="135"/>
      <c r="J125" s="135"/>
      <c r="K125" s="138"/>
      <c r="L125" s="135"/>
      <c r="M125" s="135"/>
    </row>
    <row r="126" ht="21" hidden="1" customHeight="1" spans="1:13">
      <c r="A126" s="135"/>
      <c r="B126" s="135"/>
      <c r="C126" s="135"/>
      <c r="D126" s="135"/>
      <c r="E126" s="136"/>
      <c r="F126" s="136"/>
      <c r="G126" s="135"/>
      <c r="H126" s="135"/>
      <c r="I126" s="135"/>
      <c r="J126" s="135"/>
      <c r="K126" s="138"/>
      <c r="L126" s="135"/>
      <c r="M126" s="135"/>
    </row>
    <row r="127" ht="27" customHeight="1" spans="1:13">
      <c r="A127" s="154"/>
      <c r="B127" s="154"/>
      <c r="C127" s="154"/>
      <c r="D127" s="154"/>
      <c r="E127" s="149" t="s">
        <v>286</v>
      </c>
      <c r="F127" s="156">
        <f ca="1">NOW()</f>
        <v>44166.7953819444</v>
      </c>
      <c r="G127" s="156"/>
      <c r="H127" s="156"/>
      <c r="I127" s="156"/>
      <c r="J127" s="157" t="s">
        <v>287</v>
      </c>
      <c r="K127" s="158"/>
      <c r="L127" s="149" t="s">
        <v>288</v>
      </c>
      <c r="M127" s="135" t="s">
        <v>289</v>
      </c>
    </row>
    <row r="128" ht="22.5" hidden="1" customHeight="1" spans="1:13">
      <c r="A128" s="135"/>
      <c r="B128" s="135"/>
      <c r="C128" s="135"/>
      <c r="D128" s="135"/>
      <c r="E128" s="135"/>
      <c r="F128" s="135"/>
      <c r="G128" s="135"/>
      <c r="H128" s="135"/>
      <c r="I128" s="135"/>
      <c r="J128" s="135"/>
      <c r="K128" s="135"/>
      <c r="L128" s="135"/>
      <c r="M128" s="135"/>
    </row>
    <row r="129" s="126" customFormat="1" ht="89.25" hidden="1" customHeight="1" spans="1:14">
      <c r="A129" s="159"/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61"/>
    </row>
    <row r="130" ht="30.95" customHeight="1" spans="1:13">
      <c r="A130" s="133" t="s">
        <v>290</v>
      </c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</row>
    <row r="131" ht="21.75" customHeight="1" spans="1:13">
      <c r="A131" s="133"/>
      <c r="B131" s="133"/>
      <c r="C131" s="133"/>
      <c r="D131" s="133"/>
      <c r="E131" s="133"/>
      <c r="F131" s="133"/>
      <c r="G131" s="133"/>
      <c r="H131" s="133"/>
      <c r="I131" s="133"/>
      <c r="J131" s="133"/>
      <c r="K131" s="144" t="s">
        <v>291</v>
      </c>
      <c r="L131" s="144"/>
      <c r="M131" s="144"/>
    </row>
    <row r="132" s="43" customFormat="1" ht="45" customHeight="1" spans="1:15">
      <c r="A132" s="133" t="s">
        <v>269</v>
      </c>
      <c r="B132" s="133"/>
      <c r="C132" s="133" t="s">
        <v>13</v>
      </c>
      <c r="D132" s="133" t="s">
        <v>13</v>
      </c>
      <c r="E132" s="134" t="s">
        <v>270</v>
      </c>
      <c r="F132" s="134" t="s">
        <v>271</v>
      </c>
      <c r="G132" s="133" t="s">
        <v>14</v>
      </c>
      <c r="H132" s="133" t="s">
        <v>270</v>
      </c>
      <c r="I132" s="162" t="s">
        <v>272</v>
      </c>
      <c r="J132" s="162" t="s">
        <v>7</v>
      </c>
      <c r="K132" s="133" t="s">
        <v>10</v>
      </c>
      <c r="L132" s="133" t="s">
        <v>273</v>
      </c>
      <c r="M132" s="133" t="s">
        <v>274</v>
      </c>
      <c r="N132" s="146"/>
      <c r="O132" s="163">
        <v>4</v>
      </c>
    </row>
    <row r="133" s="124" customFormat="1" ht="21" hidden="1" customHeight="1" spans="1:13">
      <c r="A133" s="154"/>
      <c r="B133" s="133"/>
      <c r="C133" s="138"/>
      <c r="D133" s="135"/>
      <c r="E133" s="136"/>
      <c r="F133" s="136"/>
      <c r="G133" s="138"/>
      <c r="H133" s="135"/>
      <c r="I133" s="147"/>
      <c r="J133" s="147"/>
      <c r="K133" s="147"/>
      <c r="L133" s="133"/>
      <c r="M133" s="133"/>
    </row>
    <row r="134" s="124" customFormat="1" ht="21" hidden="1" customHeight="1" spans="1:13">
      <c r="A134" s="154"/>
      <c r="B134" s="133"/>
      <c r="C134" s="135"/>
      <c r="D134" s="135"/>
      <c r="E134" s="136"/>
      <c r="F134" s="136"/>
      <c r="G134" s="135"/>
      <c r="H134" s="135"/>
      <c r="I134" s="147"/>
      <c r="J134" s="147"/>
      <c r="K134" s="147"/>
      <c r="L134" s="133"/>
      <c r="M134" s="133"/>
    </row>
    <row r="135" s="124" customFormat="1" ht="21" hidden="1" customHeight="1" spans="1:13">
      <c r="A135" s="154"/>
      <c r="B135" s="133"/>
      <c r="C135" s="138"/>
      <c r="D135" s="135"/>
      <c r="E135" s="136"/>
      <c r="F135" s="136"/>
      <c r="G135" s="138"/>
      <c r="H135" s="135"/>
      <c r="I135" s="147"/>
      <c r="J135" s="147"/>
      <c r="K135" s="147"/>
      <c r="L135" s="133"/>
      <c r="M135" s="144"/>
    </row>
    <row r="136" ht="21" hidden="1" customHeight="1" spans="1:13">
      <c r="A136" s="154"/>
      <c r="B136" s="135"/>
      <c r="C136" s="135"/>
      <c r="D136" s="135"/>
      <c r="E136" s="136"/>
      <c r="F136" s="136"/>
      <c r="G136" s="135"/>
      <c r="H136" s="135"/>
      <c r="I136" s="147"/>
      <c r="J136" s="147"/>
      <c r="K136" s="147"/>
      <c r="L136" s="133"/>
      <c r="M136" s="133"/>
    </row>
    <row r="137" ht="21" hidden="1" customHeight="1" spans="1:13">
      <c r="A137" s="154"/>
      <c r="B137" s="135"/>
      <c r="C137" s="138"/>
      <c r="D137" s="135"/>
      <c r="E137" s="136"/>
      <c r="F137" s="136"/>
      <c r="G137" s="138"/>
      <c r="H137" s="135"/>
      <c r="I137" s="147"/>
      <c r="J137" s="147"/>
      <c r="K137" s="133"/>
      <c r="L137" s="133"/>
      <c r="M137" s="133"/>
    </row>
    <row r="138" ht="21" hidden="1" customHeight="1" spans="1:13">
      <c r="A138" s="154"/>
      <c r="B138" s="135"/>
      <c r="C138" s="135"/>
      <c r="D138" s="135"/>
      <c r="E138" s="136"/>
      <c r="F138" s="136"/>
      <c r="G138" s="135"/>
      <c r="H138" s="135"/>
      <c r="I138" s="147"/>
      <c r="J138" s="147"/>
      <c r="K138" s="135"/>
      <c r="L138" s="154"/>
      <c r="M138" s="149"/>
    </row>
    <row r="139" ht="21" hidden="1" customHeight="1" spans="1:13">
      <c r="A139" s="154"/>
      <c r="B139" s="135"/>
      <c r="C139" s="138"/>
      <c r="D139" s="135"/>
      <c r="E139" s="136"/>
      <c r="F139" s="136"/>
      <c r="G139" s="138"/>
      <c r="H139" s="135"/>
      <c r="I139" s="147"/>
      <c r="J139" s="147"/>
      <c r="K139" s="138"/>
      <c r="L139" s="154"/>
      <c r="M139" s="154"/>
    </row>
    <row r="140" ht="21" hidden="1" customHeight="1" spans="1:13">
      <c r="A140" s="154"/>
      <c r="B140" s="135"/>
      <c r="C140" s="135"/>
      <c r="D140" s="138"/>
      <c r="E140" s="136"/>
      <c r="F140" s="136"/>
      <c r="G140" s="135"/>
      <c r="H140" s="138"/>
      <c r="I140" s="138"/>
      <c r="J140" s="138"/>
      <c r="K140" s="138"/>
      <c r="L140" s="138"/>
      <c r="M140" s="138"/>
    </row>
    <row r="141" ht="21" hidden="1" customHeight="1" spans="1:13">
      <c r="A141" s="154"/>
      <c r="B141" s="135"/>
      <c r="C141" s="138"/>
      <c r="D141" s="135"/>
      <c r="E141" s="136"/>
      <c r="F141" s="136"/>
      <c r="G141" s="138"/>
      <c r="H141" s="135"/>
      <c r="I141" s="135"/>
      <c r="J141" s="135"/>
      <c r="K141" s="135"/>
      <c r="L141" s="135"/>
      <c r="M141" s="149"/>
    </row>
    <row r="142" ht="21" hidden="1" customHeight="1" spans="1:13">
      <c r="A142" s="154"/>
      <c r="B142" s="135"/>
      <c r="C142" s="135"/>
      <c r="D142" s="135"/>
      <c r="E142" s="136"/>
      <c r="F142" s="136"/>
      <c r="G142" s="135"/>
      <c r="H142" s="135"/>
      <c r="I142" s="135"/>
      <c r="J142" s="135"/>
      <c r="K142" s="135"/>
      <c r="L142" s="149"/>
      <c r="M142" s="135"/>
    </row>
    <row r="143" ht="21" hidden="1" customHeight="1" spans="1:104">
      <c r="A143" s="154"/>
      <c r="B143" s="135"/>
      <c r="C143" s="138"/>
      <c r="D143" s="135"/>
      <c r="E143" s="136"/>
      <c r="F143" s="136"/>
      <c r="G143" s="138"/>
      <c r="H143" s="135"/>
      <c r="I143" s="135"/>
      <c r="J143" s="135"/>
      <c r="K143" s="135"/>
      <c r="L143" s="135"/>
      <c r="M143" s="135"/>
      <c r="N143" s="146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</row>
    <row r="144" ht="21" hidden="1" customHeight="1" spans="1:104">
      <c r="A144" s="154"/>
      <c r="B144" s="135"/>
      <c r="C144" s="135"/>
      <c r="D144" s="135"/>
      <c r="E144" s="136"/>
      <c r="F144" s="136"/>
      <c r="G144" s="135"/>
      <c r="H144" s="135"/>
      <c r="I144" s="135"/>
      <c r="J144" s="135"/>
      <c r="K144" s="135"/>
      <c r="L144" s="135"/>
      <c r="M144" s="135"/>
      <c r="N144" s="146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</row>
    <row r="145" ht="21" customHeight="1" spans="1:104">
      <c r="A145" s="154" t="s">
        <v>63</v>
      </c>
      <c r="B145" s="135"/>
      <c r="C145" s="135">
        <v>414</v>
      </c>
      <c r="D145" s="135"/>
      <c r="E145" s="136">
        <v>19600</v>
      </c>
      <c r="F145" s="136" t="s">
        <v>281</v>
      </c>
      <c r="G145" s="135">
        <v>6</v>
      </c>
      <c r="H145" s="135"/>
      <c r="I145" s="138">
        <v>303</v>
      </c>
      <c r="J145" s="138" t="s">
        <v>285</v>
      </c>
      <c r="K145" s="138" t="s">
        <v>15</v>
      </c>
      <c r="L145" s="135">
        <v>1</v>
      </c>
      <c r="M145" s="135"/>
      <c r="N145" s="146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</row>
    <row r="146" ht="21" hidden="1" customHeight="1" spans="1:104">
      <c r="A146" s="154"/>
      <c r="B146" s="135"/>
      <c r="C146" s="155"/>
      <c r="D146" s="155"/>
      <c r="E146" s="160"/>
      <c r="F146" s="160"/>
      <c r="G146" s="138"/>
      <c r="H146" s="155"/>
      <c r="I146" s="155"/>
      <c r="J146" s="135"/>
      <c r="K146" s="155"/>
      <c r="L146" s="155"/>
      <c r="M146" s="155"/>
      <c r="N146" s="146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</row>
    <row r="147" ht="21" hidden="1" customHeight="1" spans="1:104">
      <c r="A147" s="154"/>
      <c r="B147" s="135"/>
      <c r="C147" s="135"/>
      <c r="D147" s="135"/>
      <c r="E147" s="136"/>
      <c r="F147" s="136"/>
      <c r="G147" s="135"/>
      <c r="H147" s="135"/>
      <c r="I147" s="135"/>
      <c r="J147" s="135"/>
      <c r="K147" s="135"/>
      <c r="L147" s="135"/>
      <c r="M147" s="149"/>
      <c r="N147" s="146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</row>
    <row r="148" ht="21" hidden="1" customHeight="1" spans="1:104">
      <c r="A148" s="154"/>
      <c r="B148" s="135"/>
      <c r="C148" s="135"/>
      <c r="D148" s="135"/>
      <c r="E148" s="136"/>
      <c r="F148" s="136"/>
      <c r="G148" s="138"/>
      <c r="H148" s="135"/>
      <c r="I148" s="135"/>
      <c r="J148" s="135"/>
      <c r="K148" s="135"/>
      <c r="L148" s="138"/>
      <c r="M148" s="138"/>
      <c r="N148" s="146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</row>
    <row r="149" ht="21" customHeight="1" spans="1:104">
      <c r="A149" s="154"/>
      <c r="B149" s="135"/>
      <c r="C149" s="135">
        <v>414</v>
      </c>
      <c r="D149" s="135"/>
      <c r="E149" s="136">
        <v>19600</v>
      </c>
      <c r="F149" s="136" t="s">
        <v>281</v>
      </c>
      <c r="G149" s="135">
        <v>6</v>
      </c>
      <c r="H149" s="135"/>
      <c r="I149" s="138">
        <v>303</v>
      </c>
      <c r="J149" s="138" t="s">
        <v>285</v>
      </c>
      <c r="K149" s="135" t="s">
        <v>45</v>
      </c>
      <c r="L149" s="138">
        <v>2</v>
      </c>
      <c r="M149" s="138"/>
      <c r="N149" s="146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</row>
    <row r="150" ht="21" customHeight="1" spans="1:104">
      <c r="A150" s="154" t="s">
        <v>103</v>
      </c>
      <c r="B150" s="135"/>
      <c r="C150" s="135">
        <v>506</v>
      </c>
      <c r="D150" s="135"/>
      <c r="E150" s="136">
        <v>10000</v>
      </c>
      <c r="F150" s="136" t="s">
        <v>281</v>
      </c>
      <c r="G150" s="138">
        <v>6</v>
      </c>
      <c r="H150" s="135"/>
      <c r="I150" s="135">
        <v>326</v>
      </c>
      <c r="J150" s="135" t="s">
        <v>283</v>
      </c>
      <c r="K150" s="135" t="s">
        <v>15</v>
      </c>
      <c r="L150" s="138">
        <v>1</v>
      </c>
      <c r="M150" s="138"/>
      <c r="N150" s="146"/>
      <c r="O150" s="164">
        <f ca="1">NOW()</f>
        <v>44166.7953819444</v>
      </c>
      <c r="P150" s="156"/>
      <c r="Q150" s="164"/>
      <c r="R150" s="164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</row>
    <row r="151" ht="21" customHeight="1" spans="1:104">
      <c r="A151" s="154"/>
      <c r="B151" s="135"/>
      <c r="C151" s="135"/>
      <c r="D151" s="135"/>
      <c r="E151" s="136"/>
      <c r="F151" s="136"/>
      <c r="G151" s="135"/>
      <c r="H151" s="135"/>
      <c r="I151" s="135"/>
      <c r="J151" s="135"/>
      <c r="K151" s="138"/>
      <c r="L151" s="135"/>
      <c r="M151" s="135"/>
      <c r="N151" s="146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</row>
    <row r="152" ht="21" customHeight="1" spans="1:104">
      <c r="A152" s="154"/>
      <c r="B152" s="135"/>
      <c r="C152" s="135"/>
      <c r="D152" s="135"/>
      <c r="E152" s="136"/>
      <c r="F152" s="136"/>
      <c r="G152" s="135"/>
      <c r="H152" s="135"/>
      <c r="I152" s="135"/>
      <c r="J152" s="135"/>
      <c r="K152" s="138"/>
      <c r="L152" s="135"/>
      <c r="M152" s="135"/>
      <c r="N152" s="146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</row>
    <row r="153" ht="21" customHeight="1" spans="1:104">
      <c r="A153" s="154"/>
      <c r="B153" s="135"/>
      <c r="C153" s="135"/>
      <c r="D153" s="135"/>
      <c r="E153" s="136"/>
      <c r="F153" s="136"/>
      <c r="G153" s="138"/>
      <c r="H153" s="135"/>
      <c r="I153" s="135"/>
      <c r="J153" s="135"/>
      <c r="K153" s="138"/>
      <c r="L153" s="135"/>
      <c r="M153" s="135"/>
      <c r="N153" s="146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</row>
    <row r="154" ht="21" hidden="1" customHeight="1" spans="1:104">
      <c r="A154" s="154"/>
      <c r="B154" s="135"/>
      <c r="C154" s="135"/>
      <c r="D154" s="135"/>
      <c r="E154" s="136"/>
      <c r="F154" s="136"/>
      <c r="G154" s="138"/>
      <c r="H154" s="135"/>
      <c r="I154" s="135"/>
      <c r="J154" s="138"/>
      <c r="K154" s="135"/>
      <c r="L154" s="135"/>
      <c r="M154" s="149"/>
      <c r="N154" s="146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</row>
    <row r="155" ht="21" hidden="1" customHeight="1" spans="1:104">
      <c r="A155" s="154"/>
      <c r="B155" s="135"/>
      <c r="C155" s="135"/>
      <c r="D155" s="135"/>
      <c r="E155" s="136"/>
      <c r="F155" s="136"/>
      <c r="G155" s="135"/>
      <c r="H155" s="135"/>
      <c r="I155" s="135"/>
      <c r="J155" s="138"/>
      <c r="K155" s="135"/>
      <c r="L155" s="135"/>
      <c r="M155" s="149"/>
      <c r="N155" s="146"/>
      <c r="O155" s="43"/>
      <c r="P155" s="43"/>
      <c r="Q155" s="43"/>
      <c r="R155" s="43"/>
      <c r="S155" s="43"/>
      <c r="T155" s="43"/>
      <c r="U155" s="43"/>
      <c r="V155" s="43">
        <v>2100</v>
      </c>
      <c r="W155" s="43">
        <f>10000+23350+30000</f>
        <v>63350</v>
      </c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</row>
    <row r="156" ht="21" hidden="1" customHeight="1" spans="1:104">
      <c r="A156" s="154"/>
      <c r="B156" s="135"/>
      <c r="C156" s="135"/>
      <c r="D156" s="135"/>
      <c r="E156" s="136"/>
      <c r="F156" s="136"/>
      <c r="G156" s="138"/>
      <c r="H156" s="135"/>
      <c r="I156" s="135"/>
      <c r="J156" s="138"/>
      <c r="K156" s="135"/>
      <c r="L156" s="135"/>
      <c r="M156" s="149"/>
      <c r="N156" s="146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</row>
    <row r="157" ht="21" hidden="1" customHeight="1" spans="1:104">
      <c r="A157" s="154"/>
      <c r="B157" s="135"/>
      <c r="C157" s="135"/>
      <c r="D157" s="135"/>
      <c r="E157" s="136"/>
      <c r="F157" s="136"/>
      <c r="G157" s="135"/>
      <c r="H157" s="135"/>
      <c r="I157" s="135"/>
      <c r="J157" s="135"/>
      <c r="K157" s="135"/>
      <c r="L157" s="135"/>
      <c r="M157" s="135"/>
      <c r="N157" s="146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</row>
    <row r="158" ht="21" hidden="1" customHeight="1" spans="1:104">
      <c r="A158" s="154"/>
      <c r="B158" s="135"/>
      <c r="C158" s="135"/>
      <c r="D158" s="135"/>
      <c r="E158" s="136"/>
      <c r="F158" s="136"/>
      <c r="G158" s="138"/>
      <c r="H158" s="135"/>
      <c r="I158" s="135"/>
      <c r="J158" s="135"/>
      <c r="K158" s="135"/>
      <c r="L158" s="135"/>
      <c r="M158" s="133"/>
      <c r="N158" s="146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</row>
    <row r="159" ht="21" hidden="1" customHeight="1" spans="1:104">
      <c r="A159" s="154"/>
      <c r="B159" s="135"/>
      <c r="C159" s="135"/>
      <c r="D159" s="135"/>
      <c r="E159" s="136"/>
      <c r="F159" s="136"/>
      <c r="G159" s="135"/>
      <c r="H159" s="135"/>
      <c r="I159" s="135"/>
      <c r="J159" s="135"/>
      <c r="K159" s="135"/>
      <c r="L159" s="135"/>
      <c r="M159" s="133"/>
      <c r="N159" s="146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</row>
    <row r="160" ht="21" hidden="1" customHeight="1" spans="1:104">
      <c r="A160" s="154"/>
      <c r="B160" s="135"/>
      <c r="C160" s="135"/>
      <c r="D160" s="135"/>
      <c r="E160" s="136"/>
      <c r="F160" s="136"/>
      <c r="G160" s="138"/>
      <c r="H160" s="135"/>
      <c r="I160" s="135"/>
      <c r="J160" s="135"/>
      <c r="K160" s="135"/>
      <c r="L160" s="135"/>
      <c r="M160" s="133"/>
      <c r="N160" s="146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</row>
    <row r="161" ht="21" hidden="1" customHeight="1" spans="1:104">
      <c r="A161" s="154"/>
      <c r="B161" s="135"/>
      <c r="C161" s="135"/>
      <c r="D161" s="135"/>
      <c r="E161" s="136"/>
      <c r="F161" s="136"/>
      <c r="G161" s="135"/>
      <c r="H161" s="135"/>
      <c r="I161" s="135"/>
      <c r="J161" s="135"/>
      <c r="K161" s="135"/>
      <c r="L161" s="135"/>
      <c r="M161" s="135"/>
      <c r="N161" s="146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</row>
    <row r="162" ht="21" hidden="1" customHeight="1" spans="1:104">
      <c r="A162" s="154"/>
      <c r="B162" s="135"/>
      <c r="C162" s="135"/>
      <c r="D162" s="135"/>
      <c r="E162" s="136"/>
      <c r="F162" s="136"/>
      <c r="G162" s="138"/>
      <c r="H162" s="135"/>
      <c r="I162" s="135"/>
      <c r="J162" s="135"/>
      <c r="K162" s="135"/>
      <c r="L162" s="135"/>
      <c r="M162" s="135"/>
      <c r="N162" s="146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</row>
    <row r="163" ht="21" hidden="1" customHeight="1" spans="1:104">
      <c r="A163" s="154"/>
      <c r="B163" s="135"/>
      <c r="C163" s="138"/>
      <c r="D163" s="138"/>
      <c r="E163" s="139"/>
      <c r="F163" s="139"/>
      <c r="G163" s="135"/>
      <c r="H163" s="138"/>
      <c r="I163" s="138"/>
      <c r="J163" s="138"/>
      <c r="K163" s="138"/>
      <c r="L163" s="135"/>
      <c r="M163" s="135"/>
      <c r="N163" s="146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</row>
    <row r="164" ht="21" hidden="1" customHeight="1" spans="1:104">
      <c r="A164" s="154"/>
      <c r="B164" s="135"/>
      <c r="C164" s="138"/>
      <c r="D164" s="138"/>
      <c r="E164" s="139"/>
      <c r="F164" s="139"/>
      <c r="G164" s="138"/>
      <c r="H164" s="138"/>
      <c r="I164" s="138"/>
      <c r="J164" s="138"/>
      <c r="K164" s="138"/>
      <c r="L164" s="135"/>
      <c r="M164" s="135"/>
      <c r="N164" s="146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</row>
    <row r="165" ht="21" hidden="1" customHeight="1" spans="1:104">
      <c r="A165" s="154"/>
      <c r="B165" s="135"/>
      <c r="C165" s="138"/>
      <c r="D165" s="138"/>
      <c r="E165" s="139"/>
      <c r="F165" s="139"/>
      <c r="G165" s="135"/>
      <c r="H165" s="138"/>
      <c r="I165" s="138"/>
      <c r="J165" s="138"/>
      <c r="K165" s="135"/>
      <c r="L165" s="135"/>
      <c r="M165" s="135"/>
      <c r="N165" s="146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</row>
    <row r="166" ht="21" hidden="1" customHeight="1" spans="1:104">
      <c r="A166" s="154"/>
      <c r="B166" s="135"/>
      <c r="C166" s="138"/>
      <c r="D166" s="138"/>
      <c r="E166" s="139"/>
      <c r="F166" s="139"/>
      <c r="G166" s="138"/>
      <c r="H166" s="138"/>
      <c r="I166" s="138"/>
      <c r="J166" s="138"/>
      <c r="K166" s="135"/>
      <c r="L166" s="135"/>
      <c r="M166" s="135"/>
      <c r="N166" s="146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</row>
    <row r="167" ht="21" hidden="1" customHeight="1" spans="1:104">
      <c r="A167" s="154"/>
      <c r="B167" s="135"/>
      <c r="C167" s="138"/>
      <c r="D167" s="138"/>
      <c r="E167" s="139"/>
      <c r="F167" s="139"/>
      <c r="G167" s="135"/>
      <c r="H167" s="138"/>
      <c r="I167" s="138"/>
      <c r="J167" s="138"/>
      <c r="K167" s="135"/>
      <c r="L167" s="135"/>
      <c r="M167" s="135"/>
      <c r="N167" s="146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</row>
    <row r="168" ht="21" hidden="1" customHeight="1" spans="1:104">
      <c r="A168" s="154"/>
      <c r="B168" s="135"/>
      <c r="C168" s="141"/>
      <c r="D168" s="141"/>
      <c r="E168" s="142"/>
      <c r="F168" s="142"/>
      <c r="G168" s="138"/>
      <c r="H168" s="141"/>
      <c r="I168" s="141"/>
      <c r="J168" s="141"/>
      <c r="K168" s="135"/>
      <c r="L168" s="135"/>
      <c r="M168" s="149"/>
      <c r="N168" s="146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</row>
    <row r="169" ht="21" hidden="1" customHeight="1" spans="1:104">
      <c r="A169" s="154"/>
      <c r="B169" s="135"/>
      <c r="C169" s="141"/>
      <c r="D169" s="141"/>
      <c r="E169" s="142"/>
      <c r="F169" s="142"/>
      <c r="G169" s="135"/>
      <c r="H169" s="141"/>
      <c r="I169" s="141"/>
      <c r="J169" s="141"/>
      <c r="K169" s="135"/>
      <c r="L169" s="135"/>
      <c r="M169" s="149"/>
      <c r="N169" s="146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</row>
    <row r="170" ht="21" hidden="1" customHeight="1" spans="1:104">
      <c r="A170" s="154"/>
      <c r="B170" s="135"/>
      <c r="C170" s="141"/>
      <c r="D170" s="141"/>
      <c r="E170" s="142"/>
      <c r="F170" s="142"/>
      <c r="G170" s="138"/>
      <c r="H170" s="141"/>
      <c r="I170" s="141"/>
      <c r="J170" s="138"/>
      <c r="K170" s="135"/>
      <c r="L170" s="135"/>
      <c r="M170" s="135"/>
      <c r="N170" s="146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</row>
    <row r="171" ht="21" hidden="1" customHeight="1" spans="1:104">
      <c r="A171" s="154"/>
      <c r="B171" s="135"/>
      <c r="C171" s="138"/>
      <c r="D171" s="138"/>
      <c r="E171" s="139"/>
      <c r="F171" s="139"/>
      <c r="G171" s="135"/>
      <c r="H171" s="138"/>
      <c r="I171" s="138"/>
      <c r="J171" s="138"/>
      <c r="K171" s="135"/>
      <c r="L171" s="135"/>
      <c r="M171" s="149"/>
      <c r="N171" s="146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</row>
    <row r="172" ht="21" hidden="1" customHeight="1" spans="1:104">
      <c r="A172" s="154"/>
      <c r="B172" s="135"/>
      <c r="C172" s="138"/>
      <c r="D172" s="138"/>
      <c r="E172" s="139"/>
      <c r="F172" s="139"/>
      <c r="G172" s="138"/>
      <c r="H172" s="138"/>
      <c r="I172" s="138"/>
      <c r="J172" s="138"/>
      <c r="K172" s="135"/>
      <c r="L172" s="135"/>
      <c r="M172" s="135"/>
      <c r="N172" s="146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</row>
    <row r="173" ht="21" hidden="1" customHeight="1" spans="1:104">
      <c r="A173" s="154"/>
      <c r="B173" s="135"/>
      <c r="C173" s="138"/>
      <c r="D173" s="138"/>
      <c r="E173" s="139"/>
      <c r="F173" s="139"/>
      <c r="G173" s="135"/>
      <c r="H173" s="138"/>
      <c r="I173" s="138"/>
      <c r="J173" s="138"/>
      <c r="K173" s="135"/>
      <c r="L173" s="135"/>
      <c r="M173" s="135"/>
      <c r="N173" s="146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</row>
    <row r="174" ht="21" hidden="1" customHeight="1" spans="1:104">
      <c r="A174" s="154"/>
      <c r="B174" s="135"/>
      <c r="C174" s="135"/>
      <c r="D174" s="135"/>
      <c r="E174" s="136"/>
      <c r="F174" s="136"/>
      <c r="G174" s="138"/>
      <c r="H174" s="135"/>
      <c r="I174" s="135"/>
      <c r="J174" s="135"/>
      <c r="K174" s="135"/>
      <c r="L174" s="135"/>
      <c r="M174" s="135"/>
      <c r="N174" s="146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</row>
    <row r="175" ht="21" hidden="1" customHeight="1" spans="1:104">
      <c r="A175" s="154"/>
      <c r="B175" s="135"/>
      <c r="C175" s="138"/>
      <c r="D175" s="138"/>
      <c r="E175" s="139"/>
      <c r="F175" s="139"/>
      <c r="G175" s="135"/>
      <c r="H175" s="138"/>
      <c r="I175" s="138"/>
      <c r="J175" s="138"/>
      <c r="K175" s="135"/>
      <c r="L175" s="135"/>
      <c r="M175" s="135"/>
      <c r="N175" s="146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</row>
    <row r="176" ht="21" hidden="1" customHeight="1" spans="1:104">
      <c r="A176" s="154"/>
      <c r="B176" s="135"/>
      <c r="C176" s="138"/>
      <c r="D176" s="138"/>
      <c r="E176" s="139"/>
      <c r="F176" s="139"/>
      <c r="G176" s="138"/>
      <c r="H176" s="138"/>
      <c r="I176" s="138"/>
      <c r="J176" s="138"/>
      <c r="K176" s="135"/>
      <c r="L176" s="135"/>
      <c r="M176" s="135"/>
      <c r="N176" s="146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</row>
    <row r="177" s="6" customFormat="1" ht="21" hidden="1" customHeight="1" spans="1:105">
      <c r="A177" s="154"/>
      <c r="B177" s="135"/>
      <c r="C177" s="138"/>
      <c r="D177" s="138"/>
      <c r="E177" s="139"/>
      <c r="F177" s="139"/>
      <c r="G177" s="135"/>
      <c r="H177" s="138"/>
      <c r="I177" s="138"/>
      <c r="J177" s="138"/>
      <c r="K177" s="135"/>
      <c r="L177" s="135"/>
      <c r="M177" s="153"/>
      <c r="N177" s="146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4"/>
    </row>
    <row r="178" s="6" customFormat="1" ht="21" hidden="1" customHeight="1" spans="1:105">
      <c r="A178" s="154"/>
      <c r="B178" s="135"/>
      <c r="C178" s="135"/>
      <c r="D178" s="135"/>
      <c r="E178" s="136"/>
      <c r="F178" s="136"/>
      <c r="G178" s="138"/>
      <c r="H178" s="135"/>
      <c r="I178" s="135"/>
      <c r="J178" s="135"/>
      <c r="K178" s="135"/>
      <c r="L178" s="135"/>
      <c r="M178" s="135"/>
      <c r="N178" s="146"/>
      <c r="O178" s="43"/>
      <c r="P178" s="43"/>
      <c r="Q178" s="43"/>
      <c r="R178" s="43"/>
      <c r="S178" s="43"/>
      <c r="T178" s="43"/>
      <c r="U178" s="43"/>
      <c r="V178" s="43"/>
      <c r="W178" s="43">
        <f>6000+4700+10000+25000-12800+12800</f>
        <v>45700</v>
      </c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4"/>
    </row>
    <row r="179" s="43" customFormat="1" ht="21" hidden="1" customHeight="1" spans="1:14">
      <c r="A179" s="154"/>
      <c r="B179" s="135"/>
      <c r="C179" s="135"/>
      <c r="D179" s="135"/>
      <c r="E179" s="136"/>
      <c r="F179" s="136"/>
      <c r="G179" s="135"/>
      <c r="H179" s="135"/>
      <c r="I179" s="135"/>
      <c r="J179" s="135"/>
      <c r="K179" s="135"/>
      <c r="L179" s="135"/>
      <c r="M179" s="135"/>
      <c r="N179" s="146"/>
    </row>
    <row r="180" s="43" customFormat="1" ht="21" hidden="1" customHeight="1" spans="1:14">
      <c r="A180" s="154"/>
      <c r="B180" s="135"/>
      <c r="C180" s="155"/>
      <c r="D180" s="155"/>
      <c r="E180" s="155"/>
      <c r="F180" s="155"/>
      <c r="G180" s="138"/>
      <c r="H180" s="155"/>
      <c r="I180" s="155"/>
      <c r="J180" s="155"/>
      <c r="K180" s="155"/>
      <c r="L180" s="155"/>
      <c r="M180" s="155"/>
      <c r="N180" s="146"/>
    </row>
    <row r="181" ht="21" hidden="1" customHeight="1" spans="1:104">
      <c r="A181" s="154"/>
      <c r="B181" s="135"/>
      <c r="C181" s="135"/>
      <c r="D181" s="135"/>
      <c r="E181" s="136"/>
      <c r="F181" s="136"/>
      <c r="G181" s="135"/>
      <c r="H181" s="135"/>
      <c r="I181" s="135"/>
      <c r="J181" s="135"/>
      <c r="K181" s="135"/>
      <c r="L181" s="138"/>
      <c r="M181" s="152"/>
      <c r="N181" s="146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</row>
    <row r="182" ht="21" hidden="1" customHeight="1" spans="1:104">
      <c r="A182" s="154"/>
      <c r="B182" s="135"/>
      <c r="C182" s="135"/>
      <c r="D182" s="135"/>
      <c r="E182" s="136"/>
      <c r="F182" s="136"/>
      <c r="G182" s="138"/>
      <c r="H182" s="135"/>
      <c r="I182" s="135"/>
      <c r="J182" s="135"/>
      <c r="K182" s="138"/>
      <c r="L182" s="138"/>
      <c r="M182" s="138"/>
      <c r="N182" s="146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</row>
    <row r="183" ht="22.5" hidden="1" customHeight="1" spans="1:104">
      <c r="A183" s="154"/>
      <c r="B183" s="135"/>
      <c r="C183" s="135"/>
      <c r="D183" s="135"/>
      <c r="E183" s="136"/>
      <c r="F183" s="136"/>
      <c r="G183" s="135"/>
      <c r="H183" s="135"/>
      <c r="I183" s="135"/>
      <c r="J183" s="135"/>
      <c r="K183" s="138"/>
      <c r="L183" s="138"/>
      <c r="M183" s="138"/>
      <c r="N183" s="146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</row>
    <row r="184" ht="21" hidden="1" customHeight="1" spans="1:104">
      <c r="A184" s="154"/>
      <c r="B184" s="135"/>
      <c r="C184" s="135"/>
      <c r="D184" s="135"/>
      <c r="E184" s="136"/>
      <c r="F184" s="136"/>
      <c r="G184" s="138"/>
      <c r="H184" s="135"/>
      <c r="I184" s="135"/>
      <c r="J184" s="135"/>
      <c r="K184" s="138"/>
      <c r="L184" s="138"/>
      <c r="M184" s="152"/>
      <c r="N184" s="146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</row>
    <row r="185" ht="21" hidden="1" customHeight="1" spans="1:104">
      <c r="A185" s="154"/>
      <c r="B185" s="135"/>
      <c r="C185" s="135"/>
      <c r="D185" s="135"/>
      <c r="E185" s="136"/>
      <c r="F185" s="136"/>
      <c r="G185" s="135"/>
      <c r="H185" s="135"/>
      <c r="I185" s="135"/>
      <c r="J185" s="135"/>
      <c r="K185" s="138"/>
      <c r="L185" s="138"/>
      <c r="M185" s="152"/>
      <c r="N185" s="146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</row>
    <row r="186" ht="21" hidden="1" customHeight="1" spans="1:104">
      <c r="A186" s="154"/>
      <c r="B186" s="135"/>
      <c r="C186" s="135"/>
      <c r="D186" s="135"/>
      <c r="E186" s="136"/>
      <c r="F186" s="136"/>
      <c r="G186" s="138"/>
      <c r="H186" s="135"/>
      <c r="I186" s="135"/>
      <c r="J186" s="135"/>
      <c r="K186" s="155"/>
      <c r="L186" s="135"/>
      <c r="M186" s="138"/>
      <c r="N186" s="146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</row>
    <row r="187" ht="21" hidden="1" customHeight="1" spans="1:104">
      <c r="A187" s="154"/>
      <c r="B187" s="135"/>
      <c r="C187" s="135"/>
      <c r="D187" s="135"/>
      <c r="E187" s="136"/>
      <c r="F187" s="136"/>
      <c r="G187" s="135"/>
      <c r="H187" s="135"/>
      <c r="I187" s="135"/>
      <c r="J187" s="135"/>
      <c r="K187" s="138"/>
      <c r="L187" s="135"/>
      <c r="M187" s="135"/>
      <c r="N187" s="146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</row>
    <row r="188" ht="21" hidden="1" customHeight="1" spans="1:104">
      <c r="A188" s="154"/>
      <c r="B188" s="135"/>
      <c r="C188" s="135"/>
      <c r="D188" s="135"/>
      <c r="E188" s="136"/>
      <c r="F188" s="136"/>
      <c r="G188" s="138"/>
      <c r="H188" s="135"/>
      <c r="I188" s="135"/>
      <c r="J188" s="135"/>
      <c r="K188" s="138"/>
      <c r="L188" s="138"/>
      <c r="M188" s="138"/>
      <c r="N188" s="146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</row>
    <row r="189" ht="21" hidden="1" customHeight="1" spans="1:104">
      <c r="A189" s="154"/>
      <c r="B189" s="135"/>
      <c r="C189" s="135"/>
      <c r="D189" s="135"/>
      <c r="E189" s="136"/>
      <c r="F189" s="136"/>
      <c r="G189" s="135"/>
      <c r="H189" s="135"/>
      <c r="I189" s="135"/>
      <c r="J189" s="135"/>
      <c r="K189" s="135"/>
      <c r="L189" s="135"/>
      <c r="M189" s="149"/>
      <c r="N189" s="146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</row>
    <row r="190" ht="21" hidden="1" customHeight="1" spans="1:104">
      <c r="A190" s="154"/>
      <c r="B190" s="135"/>
      <c r="C190" s="135"/>
      <c r="D190" s="135"/>
      <c r="E190" s="136"/>
      <c r="F190" s="136"/>
      <c r="G190" s="138"/>
      <c r="H190" s="135"/>
      <c r="I190" s="135"/>
      <c r="J190" s="135"/>
      <c r="K190" s="135"/>
      <c r="L190" s="135"/>
      <c r="M190" s="149"/>
      <c r="N190" s="146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</row>
    <row r="191" ht="21" hidden="1" customHeight="1" spans="1:104">
      <c r="A191" s="154"/>
      <c r="B191" s="135"/>
      <c r="C191" s="135"/>
      <c r="D191" s="135"/>
      <c r="E191" s="136"/>
      <c r="F191" s="136"/>
      <c r="G191" s="135"/>
      <c r="H191" s="135"/>
      <c r="I191" s="135"/>
      <c r="J191" s="135"/>
      <c r="K191" s="135"/>
      <c r="L191" s="135"/>
      <c r="M191" s="135"/>
      <c r="N191" s="146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</row>
    <row r="192" ht="21" hidden="1" customHeight="1" spans="1:104">
      <c r="A192" s="154"/>
      <c r="B192" s="135"/>
      <c r="C192" s="135"/>
      <c r="D192" s="135"/>
      <c r="E192" s="136"/>
      <c r="F192" s="136"/>
      <c r="G192" s="138"/>
      <c r="H192" s="135"/>
      <c r="I192" s="135"/>
      <c r="J192" s="135"/>
      <c r="K192" s="135"/>
      <c r="L192" s="135"/>
      <c r="M192" s="135"/>
      <c r="N192" s="146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</row>
    <row r="193" ht="21" hidden="1" customHeight="1" spans="1:104">
      <c r="A193" s="154"/>
      <c r="B193" s="135"/>
      <c r="C193" s="135"/>
      <c r="D193" s="135"/>
      <c r="E193" s="136"/>
      <c r="F193" s="136"/>
      <c r="G193" s="135"/>
      <c r="H193" s="135"/>
      <c r="I193" s="135"/>
      <c r="J193" s="135"/>
      <c r="K193" s="135"/>
      <c r="L193" s="135"/>
      <c r="M193" s="135"/>
      <c r="N193" s="146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</row>
    <row r="194" ht="21" hidden="1" customHeight="1" spans="1:104">
      <c r="A194" s="154"/>
      <c r="B194" s="135"/>
      <c r="C194" s="135"/>
      <c r="D194" s="135"/>
      <c r="E194" s="136"/>
      <c r="F194" s="136"/>
      <c r="G194" s="138"/>
      <c r="H194" s="135"/>
      <c r="I194" s="135"/>
      <c r="J194" s="135"/>
      <c r="K194" s="135"/>
      <c r="L194" s="135"/>
      <c r="M194" s="135"/>
      <c r="N194" s="146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</row>
    <row r="195" ht="21" hidden="1" customHeight="1" spans="1:104">
      <c r="A195" s="154"/>
      <c r="B195" s="135"/>
      <c r="C195" s="135"/>
      <c r="D195" s="135"/>
      <c r="E195" s="136"/>
      <c r="F195" s="136"/>
      <c r="G195" s="135"/>
      <c r="H195" s="135"/>
      <c r="I195" s="135"/>
      <c r="J195" s="135"/>
      <c r="K195" s="135"/>
      <c r="L195" s="138"/>
      <c r="M195" s="138"/>
      <c r="N195" s="146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</row>
    <row r="196" ht="21" hidden="1" customHeight="1" spans="1:104">
      <c r="A196" s="154"/>
      <c r="B196" s="135"/>
      <c r="C196" s="135"/>
      <c r="D196" s="135"/>
      <c r="E196" s="136"/>
      <c r="F196" s="136"/>
      <c r="G196" s="138"/>
      <c r="H196" s="135"/>
      <c r="I196" s="135"/>
      <c r="J196" s="135"/>
      <c r="K196" s="135"/>
      <c r="L196" s="138"/>
      <c r="M196" s="138"/>
      <c r="N196" s="146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</row>
    <row r="197" ht="21" customHeight="1" spans="1:104">
      <c r="A197" s="154"/>
      <c r="B197" s="135"/>
      <c r="C197" s="138"/>
      <c r="D197" s="138"/>
      <c r="E197" s="139"/>
      <c r="F197" s="139"/>
      <c r="G197" s="135"/>
      <c r="H197" s="138"/>
      <c r="I197" s="138"/>
      <c r="J197" s="135"/>
      <c r="K197" s="135"/>
      <c r="L197" s="154"/>
      <c r="M197" s="135"/>
      <c r="N197" s="146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</row>
    <row r="198" ht="21" hidden="1" customHeight="1" spans="1:104">
      <c r="A198" s="154"/>
      <c r="B198" s="135"/>
      <c r="C198" s="138"/>
      <c r="D198" s="138"/>
      <c r="E198" s="139"/>
      <c r="F198" s="139"/>
      <c r="G198" s="138"/>
      <c r="H198" s="138"/>
      <c r="I198" s="138"/>
      <c r="J198" s="135"/>
      <c r="K198" s="135"/>
      <c r="L198" s="135"/>
      <c r="M198" s="135"/>
      <c r="N198" s="146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</row>
    <row r="199" ht="21" hidden="1" customHeight="1" spans="1:104">
      <c r="A199" s="154"/>
      <c r="B199" s="135"/>
      <c r="C199" s="135"/>
      <c r="D199" s="135"/>
      <c r="E199" s="136"/>
      <c r="F199" s="136"/>
      <c r="G199" s="135"/>
      <c r="H199" s="138"/>
      <c r="I199" s="138"/>
      <c r="J199" s="135"/>
      <c r="K199" s="135"/>
      <c r="L199" s="135"/>
      <c r="M199" s="135"/>
      <c r="N199" s="146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</row>
    <row r="200" ht="21.75" hidden="1" customHeight="1" spans="1:104">
      <c r="A200" s="154"/>
      <c r="B200" s="135"/>
      <c r="C200" s="135"/>
      <c r="D200" s="135"/>
      <c r="E200" s="136"/>
      <c r="F200" s="136"/>
      <c r="G200" s="138"/>
      <c r="H200" s="138"/>
      <c r="I200" s="138"/>
      <c r="J200" s="135"/>
      <c r="K200" s="135"/>
      <c r="L200" s="135"/>
      <c r="M200" s="135"/>
      <c r="N200" s="146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</row>
    <row r="201" ht="23.25" hidden="1" customHeight="1" spans="1:104">
      <c r="A201" s="154"/>
      <c r="B201" s="135"/>
      <c r="C201" s="135"/>
      <c r="D201" s="135"/>
      <c r="E201" s="136"/>
      <c r="F201" s="136"/>
      <c r="G201" s="135"/>
      <c r="H201" s="135"/>
      <c r="I201" s="138"/>
      <c r="J201" s="138"/>
      <c r="K201" s="138"/>
      <c r="L201" s="135"/>
      <c r="M201" s="138"/>
      <c r="N201" s="146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</row>
    <row r="202" ht="21" hidden="1" customHeight="1" spans="1:104">
      <c r="A202" s="154"/>
      <c r="B202" s="135"/>
      <c r="C202" s="135"/>
      <c r="D202" s="135"/>
      <c r="E202" s="136"/>
      <c r="F202" s="136"/>
      <c r="G202" s="138"/>
      <c r="H202" s="135"/>
      <c r="I202" s="138"/>
      <c r="J202" s="138"/>
      <c r="K202" s="138"/>
      <c r="L202" s="135"/>
      <c r="M202" s="138"/>
      <c r="N202" s="146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</row>
    <row r="203" ht="21" hidden="1" customHeight="1" spans="1:104">
      <c r="A203" s="154"/>
      <c r="B203" s="135"/>
      <c r="C203" s="135"/>
      <c r="D203" s="135"/>
      <c r="E203" s="136"/>
      <c r="F203" s="136"/>
      <c r="G203" s="135"/>
      <c r="H203" s="135"/>
      <c r="I203" s="135"/>
      <c r="J203" s="135"/>
      <c r="K203" s="135"/>
      <c r="L203" s="135"/>
      <c r="M203" s="149"/>
      <c r="N203" s="146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</row>
    <row r="204" ht="21" hidden="1" customHeight="1" spans="1:104">
      <c r="A204" s="154"/>
      <c r="B204" s="135"/>
      <c r="C204" s="135"/>
      <c r="D204" s="135"/>
      <c r="E204" s="136"/>
      <c r="F204" s="136"/>
      <c r="G204" s="138"/>
      <c r="H204" s="135"/>
      <c r="I204" s="135"/>
      <c r="J204" s="135"/>
      <c r="K204" s="135"/>
      <c r="L204" s="138"/>
      <c r="M204" s="138"/>
      <c r="N204" s="146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</row>
    <row r="205" ht="21" hidden="1" customHeight="1" spans="1:104">
      <c r="A205" s="154"/>
      <c r="B205" s="135"/>
      <c r="C205" s="138"/>
      <c r="D205" s="138"/>
      <c r="E205" s="139"/>
      <c r="F205" s="139"/>
      <c r="G205" s="135"/>
      <c r="H205" s="138"/>
      <c r="I205" s="138"/>
      <c r="J205" s="138"/>
      <c r="K205" s="135"/>
      <c r="L205" s="138"/>
      <c r="M205" s="152"/>
      <c r="N205" s="146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</row>
    <row r="206" ht="21" hidden="1" customHeight="1" spans="1:104">
      <c r="A206" s="154"/>
      <c r="B206" s="135"/>
      <c r="C206" s="135"/>
      <c r="D206" s="135"/>
      <c r="E206" s="136"/>
      <c r="F206" s="136"/>
      <c r="G206" s="138"/>
      <c r="H206" s="135"/>
      <c r="I206" s="135"/>
      <c r="J206" s="135"/>
      <c r="K206" s="135"/>
      <c r="L206" s="138"/>
      <c r="M206" s="152"/>
      <c r="N206" s="146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</row>
    <row r="207" ht="21" hidden="1" customHeight="1" spans="1:104">
      <c r="A207" s="154"/>
      <c r="B207" s="135"/>
      <c r="C207" s="135"/>
      <c r="D207" s="135"/>
      <c r="E207" s="136"/>
      <c r="F207" s="136"/>
      <c r="G207" s="135"/>
      <c r="H207" s="135"/>
      <c r="I207" s="135"/>
      <c r="J207" s="135"/>
      <c r="K207" s="138"/>
      <c r="L207" s="138"/>
      <c r="M207" s="138"/>
      <c r="N207" s="146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</row>
    <row r="208" ht="21" hidden="1" customHeight="1" spans="1:104">
      <c r="A208" s="154"/>
      <c r="B208" s="135"/>
      <c r="C208" s="135"/>
      <c r="D208" s="135"/>
      <c r="E208" s="136"/>
      <c r="F208" s="136"/>
      <c r="G208" s="138"/>
      <c r="H208" s="135"/>
      <c r="I208" s="135"/>
      <c r="J208" s="135"/>
      <c r="K208" s="138"/>
      <c r="L208" s="135"/>
      <c r="M208" s="135"/>
      <c r="N208" s="146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</row>
    <row r="209" ht="21" hidden="1" customHeight="1" spans="1:104">
      <c r="A209" s="154"/>
      <c r="B209" s="135"/>
      <c r="C209" s="135"/>
      <c r="D209" s="135"/>
      <c r="E209" s="136"/>
      <c r="F209" s="136"/>
      <c r="G209" s="135"/>
      <c r="H209" s="135"/>
      <c r="I209" s="135"/>
      <c r="J209" s="135"/>
      <c r="K209" s="135"/>
      <c r="M209" s="149"/>
      <c r="N209" s="146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</row>
    <row r="210" ht="22.5" hidden="1" customHeight="1" spans="1:104">
      <c r="A210" s="154"/>
      <c r="B210" s="135"/>
      <c r="C210" s="138"/>
      <c r="D210" s="138"/>
      <c r="E210" s="139"/>
      <c r="F210" s="139"/>
      <c r="G210" s="138"/>
      <c r="H210" s="138"/>
      <c r="I210" s="138"/>
      <c r="J210" s="138"/>
      <c r="K210" s="135"/>
      <c r="L210" s="154"/>
      <c r="M210" s="149"/>
      <c r="N210" s="146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</row>
    <row r="211" ht="22.5" hidden="1" customHeight="1" spans="1:104">
      <c r="A211" s="154"/>
      <c r="B211" s="135"/>
      <c r="C211" s="138"/>
      <c r="D211" s="138"/>
      <c r="E211" s="139"/>
      <c r="F211" s="139"/>
      <c r="G211" s="135"/>
      <c r="H211" s="138"/>
      <c r="I211" s="138"/>
      <c r="J211" s="138"/>
      <c r="K211" s="135"/>
      <c r="L211" s="154"/>
      <c r="M211" s="149"/>
      <c r="N211" s="146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</row>
    <row r="212" ht="22.5" hidden="1" customHeight="1" spans="1:104">
      <c r="A212" s="154"/>
      <c r="B212" s="135"/>
      <c r="C212" s="138"/>
      <c r="D212" s="138"/>
      <c r="E212" s="139"/>
      <c r="F212" s="139"/>
      <c r="G212" s="138"/>
      <c r="H212" s="138"/>
      <c r="I212" s="138"/>
      <c r="J212" s="138"/>
      <c r="K212" s="135"/>
      <c r="L212" s="154"/>
      <c r="M212" s="149"/>
      <c r="N212" s="146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</row>
    <row r="213" ht="21" hidden="1" customHeight="1" spans="1:104">
      <c r="A213" s="154"/>
      <c r="B213" s="135"/>
      <c r="C213" s="138"/>
      <c r="D213" s="138"/>
      <c r="E213" s="139"/>
      <c r="F213" s="139"/>
      <c r="G213" s="135"/>
      <c r="H213" s="138"/>
      <c r="I213" s="138"/>
      <c r="J213" s="138"/>
      <c r="K213" s="138"/>
      <c r="L213" s="154"/>
      <c r="M213" s="135"/>
      <c r="N213" s="146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</row>
    <row r="214" ht="21" hidden="1" customHeight="1" spans="1:104">
      <c r="A214" s="154"/>
      <c r="B214" s="135"/>
      <c r="C214" s="138"/>
      <c r="D214" s="138"/>
      <c r="E214" s="139"/>
      <c r="F214" s="139"/>
      <c r="G214" s="138"/>
      <c r="H214" s="138"/>
      <c r="I214" s="138"/>
      <c r="J214" s="138"/>
      <c r="K214" s="173"/>
      <c r="L214" s="135"/>
      <c r="M214" s="135"/>
      <c r="N214" s="146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</row>
    <row r="215" ht="21" hidden="1" customHeight="1" spans="1:104">
      <c r="A215" s="154"/>
      <c r="B215" s="135"/>
      <c r="C215" s="138"/>
      <c r="D215" s="138"/>
      <c r="E215" s="139"/>
      <c r="F215" s="139"/>
      <c r="G215" s="135"/>
      <c r="H215" s="138"/>
      <c r="I215" s="138"/>
      <c r="J215" s="138"/>
      <c r="K215" s="173"/>
      <c r="L215" s="138"/>
      <c r="M215" s="138"/>
      <c r="N215" s="146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</row>
    <row r="216" ht="21" hidden="1" customHeight="1" spans="1:104">
      <c r="A216" s="154"/>
      <c r="B216" s="135"/>
      <c r="C216" s="135"/>
      <c r="D216" s="135"/>
      <c r="E216" s="136"/>
      <c r="F216" s="136"/>
      <c r="G216" s="138"/>
      <c r="H216" s="135"/>
      <c r="I216" s="135"/>
      <c r="J216" s="135"/>
      <c r="K216" s="138"/>
      <c r="L216" s="135"/>
      <c r="M216" s="135"/>
      <c r="N216" s="146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</row>
    <row r="217" ht="21" hidden="1" customHeight="1" spans="1:104">
      <c r="A217" s="154"/>
      <c r="B217" s="135"/>
      <c r="C217" s="135"/>
      <c r="D217" s="135"/>
      <c r="E217" s="136"/>
      <c r="F217" s="136"/>
      <c r="G217" s="135"/>
      <c r="H217" s="135"/>
      <c r="I217" s="135"/>
      <c r="J217" s="135"/>
      <c r="K217" s="138"/>
      <c r="L217" s="149"/>
      <c r="M217" s="135"/>
      <c r="N217" s="146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</row>
    <row r="218" ht="21" hidden="1" customHeight="1" spans="1:104">
      <c r="A218" s="154"/>
      <c r="B218" s="135"/>
      <c r="C218" s="135"/>
      <c r="D218" s="135"/>
      <c r="E218" s="136"/>
      <c r="F218" s="136"/>
      <c r="G218" s="138"/>
      <c r="H218" s="135"/>
      <c r="I218" s="135"/>
      <c r="J218" s="135"/>
      <c r="K218" s="138"/>
      <c r="L218" s="149"/>
      <c r="M218" s="135"/>
      <c r="N218" s="146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</row>
    <row r="219" ht="21" hidden="1" customHeight="1" spans="1:104">
      <c r="A219" s="154"/>
      <c r="B219" s="135"/>
      <c r="C219" s="135"/>
      <c r="D219" s="135"/>
      <c r="E219" s="136"/>
      <c r="F219" s="136"/>
      <c r="G219" s="135"/>
      <c r="H219" s="135"/>
      <c r="I219" s="135"/>
      <c r="J219" s="135"/>
      <c r="K219" s="138"/>
      <c r="L219" s="149"/>
      <c r="M219" s="135"/>
      <c r="N219" s="146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</row>
    <row r="220" ht="21" hidden="1" customHeight="1" spans="1:104">
      <c r="A220" s="154"/>
      <c r="B220" s="135"/>
      <c r="C220" s="135"/>
      <c r="D220" s="135"/>
      <c r="E220" s="136"/>
      <c r="F220" s="136"/>
      <c r="G220" s="138"/>
      <c r="H220" s="135"/>
      <c r="I220" s="135"/>
      <c r="J220" s="135"/>
      <c r="K220" s="138"/>
      <c r="L220" s="149"/>
      <c r="M220" s="135"/>
      <c r="N220" s="146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</row>
    <row r="221" ht="21" hidden="1" customHeight="1" spans="1:104">
      <c r="A221" s="154"/>
      <c r="B221" s="135"/>
      <c r="C221" s="135"/>
      <c r="D221" s="135"/>
      <c r="E221" s="136"/>
      <c r="F221" s="136"/>
      <c r="G221" s="135"/>
      <c r="H221" s="135"/>
      <c r="I221" s="135"/>
      <c r="J221" s="135"/>
      <c r="K221" s="138"/>
      <c r="L221" s="149"/>
      <c r="M221" s="135"/>
      <c r="N221" s="146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</row>
    <row r="222" ht="21" hidden="1" customHeight="1" spans="1:104">
      <c r="A222" s="154"/>
      <c r="B222" s="135"/>
      <c r="C222" s="135"/>
      <c r="D222" s="135"/>
      <c r="E222" s="136"/>
      <c r="F222" s="136"/>
      <c r="G222" s="138"/>
      <c r="H222" s="135"/>
      <c r="I222" s="135"/>
      <c r="J222" s="135"/>
      <c r="K222" s="138"/>
      <c r="L222" s="149"/>
      <c r="M222" s="135"/>
      <c r="N222" s="146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</row>
    <row r="223" ht="21" hidden="1" customHeight="1" spans="1:104">
      <c r="A223" s="154"/>
      <c r="B223" s="135"/>
      <c r="C223" s="135"/>
      <c r="D223" s="135"/>
      <c r="E223" s="136"/>
      <c r="F223" s="136"/>
      <c r="G223" s="135"/>
      <c r="H223" s="135"/>
      <c r="I223" s="135"/>
      <c r="J223" s="135"/>
      <c r="K223" s="138"/>
      <c r="L223" s="149"/>
      <c r="M223" s="135"/>
      <c r="N223" s="146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</row>
    <row r="224" ht="21" hidden="1" customHeight="1" spans="1:104">
      <c r="A224" s="154"/>
      <c r="B224" s="135"/>
      <c r="C224" s="135"/>
      <c r="D224" s="135"/>
      <c r="E224" s="136"/>
      <c r="F224" s="136"/>
      <c r="G224" s="138"/>
      <c r="H224" s="135"/>
      <c r="I224" s="135"/>
      <c r="J224" s="135"/>
      <c r="K224" s="138"/>
      <c r="L224" s="149"/>
      <c r="M224" s="135"/>
      <c r="N224" s="146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</row>
    <row r="225" ht="21" hidden="1" customHeight="1" spans="1:104">
      <c r="A225" s="154"/>
      <c r="B225" s="135"/>
      <c r="C225" s="135"/>
      <c r="D225" s="135"/>
      <c r="E225" s="136"/>
      <c r="F225" s="136"/>
      <c r="G225" s="135"/>
      <c r="H225" s="135"/>
      <c r="I225" s="135"/>
      <c r="J225" s="135"/>
      <c r="K225" s="138"/>
      <c r="L225" s="149"/>
      <c r="M225" s="135"/>
      <c r="N225" s="146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</row>
    <row r="226" ht="21" hidden="1" customHeight="1" spans="1:104">
      <c r="A226" s="154"/>
      <c r="B226" s="135"/>
      <c r="C226" s="135"/>
      <c r="D226" s="135"/>
      <c r="E226" s="136"/>
      <c r="F226" s="136"/>
      <c r="G226" s="138"/>
      <c r="H226" s="135"/>
      <c r="I226" s="135"/>
      <c r="J226" s="135"/>
      <c r="K226" s="138"/>
      <c r="L226" s="149"/>
      <c r="M226" s="135"/>
      <c r="N226" s="146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</row>
    <row r="227" ht="21" hidden="1" customHeight="1" spans="1:104">
      <c r="A227" s="154"/>
      <c r="B227" s="135"/>
      <c r="C227" s="135"/>
      <c r="D227" s="135"/>
      <c r="E227" s="136"/>
      <c r="F227" s="136"/>
      <c r="G227" s="135"/>
      <c r="H227" s="135"/>
      <c r="I227" s="135"/>
      <c r="J227" s="135"/>
      <c r="K227" s="138"/>
      <c r="L227" s="149"/>
      <c r="M227" s="135"/>
      <c r="N227" s="146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</row>
    <row r="228" ht="21" customHeight="1" spans="1:104">
      <c r="A228" s="154"/>
      <c r="B228" s="135"/>
      <c r="C228" s="135"/>
      <c r="D228" s="135"/>
      <c r="E228" s="136"/>
      <c r="F228" s="136"/>
      <c r="G228" s="138"/>
      <c r="H228" s="135"/>
      <c r="I228" s="135"/>
      <c r="J228" s="135"/>
      <c r="K228" s="138"/>
      <c r="L228" s="149"/>
      <c r="M228" s="135"/>
      <c r="N228" s="146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</row>
    <row r="229" s="127" customFormat="1" ht="21" hidden="1" customHeight="1" spans="1:105">
      <c r="A229" s="165" t="s">
        <v>116</v>
      </c>
      <c r="B229" s="166"/>
      <c r="C229" s="166"/>
      <c r="D229" s="166"/>
      <c r="E229" s="167"/>
      <c r="F229" s="167"/>
      <c r="G229" s="166"/>
      <c r="H229" s="166"/>
      <c r="I229" s="166"/>
      <c r="J229" s="166"/>
      <c r="K229" s="174"/>
      <c r="L229" s="175"/>
      <c r="M229" s="176"/>
      <c r="N229" s="146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181"/>
    </row>
    <row r="230" s="6" customFormat="1" ht="21" hidden="1" customHeight="1" spans="1:105">
      <c r="A230" s="137"/>
      <c r="B230" s="168"/>
      <c r="C230" s="168"/>
      <c r="D230" s="168"/>
      <c r="E230" s="169"/>
      <c r="F230" s="169"/>
      <c r="G230" s="168"/>
      <c r="H230" s="168"/>
      <c r="I230" s="168"/>
      <c r="J230" s="168"/>
      <c r="K230" s="177"/>
      <c r="L230" s="149"/>
      <c r="M230" s="135"/>
      <c r="N230" s="146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4"/>
    </row>
    <row r="231" ht="21" hidden="1" customHeight="1" spans="1:13">
      <c r="A231" s="137" t="s">
        <v>292</v>
      </c>
      <c r="B231" s="135"/>
      <c r="C231" s="135"/>
      <c r="D231" s="135"/>
      <c r="E231" s="136"/>
      <c r="F231" s="136"/>
      <c r="G231" s="135"/>
      <c r="H231" s="135"/>
      <c r="I231" s="135"/>
      <c r="J231" s="135"/>
      <c r="K231" s="138"/>
      <c r="L231" s="175"/>
      <c r="M231" s="176"/>
    </row>
    <row r="232" ht="30" customHeight="1" spans="1:13">
      <c r="A232" s="170"/>
      <c r="B232" s="170"/>
      <c r="C232" s="170"/>
      <c r="D232" s="170"/>
      <c r="E232" s="171" t="s">
        <v>286</v>
      </c>
      <c r="F232" s="164">
        <f ca="1">NOW()</f>
        <v>44166.7953819444</v>
      </c>
      <c r="G232" s="156"/>
      <c r="H232" s="164"/>
      <c r="I232" s="164"/>
      <c r="J232" s="178" t="s">
        <v>293</v>
      </c>
      <c r="K232" s="179"/>
      <c r="L232" s="171" t="s">
        <v>288</v>
      </c>
      <c r="M232" s="180" t="s">
        <v>289</v>
      </c>
    </row>
    <row r="233" spans="1:15">
      <c r="A233" s="170"/>
      <c r="B233" s="170"/>
      <c r="C233" s="170"/>
      <c r="D233" s="170"/>
      <c r="E233" s="172"/>
      <c r="F233" s="172"/>
      <c r="G233" s="170"/>
      <c r="H233" s="170"/>
      <c r="I233" s="170"/>
      <c r="J233" s="170"/>
      <c r="K233" s="170"/>
      <c r="L233" s="170"/>
      <c r="M233" s="170"/>
      <c r="N233" s="146"/>
      <c r="O233" s="43"/>
    </row>
    <row r="234" spans="1:15">
      <c r="A234" s="170"/>
      <c r="B234" s="170"/>
      <c r="C234" s="170"/>
      <c r="D234" s="170"/>
      <c r="E234" s="172"/>
      <c r="F234" s="172"/>
      <c r="G234" s="170"/>
      <c r="H234" s="170"/>
      <c r="I234" s="170"/>
      <c r="J234" s="170"/>
      <c r="K234" s="170"/>
      <c r="L234" s="170"/>
      <c r="M234" s="170"/>
      <c r="N234" s="146"/>
      <c r="O234" s="43"/>
    </row>
    <row r="235" spans="1:15">
      <c r="A235" s="170"/>
      <c r="B235" s="170"/>
      <c r="C235" s="170"/>
      <c r="D235" s="170"/>
      <c r="E235" s="172"/>
      <c r="F235" s="172"/>
      <c r="G235" s="170"/>
      <c r="H235" s="170"/>
      <c r="I235" s="170"/>
      <c r="J235" s="170"/>
      <c r="K235" s="170"/>
      <c r="L235" s="170"/>
      <c r="M235" s="170"/>
      <c r="N235" s="146"/>
      <c r="O235" s="43"/>
    </row>
    <row r="236" spans="1:15">
      <c r="A236" s="170"/>
      <c r="B236" s="170"/>
      <c r="C236" s="170"/>
      <c r="D236" s="170"/>
      <c r="E236" s="172"/>
      <c r="F236" s="172"/>
      <c r="G236" s="170"/>
      <c r="H236" s="170"/>
      <c r="I236" s="170"/>
      <c r="J236" s="170"/>
      <c r="K236" s="170"/>
      <c r="L236" s="170"/>
      <c r="M236" s="170"/>
      <c r="N236" s="146"/>
      <c r="O236" s="43"/>
    </row>
    <row r="237" spans="1:15">
      <c r="A237" s="170"/>
      <c r="B237" s="170"/>
      <c r="C237" s="170"/>
      <c r="D237" s="170"/>
      <c r="E237" s="172"/>
      <c r="F237" s="172"/>
      <c r="G237" s="170"/>
      <c r="H237" s="170"/>
      <c r="I237" s="170"/>
      <c r="J237" s="170"/>
      <c r="K237" s="170"/>
      <c r="L237" s="170"/>
      <c r="M237" s="170"/>
      <c r="N237" s="146"/>
      <c r="O237" s="43"/>
    </row>
    <row r="238" spans="1:15">
      <c r="A238" s="170"/>
      <c r="B238" s="170"/>
      <c r="C238" s="170"/>
      <c r="D238" s="170"/>
      <c r="E238" s="172"/>
      <c r="F238" s="172"/>
      <c r="G238" s="170"/>
      <c r="H238" s="170"/>
      <c r="I238" s="170"/>
      <c r="J238" s="170"/>
      <c r="K238" s="170"/>
      <c r="L238" s="170"/>
      <c r="M238" s="170"/>
      <c r="N238" s="146"/>
      <c r="O238" s="43"/>
    </row>
    <row r="239" spans="1:15">
      <c r="A239" s="170"/>
      <c r="B239" s="170"/>
      <c r="C239" s="170"/>
      <c r="D239" s="170"/>
      <c r="E239" s="172"/>
      <c r="F239" s="172"/>
      <c r="G239" s="170"/>
      <c r="H239" s="170"/>
      <c r="I239" s="170"/>
      <c r="J239" s="170"/>
      <c r="K239" s="170"/>
      <c r="L239" s="170"/>
      <c r="M239" s="170"/>
      <c r="N239" s="146"/>
      <c r="O239" s="43"/>
    </row>
    <row r="240" spans="1:15">
      <c r="A240" s="170"/>
      <c r="B240" s="170"/>
      <c r="C240" s="170"/>
      <c r="D240" s="170"/>
      <c r="E240" s="172"/>
      <c r="F240" s="172"/>
      <c r="G240" s="170"/>
      <c r="H240" s="170"/>
      <c r="I240" s="170"/>
      <c r="J240" s="170"/>
      <c r="K240" s="170"/>
      <c r="L240" s="170"/>
      <c r="M240" s="170"/>
      <c r="N240" s="146"/>
      <c r="O240" s="43"/>
    </row>
    <row r="241" spans="1:15">
      <c r="A241" s="170"/>
      <c r="B241" s="170"/>
      <c r="C241" s="170"/>
      <c r="D241" s="170"/>
      <c r="E241" s="172"/>
      <c r="F241" s="172"/>
      <c r="G241" s="170"/>
      <c r="H241" s="170"/>
      <c r="I241" s="170"/>
      <c r="J241" s="170"/>
      <c r="K241" s="170"/>
      <c r="L241" s="170"/>
      <c r="M241" s="170"/>
      <c r="N241" s="146"/>
      <c r="O241" s="43"/>
    </row>
    <row r="242" spans="1:15">
      <c r="A242" s="170"/>
      <c r="B242" s="170"/>
      <c r="C242" s="170"/>
      <c r="D242" s="170"/>
      <c r="E242" s="172"/>
      <c r="F242" s="172"/>
      <c r="G242" s="170"/>
      <c r="H242" s="170"/>
      <c r="I242" s="170"/>
      <c r="J242" s="170"/>
      <c r="K242" s="170"/>
      <c r="L242" s="170"/>
      <c r="M242" s="170"/>
      <c r="N242" s="146"/>
      <c r="O242" s="43"/>
    </row>
    <row r="243" spans="1:15">
      <c r="A243" s="170"/>
      <c r="B243" s="170"/>
      <c r="C243" s="170"/>
      <c r="D243" s="170"/>
      <c r="E243" s="172"/>
      <c r="F243" s="172"/>
      <c r="G243" s="170"/>
      <c r="H243" s="170"/>
      <c r="I243" s="170"/>
      <c r="J243" s="170"/>
      <c r="K243" s="170"/>
      <c r="L243" s="170"/>
      <c r="M243" s="170"/>
      <c r="N243" s="146"/>
      <c r="O243" s="43"/>
    </row>
    <row r="244" spans="1:15">
      <c r="A244" s="170"/>
      <c r="B244" s="170"/>
      <c r="C244" s="170"/>
      <c r="D244" s="170"/>
      <c r="E244" s="172"/>
      <c r="F244" s="172"/>
      <c r="G244" s="170"/>
      <c r="H244" s="170"/>
      <c r="I244" s="170"/>
      <c r="J244" s="170"/>
      <c r="K244" s="170"/>
      <c r="L244" s="170"/>
      <c r="M244" s="170"/>
      <c r="N244" s="146"/>
      <c r="O244" s="43"/>
    </row>
    <row r="245" spans="1:15">
      <c r="A245" s="170"/>
      <c r="B245" s="170"/>
      <c r="C245" s="170"/>
      <c r="D245" s="170"/>
      <c r="E245" s="172"/>
      <c r="F245" s="172"/>
      <c r="G245" s="170"/>
      <c r="H245" s="170"/>
      <c r="I245" s="170"/>
      <c r="J245" s="170"/>
      <c r="K245" s="170"/>
      <c r="L245" s="170"/>
      <c r="M245" s="170"/>
      <c r="N245" s="146"/>
      <c r="O245" s="43"/>
    </row>
    <row r="246" spans="1:15">
      <c r="A246" s="170"/>
      <c r="B246" s="170"/>
      <c r="C246" s="170"/>
      <c r="D246" s="170"/>
      <c r="E246" s="172"/>
      <c r="F246" s="172"/>
      <c r="G246" s="170"/>
      <c r="H246" s="170"/>
      <c r="I246" s="170"/>
      <c r="J246" s="170"/>
      <c r="K246" s="170"/>
      <c r="L246" s="170"/>
      <c r="M246" s="170"/>
      <c r="N246" s="146"/>
      <c r="O246" s="43"/>
    </row>
    <row r="247" spans="1:15">
      <c r="A247" s="170"/>
      <c r="B247" s="170"/>
      <c r="C247" s="170"/>
      <c r="D247" s="170"/>
      <c r="E247" s="172"/>
      <c r="F247" s="172"/>
      <c r="G247" s="170"/>
      <c r="H247" s="170"/>
      <c r="I247" s="170"/>
      <c r="J247" s="170"/>
      <c r="K247" s="170"/>
      <c r="L247" s="170"/>
      <c r="M247" s="170"/>
      <c r="N247" s="146"/>
      <c r="O247" s="43"/>
    </row>
    <row r="248" spans="1:15">
      <c r="A248" s="170"/>
      <c r="B248" s="170"/>
      <c r="C248" s="170"/>
      <c r="D248" s="170"/>
      <c r="E248" s="172"/>
      <c r="F248" s="172"/>
      <c r="G248" s="170"/>
      <c r="H248" s="170"/>
      <c r="I248" s="170"/>
      <c r="J248" s="170"/>
      <c r="K248" s="170"/>
      <c r="L248" s="170"/>
      <c r="M248" s="170"/>
      <c r="N248" s="146"/>
      <c r="O248" s="43"/>
    </row>
    <row r="249" spans="1:15">
      <c r="A249" s="170"/>
      <c r="B249" s="170"/>
      <c r="C249" s="170"/>
      <c r="D249" s="170"/>
      <c r="E249" s="172"/>
      <c r="F249" s="172"/>
      <c r="G249" s="170"/>
      <c r="H249" s="170"/>
      <c r="I249" s="170"/>
      <c r="J249" s="170"/>
      <c r="K249" s="170"/>
      <c r="L249" s="170"/>
      <c r="M249" s="170"/>
      <c r="N249" s="146"/>
      <c r="O249" s="43"/>
    </row>
    <row r="250" spans="1:15">
      <c r="A250" s="170"/>
      <c r="B250" s="170"/>
      <c r="C250" s="170"/>
      <c r="D250" s="170"/>
      <c r="E250" s="172"/>
      <c r="F250" s="172"/>
      <c r="G250" s="170"/>
      <c r="H250" s="170"/>
      <c r="I250" s="170"/>
      <c r="J250" s="170"/>
      <c r="K250" s="170"/>
      <c r="L250" s="170"/>
      <c r="M250" s="170"/>
      <c r="N250" s="146"/>
      <c r="O250" s="43"/>
    </row>
    <row r="251" spans="1:15">
      <c r="A251" s="170"/>
      <c r="B251" s="170"/>
      <c r="C251" s="170"/>
      <c r="D251" s="170"/>
      <c r="E251" s="172"/>
      <c r="F251" s="172"/>
      <c r="G251" s="170"/>
      <c r="H251" s="170"/>
      <c r="I251" s="170"/>
      <c r="J251" s="170"/>
      <c r="K251" s="170"/>
      <c r="L251" s="170"/>
      <c r="M251" s="170"/>
      <c r="N251" s="146"/>
      <c r="O251" s="43"/>
    </row>
    <row r="252" spans="1:15">
      <c r="A252" s="170"/>
      <c r="B252" s="170"/>
      <c r="C252" s="170"/>
      <c r="D252" s="170"/>
      <c r="E252" s="172"/>
      <c r="F252" s="172"/>
      <c r="G252" s="170"/>
      <c r="H252" s="170"/>
      <c r="I252" s="170"/>
      <c r="J252" s="170"/>
      <c r="K252" s="170"/>
      <c r="L252" s="170"/>
      <c r="M252" s="170"/>
      <c r="N252" s="146"/>
      <c r="O252" s="43"/>
    </row>
    <row r="253" spans="1:15">
      <c r="A253" s="170"/>
      <c r="B253" s="170"/>
      <c r="C253" s="170"/>
      <c r="D253" s="170"/>
      <c r="E253" s="172"/>
      <c r="F253" s="172"/>
      <c r="G253" s="170"/>
      <c r="H253" s="170"/>
      <c r="I253" s="170"/>
      <c r="J253" s="170"/>
      <c r="K253" s="170"/>
      <c r="L253" s="170"/>
      <c r="M253" s="170"/>
      <c r="N253" s="146"/>
      <c r="O253" s="43"/>
    </row>
    <row r="254" spans="1:15">
      <c r="A254" s="170"/>
      <c r="B254" s="170"/>
      <c r="C254" s="170"/>
      <c r="D254" s="170"/>
      <c r="E254" s="172"/>
      <c r="F254" s="172"/>
      <c r="G254" s="170"/>
      <c r="H254" s="170"/>
      <c r="I254" s="170"/>
      <c r="J254" s="170"/>
      <c r="K254" s="170"/>
      <c r="L254" s="170"/>
      <c r="M254" s="170"/>
      <c r="N254" s="146"/>
      <c r="O254" s="43"/>
    </row>
    <row r="255" spans="1:15">
      <c r="A255" s="170"/>
      <c r="B255" s="170"/>
      <c r="C255" s="170"/>
      <c r="D255" s="170"/>
      <c r="E255" s="172"/>
      <c r="F255" s="172"/>
      <c r="G255" s="170"/>
      <c r="H255" s="170"/>
      <c r="I255" s="170"/>
      <c r="J255" s="170"/>
      <c r="K255" s="170"/>
      <c r="L255" s="170"/>
      <c r="M255" s="170"/>
      <c r="N255" s="146"/>
      <c r="O255" s="43"/>
    </row>
    <row r="256" spans="1:15">
      <c r="A256" s="170"/>
      <c r="B256" s="170"/>
      <c r="C256" s="170"/>
      <c r="D256" s="170"/>
      <c r="E256" s="172"/>
      <c r="F256" s="172"/>
      <c r="G256" s="170"/>
      <c r="H256" s="170"/>
      <c r="I256" s="170"/>
      <c r="J256" s="170"/>
      <c r="K256" s="170"/>
      <c r="L256" s="170"/>
      <c r="M256" s="170"/>
      <c r="N256" s="146"/>
      <c r="O256" s="43"/>
    </row>
    <row r="257" spans="1:15">
      <c r="A257" s="170"/>
      <c r="B257" s="170"/>
      <c r="C257" s="170"/>
      <c r="D257" s="170"/>
      <c r="E257" s="172"/>
      <c r="F257" s="172"/>
      <c r="G257" s="170"/>
      <c r="H257" s="170"/>
      <c r="I257" s="170"/>
      <c r="J257" s="170"/>
      <c r="K257" s="170"/>
      <c r="L257" s="170"/>
      <c r="M257" s="170"/>
      <c r="N257" s="146"/>
      <c r="O257" s="43"/>
    </row>
    <row r="258" spans="1:15">
      <c r="A258" s="170"/>
      <c r="B258" s="170"/>
      <c r="C258" s="170"/>
      <c r="D258" s="170"/>
      <c r="E258" s="172"/>
      <c r="F258" s="172"/>
      <c r="G258" s="170"/>
      <c r="H258" s="170"/>
      <c r="I258" s="170"/>
      <c r="J258" s="170"/>
      <c r="K258" s="170"/>
      <c r="L258" s="170"/>
      <c r="M258" s="170"/>
      <c r="N258" s="146"/>
      <c r="O258" s="43"/>
    </row>
    <row r="259" spans="1:15">
      <c r="A259" s="170"/>
      <c r="B259" s="170"/>
      <c r="C259" s="170"/>
      <c r="D259" s="170"/>
      <c r="E259" s="172"/>
      <c r="F259" s="172"/>
      <c r="G259" s="170"/>
      <c r="H259" s="170"/>
      <c r="I259" s="170"/>
      <c r="J259" s="170"/>
      <c r="K259" s="170"/>
      <c r="L259" s="170"/>
      <c r="M259" s="170"/>
      <c r="N259" s="146"/>
      <c r="O259" s="43"/>
    </row>
    <row r="260" spans="1:15">
      <c r="A260" s="170"/>
      <c r="B260" s="170"/>
      <c r="C260" s="170"/>
      <c r="D260" s="170"/>
      <c r="E260" s="172"/>
      <c r="F260" s="172"/>
      <c r="G260" s="170"/>
      <c r="H260" s="170"/>
      <c r="I260" s="170"/>
      <c r="J260" s="170"/>
      <c r="K260" s="170"/>
      <c r="L260" s="170"/>
      <c r="M260" s="170"/>
      <c r="N260" s="146"/>
      <c r="O260" s="43"/>
    </row>
    <row r="261" spans="1:15">
      <c r="A261" s="170"/>
      <c r="B261" s="170"/>
      <c r="C261" s="170"/>
      <c r="D261" s="170"/>
      <c r="E261" s="172"/>
      <c r="F261" s="172"/>
      <c r="G261" s="170"/>
      <c r="H261" s="170"/>
      <c r="I261" s="170"/>
      <c r="J261" s="170"/>
      <c r="K261" s="170"/>
      <c r="L261" s="170"/>
      <c r="M261" s="170"/>
      <c r="N261" s="146"/>
      <c r="O261" s="43"/>
    </row>
    <row r="262" spans="1:15">
      <c r="A262" s="170"/>
      <c r="B262" s="170"/>
      <c r="C262" s="170"/>
      <c r="D262" s="170"/>
      <c r="E262" s="172"/>
      <c r="F262" s="172"/>
      <c r="G262" s="170"/>
      <c r="H262" s="170"/>
      <c r="I262" s="170"/>
      <c r="J262" s="170"/>
      <c r="K262" s="170"/>
      <c r="L262" s="170"/>
      <c r="M262" s="170"/>
      <c r="N262" s="146"/>
      <c r="O262" s="43"/>
    </row>
    <row r="263" spans="1:15">
      <c r="A263" s="170"/>
      <c r="B263" s="170"/>
      <c r="C263" s="170"/>
      <c r="D263" s="170"/>
      <c r="E263" s="172"/>
      <c r="F263" s="172"/>
      <c r="G263" s="170"/>
      <c r="H263" s="170"/>
      <c r="I263" s="170"/>
      <c r="J263" s="170"/>
      <c r="K263" s="170"/>
      <c r="L263" s="170"/>
      <c r="M263" s="170"/>
      <c r="N263" s="146"/>
      <c r="O263" s="43"/>
    </row>
    <row r="264" spans="1:15">
      <c r="A264" s="170"/>
      <c r="B264" s="170"/>
      <c r="C264" s="170"/>
      <c r="D264" s="170"/>
      <c r="E264" s="172"/>
      <c r="F264" s="172"/>
      <c r="G264" s="170"/>
      <c r="H264" s="170"/>
      <c r="I264" s="170"/>
      <c r="J264" s="170"/>
      <c r="K264" s="170"/>
      <c r="L264" s="170"/>
      <c r="M264" s="170"/>
      <c r="N264" s="146"/>
      <c r="O264" s="43"/>
    </row>
    <row r="265" spans="1:15">
      <c r="A265" s="170"/>
      <c r="B265" s="170"/>
      <c r="C265" s="170"/>
      <c r="D265" s="170"/>
      <c r="E265" s="172"/>
      <c r="F265" s="172"/>
      <c r="G265" s="170"/>
      <c r="H265" s="170"/>
      <c r="I265" s="170"/>
      <c r="J265" s="170"/>
      <c r="K265" s="170"/>
      <c r="L265" s="170"/>
      <c r="M265" s="170"/>
      <c r="N265" s="146"/>
      <c r="O265" s="43"/>
    </row>
    <row r="266" spans="1:15">
      <c r="A266" s="170"/>
      <c r="B266" s="170"/>
      <c r="C266" s="170"/>
      <c r="D266" s="170"/>
      <c r="E266" s="172"/>
      <c r="F266" s="172"/>
      <c r="G266" s="170"/>
      <c r="H266" s="170"/>
      <c r="I266" s="170"/>
      <c r="J266" s="170"/>
      <c r="K266" s="170"/>
      <c r="L266" s="170"/>
      <c r="M266" s="170"/>
      <c r="N266" s="146"/>
      <c r="O266" s="43"/>
    </row>
    <row r="267" spans="1:15">
      <c r="A267" s="170"/>
      <c r="B267" s="170"/>
      <c r="C267" s="170"/>
      <c r="D267" s="170"/>
      <c r="E267" s="172"/>
      <c r="F267" s="172"/>
      <c r="G267" s="170"/>
      <c r="H267" s="170"/>
      <c r="I267" s="170"/>
      <c r="J267" s="170"/>
      <c r="K267" s="170"/>
      <c r="L267" s="170"/>
      <c r="M267" s="170"/>
      <c r="N267" s="146"/>
      <c r="O267" s="43"/>
    </row>
    <row r="268" spans="1:15">
      <c r="A268" s="170"/>
      <c r="B268" s="170"/>
      <c r="C268" s="170"/>
      <c r="D268" s="170"/>
      <c r="E268" s="172"/>
      <c r="F268" s="172"/>
      <c r="G268" s="170"/>
      <c r="H268" s="170"/>
      <c r="I268" s="170"/>
      <c r="J268" s="170"/>
      <c r="K268" s="170"/>
      <c r="L268" s="170"/>
      <c r="M268" s="170"/>
      <c r="N268" s="146"/>
      <c r="O268" s="43"/>
    </row>
    <row r="269" spans="1:15">
      <c r="A269" s="170"/>
      <c r="B269" s="170"/>
      <c r="C269" s="170"/>
      <c r="D269" s="170"/>
      <c r="E269" s="172"/>
      <c r="F269" s="172"/>
      <c r="G269" s="170"/>
      <c r="H269" s="170"/>
      <c r="I269" s="170"/>
      <c r="J269" s="170"/>
      <c r="K269" s="170"/>
      <c r="L269" s="170"/>
      <c r="M269" s="170"/>
      <c r="N269" s="146"/>
      <c r="O269" s="43"/>
    </row>
    <row r="270" spans="1:15">
      <c r="A270" s="170"/>
      <c r="B270" s="170"/>
      <c r="C270" s="170"/>
      <c r="D270" s="170"/>
      <c r="E270" s="172"/>
      <c r="F270" s="172"/>
      <c r="G270" s="170"/>
      <c r="H270" s="170"/>
      <c r="I270" s="170"/>
      <c r="J270" s="170"/>
      <c r="K270" s="170"/>
      <c r="L270" s="170"/>
      <c r="M270" s="170"/>
      <c r="N270" s="146"/>
      <c r="O270" s="43"/>
    </row>
    <row r="271" spans="1:15">
      <c r="A271" s="170"/>
      <c r="B271" s="170"/>
      <c r="C271" s="170"/>
      <c r="D271" s="170"/>
      <c r="E271" s="172"/>
      <c r="F271" s="172"/>
      <c r="G271" s="170"/>
      <c r="H271" s="170"/>
      <c r="I271" s="170"/>
      <c r="J271" s="170"/>
      <c r="K271" s="170"/>
      <c r="L271" s="170"/>
      <c r="M271" s="170"/>
      <c r="N271" s="146"/>
      <c r="O271" s="43"/>
    </row>
    <row r="272" spans="1:15">
      <c r="A272" s="170"/>
      <c r="B272" s="170"/>
      <c r="C272" s="170"/>
      <c r="D272" s="170"/>
      <c r="E272" s="172"/>
      <c r="F272" s="172"/>
      <c r="G272" s="170"/>
      <c r="H272" s="170"/>
      <c r="I272" s="170"/>
      <c r="J272" s="170"/>
      <c r="K272" s="170"/>
      <c r="L272" s="170"/>
      <c r="M272" s="170"/>
      <c r="N272" s="146"/>
      <c r="O272" s="43"/>
    </row>
    <row r="273" spans="1:15">
      <c r="A273" s="170"/>
      <c r="B273" s="170"/>
      <c r="C273" s="170"/>
      <c r="D273" s="170"/>
      <c r="E273" s="172"/>
      <c r="F273" s="172"/>
      <c r="G273" s="170"/>
      <c r="H273" s="170"/>
      <c r="I273" s="170"/>
      <c r="J273" s="170"/>
      <c r="K273" s="170"/>
      <c r="L273" s="170"/>
      <c r="M273" s="170"/>
      <c r="N273" s="146"/>
      <c r="O273" s="43"/>
    </row>
    <row r="274" spans="1:15">
      <c r="A274" s="170"/>
      <c r="B274" s="170"/>
      <c r="C274" s="170"/>
      <c r="D274" s="170"/>
      <c r="E274" s="172"/>
      <c r="F274" s="172"/>
      <c r="G274" s="170"/>
      <c r="H274" s="170"/>
      <c r="I274" s="170"/>
      <c r="J274" s="170"/>
      <c r="K274" s="170"/>
      <c r="L274" s="170"/>
      <c r="M274" s="170"/>
      <c r="N274" s="146"/>
      <c r="O274" s="43"/>
    </row>
    <row r="275" spans="1:15">
      <c r="A275" s="170"/>
      <c r="B275" s="170"/>
      <c r="C275" s="170"/>
      <c r="D275" s="170"/>
      <c r="E275" s="172"/>
      <c r="F275" s="172"/>
      <c r="G275" s="170"/>
      <c r="H275" s="170"/>
      <c r="I275" s="170"/>
      <c r="J275" s="170"/>
      <c r="K275" s="170"/>
      <c r="L275" s="170"/>
      <c r="M275" s="170"/>
      <c r="N275" s="146"/>
      <c r="O275" s="43"/>
    </row>
    <row r="276" spans="1:15">
      <c r="A276" s="170"/>
      <c r="B276" s="170"/>
      <c r="C276" s="170"/>
      <c r="D276" s="170"/>
      <c r="E276" s="172"/>
      <c r="F276" s="172"/>
      <c r="G276" s="170"/>
      <c r="H276" s="170"/>
      <c r="I276" s="170"/>
      <c r="J276" s="170"/>
      <c r="K276" s="170"/>
      <c r="L276" s="170"/>
      <c r="M276" s="170"/>
      <c r="N276" s="146"/>
      <c r="O276" s="43"/>
    </row>
    <row r="277" spans="1:15">
      <c r="A277" s="170"/>
      <c r="B277" s="170"/>
      <c r="C277" s="170"/>
      <c r="D277" s="170"/>
      <c r="E277" s="172"/>
      <c r="F277" s="172"/>
      <c r="G277" s="170"/>
      <c r="H277" s="170"/>
      <c r="I277" s="170"/>
      <c r="J277" s="170"/>
      <c r="K277" s="170"/>
      <c r="L277" s="170"/>
      <c r="M277" s="170"/>
      <c r="N277" s="146"/>
      <c r="O277" s="43"/>
    </row>
    <row r="278" spans="1:15">
      <c r="A278" s="170"/>
      <c r="B278" s="170"/>
      <c r="C278" s="170"/>
      <c r="D278" s="170"/>
      <c r="E278" s="172"/>
      <c r="F278" s="172"/>
      <c r="G278" s="170"/>
      <c r="H278" s="170"/>
      <c r="I278" s="170"/>
      <c r="J278" s="170"/>
      <c r="K278" s="170"/>
      <c r="L278" s="170"/>
      <c r="M278" s="170"/>
      <c r="N278" s="146"/>
      <c r="O278" s="43"/>
    </row>
    <row r="279" spans="1:15">
      <c r="A279" s="170"/>
      <c r="B279" s="170"/>
      <c r="C279" s="170"/>
      <c r="D279" s="170"/>
      <c r="E279" s="172"/>
      <c r="F279" s="172"/>
      <c r="G279" s="170"/>
      <c r="H279" s="170"/>
      <c r="I279" s="170"/>
      <c r="J279" s="170"/>
      <c r="K279" s="170"/>
      <c r="L279" s="170"/>
      <c r="M279" s="170"/>
      <c r="N279" s="146"/>
      <c r="O279" s="43"/>
    </row>
    <row r="280" spans="1:15">
      <c r="A280" s="170"/>
      <c r="B280" s="170"/>
      <c r="C280" s="170"/>
      <c r="D280" s="170"/>
      <c r="E280" s="172"/>
      <c r="F280" s="172"/>
      <c r="G280" s="170"/>
      <c r="H280" s="170"/>
      <c r="I280" s="170"/>
      <c r="J280" s="170"/>
      <c r="K280" s="170"/>
      <c r="L280" s="170"/>
      <c r="M280" s="170"/>
      <c r="N280" s="146"/>
      <c r="O280" s="43"/>
    </row>
    <row r="281" spans="1:15">
      <c r="A281" s="170"/>
      <c r="B281" s="170"/>
      <c r="C281" s="170"/>
      <c r="D281" s="170"/>
      <c r="E281" s="172"/>
      <c r="F281" s="172"/>
      <c r="G281" s="170"/>
      <c r="H281" s="170"/>
      <c r="I281" s="170"/>
      <c r="J281" s="170"/>
      <c r="K281" s="170"/>
      <c r="L281" s="170"/>
      <c r="M281" s="170"/>
      <c r="N281" s="146"/>
      <c r="O281" s="43"/>
    </row>
    <row r="282" spans="1:15">
      <c r="A282" s="170"/>
      <c r="B282" s="170"/>
      <c r="C282" s="170"/>
      <c r="D282" s="170"/>
      <c r="E282" s="172"/>
      <c r="F282" s="172"/>
      <c r="G282" s="170"/>
      <c r="H282" s="170"/>
      <c r="I282" s="170"/>
      <c r="J282" s="170"/>
      <c r="K282" s="170"/>
      <c r="L282" s="170"/>
      <c r="M282" s="170"/>
      <c r="N282" s="146"/>
      <c r="O282" s="43"/>
    </row>
    <row r="283" spans="1:15">
      <c r="A283" s="170"/>
      <c r="B283" s="170"/>
      <c r="C283" s="170"/>
      <c r="D283" s="170"/>
      <c r="E283" s="172"/>
      <c r="F283" s="172"/>
      <c r="G283" s="170"/>
      <c r="H283" s="170"/>
      <c r="I283" s="170"/>
      <c r="J283" s="170"/>
      <c r="K283" s="170"/>
      <c r="L283" s="170"/>
      <c r="M283" s="170"/>
      <c r="N283" s="146"/>
      <c r="O283" s="43"/>
    </row>
    <row r="284" spans="1:15">
      <c r="A284" s="170"/>
      <c r="B284" s="170"/>
      <c r="C284" s="170"/>
      <c r="D284" s="170"/>
      <c r="E284" s="172"/>
      <c r="F284" s="172"/>
      <c r="G284" s="170"/>
      <c r="H284" s="170"/>
      <c r="I284" s="170"/>
      <c r="J284" s="170"/>
      <c r="K284" s="170"/>
      <c r="L284" s="170"/>
      <c r="M284" s="170"/>
      <c r="N284" s="146"/>
      <c r="O284" s="43"/>
    </row>
    <row r="285" spans="1:15">
      <c r="A285" s="170"/>
      <c r="B285" s="170"/>
      <c r="C285" s="170"/>
      <c r="D285" s="170"/>
      <c r="E285" s="172"/>
      <c r="F285" s="172"/>
      <c r="G285" s="170"/>
      <c r="H285" s="170"/>
      <c r="I285" s="170"/>
      <c r="J285" s="170"/>
      <c r="K285" s="170"/>
      <c r="L285" s="170"/>
      <c r="M285" s="170"/>
      <c r="N285" s="146"/>
      <c r="O285" s="43"/>
    </row>
    <row r="286" spans="1:15">
      <c r="A286" s="170"/>
      <c r="B286" s="170"/>
      <c r="C286" s="170"/>
      <c r="D286" s="170"/>
      <c r="E286" s="172"/>
      <c r="F286" s="172"/>
      <c r="G286" s="170"/>
      <c r="H286" s="170"/>
      <c r="I286" s="170"/>
      <c r="J286" s="170"/>
      <c r="K286" s="170"/>
      <c r="L286" s="170"/>
      <c r="M286" s="170"/>
      <c r="N286" s="146"/>
      <c r="O286" s="43"/>
    </row>
    <row r="287" spans="1:15">
      <c r="A287" s="170"/>
      <c r="B287" s="170"/>
      <c r="C287" s="170"/>
      <c r="D287" s="170"/>
      <c r="E287" s="172"/>
      <c r="F287" s="172"/>
      <c r="G287" s="170"/>
      <c r="H287" s="170"/>
      <c r="I287" s="170"/>
      <c r="J287" s="170"/>
      <c r="K287" s="170"/>
      <c r="L287" s="170"/>
      <c r="M287" s="170"/>
      <c r="N287" s="146"/>
      <c r="O287" s="43"/>
    </row>
    <row r="288" spans="1:15">
      <c r="A288" s="170"/>
      <c r="B288" s="170"/>
      <c r="C288" s="170"/>
      <c r="D288" s="170"/>
      <c r="E288" s="172"/>
      <c r="F288" s="172"/>
      <c r="G288" s="170"/>
      <c r="H288" s="170"/>
      <c r="I288" s="170"/>
      <c r="J288" s="170"/>
      <c r="K288" s="170"/>
      <c r="L288" s="170"/>
      <c r="M288" s="170"/>
      <c r="N288" s="146"/>
      <c r="O288" s="43"/>
    </row>
    <row r="289" spans="1:15">
      <c r="A289" s="170"/>
      <c r="B289" s="170"/>
      <c r="C289" s="170"/>
      <c r="D289" s="170"/>
      <c r="E289" s="172"/>
      <c r="F289" s="172"/>
      <c r="G289" s="170"/>
      <c r="H289" s="170"/>
      <c r="I289" s="170"/>
      <c r="J289" s="170"/>
      <c r="K289" s="170"/>
      <c r="L289" s="170"/>
      <c r="M289" s="170"/>
      <c r="N289" s="146"/>
      <c r="O289" s="43"/>
    </row>
    <row r="290" spans="1:15">
      <c r="A290" s="170"/>
      <c r="B290" s="170"/>
      <c r="C290" s="170"/>
      <c r="D290" s="170"/>
      <c r="E290" s="172"/>
      <c r="F290" s="172"/>
      <c r="G290" s="170"/>
      <c r="H290" s="170"/>
      <c r="I290" s="170"/>
      <c r="J290" s="170"/>
      <c r="K290" s="170"/>
      <c r="L290" s="170"/>
      <c r="M290" s="170"/>
      <c r="N290" s="146"/>
      <c r="O290" s="43"/>
    </row>
    <row r="291" spans="1:15">
      <c r="A291" s="170"/>
      <c r="B291" s="170"/>
      <c r="C291" s="170"/>
      <c r="D291" s="170"/>
      <c r="E291" s="172"/>
      <c r="F291" s="172"/>
      <c r="G291" s="170"/>
      <c r="H291" s="170"/>
      <c r="I291" s="170"/>
      <c r="J291" s="170"/>
      <c r="K291" s="170"/>
      <c r="L291" s="170"/>
      <c r="M291" s="170"/>
      <c r="N291" s="146"/>
      <c r="O291" s="43"/>
    </row>
    <row r="292" spans="1:15">
      <c r="A292" s="170"/>
      <c r="B292" s="170"/>
      <c r="C292" s="170"/>
      <c r="D292" s="170"/>
      <c r="E292" s="172"/>
      <c r="F292" s="172"/>
      <c r="G292" s="170"/>
      <c r="H292" s="170"/>
      <c r="I292" s="170"/>
      <c r="J292" s="170"/>
      <c r="K292" s="170"/>
      <c r="L292" s="170"/>
      <c r="M292" s="170"/>
      <c r="N292" s="146"/>
      <c r="O292" s="43"/>
    </row>
    <row r="293" spans="1:15">
      <c r="A293" s="170"/>
      <c r="B293" s="170"/>
      <c r="C293" s="170"/>
      <c r="D293" s="170"/>
      <c r="E293" s="172"/>
      <c r="F293" s="172"/>
      <c r="G293" s="170"/>
      <c r="H293" s="170"/>
      <c r="I293" s="170"/>
      <c r="J293" s="170"/>
      <c r="K293" s="170"/>
      <c r="L293" s="170"/>
      <c r="M293" s="170"/>
      <c r="N293" s="146"/>
      <c r="O293" s="43"/>
    </row>
    <row r="294" spans="1:15">
      <c r="A294" s="170"/>
      <c r="B294" s="170"/>
      <c r="C294" s="170"/>
      <c r="D294" s="170"/>
      <c r="E294" s="172"/>
      <c r="F294" s="172"/>
      <c r="G294" s="170"/>
      <c r="H294" s="170"/>
      <c r="I294" s="170"/>
      <c r="J294" s="170"/>
      <c r="K294" s="170"/>
      <c r="L294" s="170"/>
      <c r="M294" s="170"/>
      <c r="N294" s="146"/>
      <c r="O294" s="43"/>
    </row>
    <row r="295" spans="1:15">
      <c r="A295" s="170"/>
      <c r="B295" s="170"/>
      <c r="C295" s="170"/>
      <c r="D295" s="170"/>
      <c r="E295" s="172"/>
      <c r="F295" s="172"/>
      <c r="G295" s="170"/>
      <c r="H295" s="170"/>
      <c r="I295" s="170"/>
      <c r="J295" s="170"/>
      <c r="K295" s="170"/>
      <c r="L295" s="170"/>
      <c r="M295" s="170"/>
      <c r="N295" s="146"/>
      <c r="O295" s="43"/>
    </row>
    <row r="296" spans="1:15">
      <c r="A296" s="170"/>
      <c r="B296" s="170"/>
      <c r="C296" s="170"/>
      <c r="D296" s="170"/>
      <c r="E296" s="172"/>
      <c r="F296" s="172"/>
      <c r="G296" s="170"/>
      <c r="H296" s="170"/>
      <c r="I296" s="170"/>
      <c r="J296" s="170"/>
      <c r="K296" s="170"/>
      <c r="L296" s="170"/>
      <c r="M296" s="170"/>
      <c r="N296" s="146"/>
      <c r="O296" s="43"/>
    </row>
    <row r="297" spans="1:15">
      <c r="A297" s="170"/>
      <c r="B297" s="170"/>
      <c r="C297" s="170"/>
      <c r="D297" s="170"/>
      <c r="E297" s="172"/>
      <c r="F297" s="172"/>
      <c r="G297" s="170"/>
      <c r="H297" s="170"/>
      <c r="I297" s="170"/>
      <c r="J297" s="170"/>
      <c r="K297" s="170"/>
      <c r="L297" s="170"/>
      <c r="M297" s="170"/>
      <c r="N297" s="146"/>
      <c r="O297" s="43"/>
    </row>
    <row r="298" spans="1:15">
      <c r="A298" s="170"/>
      <c r="B298" s="170"/>
      <c r="C298" s="170"/>
      <c r="D298" s="170"/>
      <c r="E298" s="172"/>
      <c r="F298" s="172"/>
      <c r="G298" s="170"/>
      <c r="H298" s="170"/>
      <c r="I298" s="170"/>
      <c r="J298" s="170"/>
      <c r="K298" s="170"/>
      <c r="L298" s="170"/>
      <c r="M298" s="170"/>
      <c r="N298" s="146"/>
      <c r="O298" s="43"/>
    </row>
    <row r="299" spans="1:15">
      <c r="A299" s="170"/>
      <c r="B299" s="170"/>
      <c r="C299" s="170"/>
      <c r="D299" s="170"/>
      <c r="E299" s="172"/>
      <c r="F299" s="172"/>
      <c r="G299" s="170"/>
      <c r="H299" s="170"/>
      <c r="I299" s="170"/>
      <c r="J299" s="170"/>
      <c r="K299" s="170"/>
      <c r="L299" s="170"/>
      <c r="M299" s="170"/>
      <c r="N299" s="146"/>
      <c r="O299" s="43"/>
    </row>
    <row r="300" spans="1:15">
      <c r="A300" s="170"/>
      <c r="B300" s="170"/>
      <c r="C300" s="170"/>
      <c r="D300" s="170"/>
      <c r="E300" s="172"/>
      <c r="F300" s="172"/>
      <c r="G300" s="170"/>
      <c r="H300" s="170"/>
      <c r="I300" s="170"/>
      <c r="J300" s="170"/>
      <c r="K300" s="170"/>
      <c r="L300" s="170"/>
      <c r="M300" s="170"/>
      <c r="N300" s="146"/>
      <c r="O300" s="43"/>
    </row>
    <row r="301" spans="1:15">
      <c r="A301" s="170"/>
      <c r="B301" s="170"/>
      <c r="C301" s="170"/>
      <c r="D301" s="170"/>
      <c r="E301" s="172"/>
      <c r="F301" s="172"/>
      <c r="G301" s="170"/>
      <c r="H301" s="170"/>
      <c r="I301" s="170"/>
      <c r="J301" s="170"/>
      <c r="K301" s="170"/>
      <c r="L301" s="170"/>
      <c r="M301" s="170"/>
      <c r="N301" s="146"/>
      <c r="O301" s="43"/>
    </row>
    <row r="302" spans="1:15">
      <c r="A302" s="170"/>
      <c r="B302" s="170"/>
      <c r="C302" s="170"/>
      <c r="D302" s="170"/>
      <c r="E302" s="172"/>
      <c r="F302" s="172"/>
      <c r="G302" s="170"/>
      <c r="H302" s="170"/>
      <c r="I302" s="170"/>
      <c r="J302" s="170"/>
      <c r="K302" s="170"/>
      <c r="L302" s="170"/>
      <c r="M302" s="170"/>
      <c r="N302" s="146"/>
      <c r="O302" s="43"/>
    </row>
    <row r="303" spans="1:15">
      <c r="A303" s="170"/>
      <c r="B303" s="170"/>
      <c r="C303" s="170"/>
      <c r="D303" s="170"/>
      <c r="E303" s="172"/>
      <c r="F303" s="172"/>
      <c r="G303" s="170"/>
      <c r="H303" s="170"/>
      <c r="I303" s="170"/>
      <c r="J303" s="170"/>
      <c r="K303" s="170"/>
      <c r="L303" s="170"/>
      <c r="M303" s="170"/>
      <c r="N303" s="146"/>
      <c r="O303" s="43"/>
    </row>
    <row r="304" spans="1:15">
      <c r="A304" s="170"/>
      <c r="B304" s="170"/>
      <c r="C304" s="170"/>
      <c r="D304" s="170"/>
      <c r="E304" s="172"/>
      <c r="F304" s="172"/>
      <c r="G304" s="170"/>
      <c r="H304" s="170"/>
      <c r="I304" s="170"/>
      <c r="J304" s="170"/>
      <c r="K304" s="170"/>
      <c r="L304" s="170"/>
      <c r="M304" s="170"/>
      <c r="N304" s="146"/>
      <c r="O304" s="43"/>
    </row>
    <row r="305" spans="1:15">
      <c r="A305" s="170"/>
      <c r="B305" s="170"/>
      <c r="C305" s="170"/>
      <c r="D305" s="170"/>
      <c r="E305" s="172"/>
      <c r="F305" s="172"/>
      <c r="G305" s="170"/>
      <c r="H305" s="170"/>
      <c r="I305" s="170"/>
      <c r="J305" s="170"/>
      <c r="K305" s="170"/>
      <c r="L305" s="170"/>
      <c r="M305" s="170"/>
      <c r="N305" s="146"/>
      <c r="O305" s="43"/>
    </row>
    <row r="306" spans="1:15">
      <c r="A306" s="170"/>
      <c r="B306" s="170"/>
      <c r="C306" s="170"/>
      <c r="D306" s="170"/>
      <c r="E306" s="172"/>
      <c r="F306" s="172"/>
      <c r="G306" s="170"/>
      <c r="H306" s="170"/>
      <c r="I306" s="170"/>
      <c r="J306" s="170"/>
      <c r="K306" s="170"/>
      <c r="L306" s="170"/>
      <c r="M306" s="170"/>
      <c r="N306" s="146"/>
      <c r="O306" s="43"/>
    </row>
    <row r="307" spans="1:15">
      <c r="A307" s="170"/>
      <c r="B307" s="170"/>
      <c r="C307" s="170"/>
      <c r="D307" s="170"/>
      <c r="E307" s="172"/>
      <c r="F307" s="172"/>
      <c r="G307" s="170"/>
      <c r="H307" s="170"/>
      <c r="I307" s="170"/>
      <c r="J307" s="170"/>
      <c r="K307" s="170"/>
      <c r="L307" s="170"/>
      <c r="M307" s="170"/>
      <c r="N307" s="146"/>
      <c r="O307" s="43"/>
    </row>
    <row r="308" spans="1:15">
      <c r="A308" s="170"/>
      <c r="B308" s="170"/>
      <c r="C308" s="170"/>
      <c r="D308" s="170"/>
      <c r="E308" s="172"/>
      <c r="F308" s="172"/>
      <c r="G308" s="170"/>
      <c r="H308" s="170"/>
      <c r="I308" s="170"/>
      <c r="J308" s="170"/>
      <c r="K308" s="170"/>
      <c r="L308" s="170"/>
      <c r="M308" s="170"/>
      <c r="N308" s="146"/>
      <c r="O308" s="43"/>
    </row>
    <row r="309" spans="1:15">
      <c r="A309" s="170"/>
      <c r="B309" s="170"/>
      <c r="C309" s="170"/>
      <c r="D309" s="170"/>
      <c r="E309" s="172"/>
      <c r="F309" s="172"/>
      <c r="G309" s="170"/>
      <c r="H309" s="170"/>
      <c r="I309" s="170"/>
      <c r="J309" s="170"/>
      <c r="K309" s="170"/>
      <c r="L309" s="170"/>
      <c r="M309" s="170"/>
      <c r="N309" s="146"/>
      <c r="O309" s="43"/>
    </row>
    <row r="310" spans="1:15">
      <c r="A310" s="170"/>
      <c r="B310" s="170"/>
      <c r="C310" s="170"/>
      <c r="D310" s="170"/>
      <c r="E310" s="172"/>
      <c r="F310" s="172"/>
      <c r="G310" s="170"/>
      <c r="H310" s="170"/>
      <c r="I310" s="170"/>
      <c r="J310" s="170"/>
      <c r="K310" s="170"/>
      <c r="L310" s="170"/>
      <c r="M310" s="170"/>
      <c r="N310" s="146"/>
      <c r="O310" s="43"/>
    </row>
    <row r="311" spans="1:15">
      <c r="A311" s="170"/>
      <c r="B311" s="170"/>
      <c r="C311" s="170"/>
      <c r="D311" s="170"/>
      <c r="E311" s="172"/>
      <c r="F311" s="172"/>
      <c r="G311" s="170"/>
      <c r="H311" s="170"/>
      <c r="I311" s="170"/>
      <c r="J311" s="170"/>
      <c r="K311" s="170"/>
      <c r="L311" s="170"/>
      <c r="M311" s="170"/>
      <c r="N311" s="146"/>
      <c r="O311" s="43"/>
    </row>
    <row r="312" spans="1:15">
      <c r="A312" s="170"/>
      <c r="B312" s="170"/>
      <c r="C312" s="170"/>
      <c r="D312" s="170"/>
      <c r="E312" s="172"/>
      <c r="F312" s="172"/>
      <c r="G312" s="170"/>
      <c r="H312" s="170"/>
      <c r="I312" s="170"/>
      <c r="J312" s="170"/>
      <c r="K312" s="170"/>
      <c r="L312" s="170"/>
      <c r="M312" s="170"/>
      <c r="N312" s="146"/>
      <c r="O312" s="43"/>
    </row>
    <row r="313" spans="1:15">
      <c r="A313" s="170"/>
      <c r="B313" s="170"/>
      <c r="C313" s="170"/>
      <c r="D313" s="170"/>
      <c r="E313" s="172"/>
      <c r="F313" s="172"/>
      <c r="G313" s="170"/>
      <c r="H313" s="170"/>
      <c r="I313" s="170"/>
      <c r="J313" s="170"/>
      <c r="K313" s="170"/>
      <c r="L313" s="170"/>
      <c r="M313" s="170"/>
      <c r="N313" s="146"/>
      <c r="O313" s="43"/>
    </row>
    <row r="314" spans="1:15">
      <c r="A314" s="170"/>
      <c r="B314" s="170"/>
      <c r="C314" s="170"/>
      <c r="D314" s="170"/>
      <c r="E314" s="172"/>
      <c r="F314" s="172"/>
      <c r="G314" s="170"/>
      <c r="H314" s="170"/>
      <c r="I314" s="170"/>
      <c r="J314" s="170"/>
      <c r="K314" s="170"/>
      <c r="L314" s="170"/>
      <c r="M314" s="170"/>
      <c r="N314" s="146"/>
      <c r="O314" s="43"/>
    </row>
    <row r="315" spans="1:15">
      <c r="A315" s="170"/>
      <c r="B315" s="170"/>
      <c r="C315" s="170"/>
      <c r="D315" s="170"/>
      <c r="E315" s="172"/>
      <c r="F315" s="172"/>
      <c r="G315" s="170"/>
      <c r="H315" s="170"/>
      <c r="I315" s="170"/>
      <c r="J315" s="170"/>
      <c r="K315" s="170"/>
      <c r="L315" s="170"/>
      <c r="M315" s="170"/>
      <c r="N315" s="146"/>
      <c r="O315" s="43"/>
    </row>
    <row r="316" spans="1:15">
      <c r="A316" s="170"/>
      <c r="B316" s="170"/>
      <c r="C316" s="170"/>
      <c r="D316" s="170"/>
      <c r="E316" s="172"/>
      <c r="F316" s="172"/>
      <c r="G316" s="170"/>
      <c r="H316" s="170"/>
      <c r="I316" s="170"/>
      <c r="J316" s="170"/>
      <c r="K316" s="170"/>
      <c r="L316" s="170"/>
      <c r="M316" s="170"/>
      <c r="N316" s="146"/>
      <c r="O316" s="43"/>
    </row>
    <row r="317" spans="1:15">
      <c r="A317" s="170"/>
      <c r="B317" s="170"/>
      <c r="C317" s="170"/>
      <c r="D317" s="170"/>
      <c r="E317" s="172"/>
      <c r="F317" s="172"/>
      <c r="G317" s="170"/>
      <c r="H317" s="170"/>
      <c r="I317" s="170"/>
      <c r="J317" s="170"/>
      <c r="K317" s="170"/>
      <c r="L317" s="170"/>
      <c r="M317" s="170"/>
      <c r="N317" s="146"/>
      <c r="O317" s="43"/>
    </row>
    <row r="318" spans="1:15">
      <c r="A318" s="170"/>
      <c r="B318" s="170"/>
      <c r="C318" s="170"/>
      <c r="D318" s="170"/>
      <c r="E318" s="172"/>
      <c r="F318" s="172"/>
      <c r="G318" s="170"/>
      <c r="H318" s="170"/>
      <c r="I318" s="170"/>
      <c r="J318" s="170"/>
      <c r="K318" s="170"/>
      <c r="L318" s="170"/>
      <c r="M318" s="170"/>
      <c r="N318" s="146"/>
      <c r="O318" s="43"/>
    </row>
    <row r="319" spans="1:15">
      <c r="A319" s="170"/>
      <c r="B319" s="170"/>
      <c r="C319" s="170"/>
      <c r="D319" s="170"/>
      <c r="E319" s="172"/>
      <c r="F319" s="172"/>
      <c r="G319" s="170"/>
      <c r="H319" s="170"/>
      <c r="I319" s="170"/>
      <c r="J319" s="170"/>
      <c r="K319" s="170"/>
      <c r="L319" s="170"/>
      <c r="M319" s="170"/>
      <c r="N319" s="146"/>
      <c r="O319" s="43"/>
    </row>
    <row r="320" spans="1:15">
      <c r="A320" s="170"/>
      <c r="B320" s="170"/>
      <c r="C320" s="170"/>
      <c r="D320" s="170"/>
      <c r="E320" s="172"/>
      <c r="F320" s="172"/>
      <c r="G320" s="170"/>
      <c r="H320" s="170"/>
      <c r="I320" s="170"/>
      <c r="J320" s="170"/>
      <c r="K320" s="170"/>
      <c r="L320" s="170"/>
      <c r="M320" s="170"/>
      <c r="N320" s="146"/>
      <c r="O320" s="43"/>
    </row>
    <row r="321" spans="1:15">
      <c r="A321" s="170"/>
      <c r="B321" s="170"/>
      <c r="C321" s="170"/>
      <c r="D321" s="170"/>
      <c r="E321" s="172"/>
      <c r="F321" s="172"/>
      <c r="G321" s="170"/>
      <c r="H321" s="170"/>
      <c r="I321" s="170"/>
      <c r="J321" s="170"/>
      <c r="K321" s="170"/>
      <c r="L321" s="170"/>
      <c r="M321" s="170"/>
      <c r="N321" s="146"/>
      <c r="O321" s="43"/>
    </row>
    <row r="322" spans="1:15">
      <c r="A322" s="170"/>
      <c r="B322" s="170"/>
      <c r="C322" s="170"/>
      <c r="D322" s="170"/>
      <c r="E322" s="172"/>
      <c r="F322" s="172"/>
      <c r="G322" s="170"/>
      <c r="H322" s="170"/>
      <c r="I322" s="170"/>
      <c r="J322" s="170"/>
      <c r="K322" s="170"/>
      <c r="L322" s="170"/>
      <c r="M322" s="170"/>
      <c r="N322" s="146"/>
      <c r="O322" s="43"/>
    </row>
    <row r="323" spans="1:23">
      <c r="A323" s="170"/>
      <c r="B323" s="170"/>
      <c r="C323" s="170"/>
      <c r="D323" s="170"/>
      <c r="E323" s="172"/>
      <c r="F323" s="172"/>
      <c r="G323" s="170"/>
      <c r="H323" s="170"/>
      <c r="I323" s="170"/>
      <c r="J323" s="170"/>
      <c r="K323" s="170"/>
      <c r="L323" s="170"/>
      <c r="M323" s="170"/>
      <c r="N323" s="146"/>
      <c r="O323" s="43"/>
      <c r="W323">
        <f>8000+6200</f>
        <v>14200</v>
      </c>
    </row>
    <row r="324" spans="1:15">
      <c r="A324" s="170"/>
      <c r="B324" s="170"/>
      <c r="C324" s="170"/>
      <c r="D324" s="170"/>
      <c r="E324" s="172"/>
      <c r="F324" s="172"/>
      <c r="G324" s="170"/>
      <c r="H324" s="170"/>
      <c r="I324" s="170"/>
      <c r="J324" s="170"/>
      <c r="K324" s="170"/>
      <c r="L324" s="170"/>
      <c r="M324" s="170"/>
      <c r="N324" s="146"/>
      <c r="O324" s="43"/>
    </row>
    <row r="325" spans="1:15">
      <c r="A325" s="170"/>
      <c r="B325" s="170"/>
      <c r="C325" s="170"/>
      <c r="D325" s="170"/>
      <c r="E325" s="172"/>
      <c r="F325" s="172"/>
      <c r="G325" s="170"/>
      <c r="H325" s="170"/>
      <c r="I325" s="170"/>
      <c r="J325" s="170"/>
      <c r="K325" s="170"/>
      <c r="L325" s="170"/>
      <c r="M325" s="170"/>
      <c r="N325" s="146"/>
      <c r="O325" s="43"/>
    </row>
    <row r="326" spans="1:15">
      <c r="A326" s="170"/>
      <c r="B326" s="170"/>
      <c r="C326" s="170"/>
      <c r="D326" s="170"/>
      <c r="E326" s="172"/>
      <c r="F326" s="172"/>
      <c r="G326" s="170"/>
      <c r="H326" s="170"/>
      <c r="I326" s="170"/>
      <c r="J326" s="170"/>
      <c r="K326" s="170"/>
      <c r="L326" s="170"/>
      <c r="M326" s="170"/>
      <c r="N326" s="146"/>
      <c r="O326" s="43"/>
    </row>
    <row r="327" spans="1:15">
      <c r="A327" s="170"/>
      <c r="B327" s="170"/>
      <c r="C327" s="170"/>
      <c r="D327" s="170"/>
      <c r="E327" s="172"/>
      <c r="F327" s="172"/>
      <c r="G327" s="170"/>
      <c r="H327" s="170"/>
      <c r="I327" s="170"/>
      <c r="J327" s="170"/>
      <c r="K327" s="170"/>
      <c r="L327" s="170"/>
      <c r="M327" s="170"/>
      <c r="N327" s="146"/>
      <c r="O327" s="43"/>
    </row>
    <row r="328" spans="1:15">
      <c r="A328" s="170"/>
      <c r="B328" s="170"/>
      <c r="C328" s="170"/>
      <c r="D328" s="170"/>
      <c r="E328" s="172"/>
      <c r="F328" s="172"/>
      <c r="G328" s="170"/>
      <c r="H328" s="170"/>
      <c r="I328" s="170"/>
      <c r="J328" s="170"/>
      <c r="K328" s="170"/>
      <c r="L328" s="170"/>
      <c r="M328" s="170"/>
      <c r="N328" s="146"/>
      <c r="O328" s="43"/>
    </row>
    <row r="329" spans="1:15">
      <c r="A329" s="170"/>
      <c r="B329" s="170"/>
      <c r="C329" s="170"/>
      <c r="D329" s="170"/>
      <c r="E329" s="172"/>
      <c r="F329" s="172"/>
      <c r="G329" s="170"/>
      <c r="H329" s="170"/>
      <c r="I329" s="170"/>
      <c r="J329" s="170"/>
      <c r="K329" s="170"/>
      <c r="L329" s="170"/>
      <c r="M329" s="170"/>
      <c r="N329" s="146"/>
      <c r="O329" s="43"/>
    </row>
    <row r="330" spans="1:15">
      <c r="A330" s="170"/>
      <c r="B330" s="170"/>
      <c r="C330" s="170"/>
      <c r="D330" s="170"/>
      <c r="E330" s="172"/>
      <c r="F330" s="172"/>
      <c r="G330" s="170"/>
      <c r="H330" s="170"/>
      <c r="I330" s="170"/>
      <c r="J330" s="170"/>
      <c r="K330" s="170"/>
      <c r="L330" s="170"/>
      <c r="M330" s="170"/>
      <c r="N330" s="146"/>
      <c r="O330" s="43"/>
    </row>
    <row r="331" spans="1:15">
      <c r="A331" s="170"/>
      <c r="B331" s="170"/>
      <c r="C331" s="170"/>
      <c r="D331" s="170"/>
      <c r="E331" s="172"/>
      <c r="F331" s="172"/>
      <c r="G331" s="170"/>
      <c r="H331" s="170"/>
      <c r="I331" s="170"/>
      <c r="J331" s="170"/>
      <c r="K331" s="170"/>
      <c r="L331" s="170"/>
      <c r="M331" s="170"/>
      <c r="N331" s="146"/>
      <c r="O331" s="43"/>
    </row>
    <row r="332" spans="1:15">
      <c r="A332" s="170"/>
      <c r="B332" s="170"/>
      <c r="C332" s="170"/>
      <c r="D332" s="170"/>
      <c r="E332" s="172"/>
      <c r="F332" s="172"/>
      <c r="G332" s="170"/>
      <c r="H332" s="170"/>
      <c r="I332" s="170"/>
      <c r="J332" s="170"/>
      <c r="K332" s="170"/>
      <c r="L332" s="170"/>
      <c r="M332" s="170"/>
      <c r="N332" s="146"/>
      <c r="O332" s="43"/>
    </row>
    <row r="333" spans="1:15">
      <c r="A333" s="170"/>
      <c r="B333" s="170"/>
      <c r="C333" s="170"/>
      <c r="D333" s="170"/>
      <c r="E333" s="172"/>
      <c r="F333" s="172"/>
      <c r="G333" s="170"/>
      <c r="H333" s="170"/>
      <c r="I333" s="170"/>
      <c r="J333" s="170"/>
      <c r="K333" s="170"/>
      <c r="L333" s="170"/>
      <c r="M333" s="170"/>
      <c r="N333" s="146"/>
      <c r="O333" s="43"/>
    </row>
    <row r="334" spans="1:15">
      <c r="A334" s="170"/>
      <c r="B334" s="170"/>
      <c r="C334" s="170"/>
      <c r="D334" s="170"/>
      <c r="E334" s="172"/>
      <c r="F334" s="172"/>
      <c r="G334" s="170"/>
      <c r="H334" s="170"/>
      <c r="I334" s="170"/>
      <c r="J334" s="170"/>
      <c r="K334" s="170"/>
      <c r="L334" s="170"/>
      <c r="M334" s="170"/>
      <c r="N334" s="146"/>
      <c r="O334" s="43"/>
    </row>
    <row r="335" spans="1:15">
      <c r="A335" s="170"/>
      <c r="B335" s="170"/>
      <c r="C335" s="170"/>
      <c r="D335" s="170"/>
      <c r="E335" s="172"/>
      <c r="F335" s="172"/>
      <c r="G335" s="170"/>
      <c r="H335" s="170"/>
      <c r="I335" s="170"/>
      <c r="J335" s="170"/>
      <c r="K335" s="170"/>
      <c r="L335" s="170"/>
      <c r="M335" s="170"/>
      <c r="N335" s="146"/>
      <c r="O335" s="43"/>
    </row>
    <row r="336" spans="1:15">
      <c r="A336" s="170"/>
      <c r="B336" s="170"/>
      <c r="C336" s="170"/>
      <c r="D336" s="170"/>
      <c r="E336" s="172"/>
      <c r="F336" s="172"/>
      <c r="G336" s="170"/>
      <c r="H336" s="170"/>
      <c r="I336" s="170"/>
      <c r="J336" s="170"/>
      <c r="K336" s="170"/>
      <c r="L336" s="170"/>
      <c r="M336" s="170"/>
      <c r="N336" s="146"/>
      <c r="O336" s="43"/>
    </row>
    <row r="337" spans="1:15">
      <c r="A337" s="170"/>
      <c r="B337" s="170"/>
      <c r="C337" s="170"/>
      <c r="D337" s="170"/>
      <c r="E337" s="172"/>
      <c r="F337" s="172"/>
      <c r="G337" s="170"/>
      <c r="H337" s="170"/>
      <c r="I337" s="170"/>
      <c r="J337" s="170"/>
      <c r="K337" s="170"/>
      <c r="L337" s="170"/>
      <c r="M337" s="170"/>
      <c r="N337" s="146"/>
      <c r="O337" s="43"/>
    </row>
    <row r="338" spans="1:15">
      <c r="A338" s="170"/>
      <c r="B338" s="170"/>
      <c r="C338" s="170"/>
      <c r="D338" s="170"/>
      <c r="E338" s="172"/>
      <c r="F338" s="172"/>
      <c r="G338" s="170"/>
      <c r="H338" s="170"/>
      <c r="I338" s="170"/>
      <c r="J338" s="170"/>
      <c r="K338" s="170"/>
      <c r="L338" s="170"/>
      <c r="M338" s="170"/>
      <c r="N338" s="146"/>
      <c r="O338" s="43"/>
    </row>
    <row r="339" spans="1:15">
      <c r="A339" s="170"/>
      <c r="B339" s="170"/>
      <c r="C339" s="170"/>
      <c r="D339" s="170"/>
      <c r="E339" s="172"/>
      <c r="F339" s="172"/>
      <c r="G339" s="170"/>
      <c r="H339" s="170"/>
      <c r="I339" s="170"/>
      <c r="J339" s="170"/>
      <c r="K339" s="170"/>
      <c r="L339" s="170"/>
      <c r="M339" s="170"/>
      <c r="N339" s="146"/>
      <c r="O339" s="43"/>
    </row>
    <row r="340" spans="1:15">
      <c r="A340" s="170"/>
      <c r="B340" s="170"/>
      <c r="C340" s="170"/>
      <c r="D340" s="170"/>
      <c r="E340" s="172"/>
      <c r="F340" s="172"/>
      <c r="G340" s="170"/>
      <c r="H340" s="170"/>
      <c r="I340" s="170"/>
      <c r="J340" s="170"/>
      <c r="K340" s="170"/>
      <c r="L340" s="170"/>
      <c r="M340" s="170"/>
      <c r="N340" s="146"/>
      <c r="O340" s="43"/>
    </row>
    <row r="341" spans="1:15">
      <c r="A341" s="170"/>
      <c r="B341" s="170"/>
      <c r="C341" s="170"/>
      <c r="D341" s="170"/>
      <c r="E341" s="172"/>
      <c r="F341" s="172"/>
      <c r="G341" s="170"/>
      <c r="H341" s="170"/>
      <c r="I341" s="170"/>
      <c r="J341" s="170"/>
      <c r="K341" s="170"/>
      <c r="L341" s="170"/>
      <c r="M341" s="170"/>
      <c r="N341" s="146"/>
      <c r="O341" s="43"/>
    </row>
    <row r="342" spans="1:15">
      <c r="A342" s="170"/>
      <c r="B342" s="170"/>
      <c r="C342" s="170"/>
      <c r="D342" s="170"/>
      <c r="E342" s="172"/>
      <c r="F342" s="172"/>
      <c r="G342" s="170"/>
      <c r="H342" s="170"/>
      <c r="I342" s="170"/>
      <c r="J342" s="170"/>
      <c r="K342" s="170"/>
      <c r="L342" s="170"/>
      <c r="M342" s="170"/>
      <c r="N342" s="146"/>
      <c r="O342" s="43"/>
    </row>
    <row r="343" spans="1:15">
      <c r="A343" s="170"/>
      <c r="B343" s="170"/>
      <c r="C343" s="170"/>
      <c r="D343" s="170"/>
      <c r="E343" s="172"/>
      <c r="F343" s="172"/>
      <c r="G343" s="170"/>
      <c r="H343" s="170"/>
      <c r="I343" s="170"/>
      <c r="J343" s="170"/>
      <c r="K343" s="170"/>
      <c r="L343" s="170"/>
      <c r="M343" s="170"/>
      <c r="N343" s="146"/>
      <c r="O343" s="43"/>
    </row>
    <row r="344" spans="1:15">
      <c r="A344" s="170"/>
      <c r="B344" s="170"/>
      <c r="C344" s="170"/>
      <c r="D344" s="170"/>
      <c r="E344" s="172"/>
      <c r="F344" s="172"/>
      <c r="G344" s="170"/>
      <c r="H344" s="170"/>
      <c r="I344" s="170"/>
      <c r="J344" s="170"/>
      <c r="K344" s="170"/>
      <c r="L344" s="170"/>
      <c r="M344" s="170"/>
      <c r="N344" s="146"/>
      <c r="O344" s="43"/>
    </row>
    <row r="345" spans="1:15">
      <c r="A345" s="170"/>
      <c r="B345" s="170"/>
      <c r="C345" s="170"/>
      <c r="D345" s="170"/>
      <c r="E345" s="172"/>
      <c r="F345" s="172"/>
      <c r="G345" s="170"/>
      <c r="H345" s="170"/>
      <c r="I345" s="170"/>
      <c r="J345" s="170"/>
      <c r="K345" s="170"/>
      <c r="L345" s="170"/>
      <c r="M345" s="170"/>
      <c r="N345" s="146"/>
      <c r="O345" s="43"/>
    </row>
    <row r="346" spans="1:15">
      <c r="A346" s="170"/>
      <c r="B346" s="170"/>
      <c r="C346" s="170"/>
      <c r="D346" s="170"/>
      <c r="E346" s="172"/>
      <c r="F346" s="172"/>
      <c r="G346" s="170"/>
      <c r="H346" s="170"/>
      <c r="I346" s="170"/>
      <c r="J346" s="170"/>
      <c r="K346" s="170"/>
      <c r="L346" s="170"/>
      <c r="M346" s="170"/>
      <c r="N346" s="146"/>
      <c r="O346" s="43"/>
    </row>
    <row r="347" spans="1:15">
      <c r="A347" s="170"/>
      <c r="B347" s="170"/>
      <c r="C347" s="170"/>
      <c r="D347" s="170"/>
      <c r="E347" s="172"/>
      <c r="F347" s="172"/>
      <c r="G347" s="170"/>
      <c r="H347" s="170"/>
      <c r="I347" s="170"/>
      <c r="J347" s="170"/>
      <c r="K347" s="170"/>
      <c r="L347" s="170"/>
      <c r="M347" s="170"/>
      <c r="N347" s="146"/>
      <c r="O347" s="43"/>
    </row>
    <row r="348" spans="1:15">
      <c r="A348" s="170"/>
      <c r="B348" s="170"/>
      <c r="C348" s="170"/>
      <c r="D348" s="170"/>
      <c r="E348" s="172"/>
      <c r="F348" s="172"/>
      <c r="G348" s="170"/>
      <c r="H348" s="170"/>
      <c r="I348" s="170"/>
      <c r="J348" s="170"/>
      <c r="K348" s="170"/>
      <c r="L348" s="170"/>
      <c r="M348" s="170"/>
      <c r="N348" s="146"/>
      <c r="O348" s="43"/>
    </row>
    <row r="349" spans="1:15">
      <c r="A349" s="170"/>
      <c r="B349" s="170"/>
      <c r="C349" s="170"/>
      <c r="D349" s="170"/>
      <c r="E349" s="172"/>
      <c r="F349" s="172"/>
      <c r="G349" s="170"/>
      <c r="H349" s="170"/>
      <c r="I349" s="170"/>
      <c r="J349" s="170"/>
      <c r="K349" s="170"/>
      <c r="L349" s="170"/>
      <c r="M349" s="170"/>
      <c r="N349" s="146"/>
      <c r="O349" s="43"/>
    </row>
    <row r="350" spans="1:15">
      <c r="A350" s="170"/>
      <c r="B350" s="170"/>
      <c r="C350" s="170"/>
      <c r="D350" s="170"/>
      <c r="E350" s="172"/>
      <c r="F350" s="172"/>
      <c r="G350" s="170"/>
      <c r="H350" s="170"/>
      <c r="I350" s="170"/>
      <c r="J350" s="170"/>
      <c r="K350" s="170"/>
      <c r="L350" s="170"/>
      <c r="M350" s="170"/>
      <c r="N350" s="146"/>
      <c r="O350" s="43"/>
    </row>
    <row r="351" spans="1:15">
      <c r="A351" s="170"/>
      <c r="B351" s="170"/>
      <c r="C351" s="170"/>
      <c r="D351" s="170"/>
      <c r="E351" s="172"/>
      <c r="F351" s="172"/>
      <c r="G351" s="170"/>
      <c r="H351" s="170"/>
      <c r="I351" s="170"/>
      <c r="J351" s="170"/>
      <c r="K351" s="170"/>
      <c r="L351" s="170"/>
      <c r="M351" s="170"/>
      <c r="N351" s="146"/>
      <c r="O351" s="43"/>
    </row>
    <row r="352" spans="1:15">
      <c r="A352" s="170"/>
      <c r="B352" s="170"/>
      <c r="C352" s="170"/>
      <c r="D352" s="170"/>
      <c r="E352" s="172"/>
      <c r="F352" s="172"/>
      <c r="G352" s="170"/>
      <c r="H352" s="170"/>
      <c r="I352" s="170"/>
      <c r="J352" s="170"/>
      <c r="K352" s="170"/>
      <c r="L352" s="170"/>
      <c r="M352" s="170"/>
      <c r="N352" s="146"/>
      <c r="O352" s="43"/>
    </row>
    <row r="353" spans="1:15">
      <c r="A353" s="170"/>
      <c r="B353" s="170"/>
      <c r="C353" s="170"/>
      <c r="D353" s="170"/>
      <c r="E353" s="172"/>
      <c r="F353" s="172"/>
      <c r="G353" s="170"/>
      <c r="H353" s="170"/>
      <c r="I353" s="170"/>
      <c r="J353" s="170"/>
      <c r="K353" s="170"/>
      <c r="L353" s="170"/>
      <c r="M353" s="170"/>
      <c r="N353" s="146"/>
      <c r="O353" s="43"/>
    </row>
    <row r="354" spans="1:15">
      <c r="A354" s="170"/>
      <c r="B354" s="170"/>
      <c r="C354" s="170"/>
      <c r="D354" s="170"/>
      <c r="E354" s="172"/>
      <c r="F354" s="172"/>
      <c r="G354" s="170"/>
      <c r="H354" s="170"/>
      <c r="I354" s="170"/>
      <c r="J354" s="170"/>
      <c r="K354" s="170"/>
      <c r="L354" s="170"/>
      <c r="M354" s="170"/>
      <c r="N354" s="146"/>
      <c r="O354" s="43"/>
    </row>
    <row r="355" spans="1:15">
      <c r="A355" s="170"/>
      <c r="B355" s="170"/>
      <c r="C355" s="170"/>
      <c r="D355" s="170"/>
      <c r="E355" s="172"/>
      <c r="F355" s="172"/>
      <c r="G355" s="170"/>
      <c r="H355" s="170"/>
      <c r="I355" s="170"/>
      <c r="J355" s="170"/>
      <c r="K355" s="170"/>
      <c r="L355" s="170"/>
      <c r="M355" s="170"/>
      <c r="N355" s="146"/>
      <c r="O355" s="43"/>
    </row>
    <row r="356" spans="1:23">
      <c r="A356" s="170"/>
      <c r="B356" s="170"/>
      <c r="C356" s="170"/>
      <c r="D356" s="170"/>
      <c r="E356" s="172"/>
      <c r="F356" s="172"/>
      <c r="G356" s="170"/>
      <c r="H356" s="170"/>
      <c r="I356" s="170"/>
      <c r="J356" s="170"/>
      <c r="K356" s="170"/>
      <c r="L356" s="170"/>
      <c r="M356" s="170"/>
      <c r="N356" s="146"/>
      <c r="O356" s="43"/>
      <c r="W356">
        <f>20000+10000+20000</f>
        <v>50000</v>
      </c>
    </row>
    <row r="357" spans="1:23">
      <c r="A357" s="170"/>
      <c r="B357" s="170"/>
      <c r="C357" s="170"/>
      <c r="D357" s="170"/>
      <c r="E357" s="172"/>
      <c r="F357" s="172"/>
      <c r="G357" s="170"/>
      <c r="H357" s="170"/>
      <c r="I357" s="170"/>
      <c r="J357" s="170"/>
      <c r="K357" s="170"/>
      <c r="L357" s="170"/>
      <c r="M357" s="170"/>
      <c r="N357" s="146"/>
      <c r="O357" s="43"/>
      <c r="W357">
        <f>20000+10000+20000</f>
        <v>50000</v>
      </c>
    </row>
    <row r="358" spans="1:15">
      <c r="A358" s="170"/>
      <c r="B358" s="170"/>
      <c r="C358" s="170"/>
      <c r="D358" s="170">
        <v>7</v>
      </c>
      <c r="E358" s="172"/>
      <c r="F358" s="172"/>
      <c r="G358" s="170"/>
      <c r="H358" s="170"/>
      <c r="I358" s="170"/>
      <c r="J358" s="170"/>
      <c r="K358" s="170"/>
      <c r="L358" s="170"/>
      <c r="M358" s="170"/>
      <c r="N358" s="146"/>
      <c r="O358" s="43"/>
    </row>
    <row r="359" spans="1:15">
      <c r="A359" s="170"/>
      <c r="B359" s="170"/>
      <c r="C359" s="170"/>
      <c r="D359" s="170"/>
      <c r="E359" s="172"/>
      <c r="F359" s="172"/>
      <c r="G359" s="170"/>
      <c r="H359" s="170"/>
      <c r="I359" s="170"/>
      <c r="J359" s="170"/>
      <c r="K359" s="170"/>
      <c r="L359" s="170"/>
      <c r="M359" s="170"/>
      <c r="N359" s="146"/>
      <c r="O359" s="43"/>
    </row>
    <row r="360" spans="1:15">
      <c r="A360" s="170"/>
      <c r="B360" s="170"/>
      <c r="C360" s="170"/>
      <c r="D360" s="170"/>
      <c r="E360" s="172"/>
      <c r="F360" s="172"/>
      <c r="G360" s="170"/>
      <c r="H360" s="170"/>
      <c r="I360" s="170"/>
      <c r="J360" s="170"/>
      <c r="K360" s="170"/>
      <c r="L360" s="170"/>
      <c r="M360" s="170"/>
      <c r="N360" s="146"/>
      <c r="O360" s="43"/>
    </row>
    <row r="361" spans="1:15">
      <c r="A361" s="170"/>
      <c r="B361" s="170"/>
      <c r="C361" s="170"/>
      <c r="D361" s="170"/>
      <c r="E361" s="172"/>
      <c r="F361" s="172"/>
      <c r="G361" s="170"/>
      <c r="H361" s="170"/>
      <c r="I361" s="170"/>
      <c r="J361" s="170"/>
      <c r="K361" s="170"/>
      <c r="L361" s="170"/>
      <c r="M361" s="170"/>
      <c r="N361" s="146"/>
      <c r="O361" s="43"/>
    </row>
    <row r="362" spans="1:15">
      <c r="A362" s="170"/>
      <c r="B362" s="170"/>
      <c r="C362" s="170"/>
      <c r="D362" s="170"/>
      <c r="E362" s="172"/>
      <c r="F362" s="172"/>
      <c r="G362" s="170"/>
      <c r="H362" s="170"/>
      <c r="I362" s="170"/>
      <c r="J362" s="170"/>
      <c r="K362" s="170"/>
      <c r="L362" s="170"/>
      <c r="M362" s="170"/>
      <c r="N362" s="146"/>
      <c r="O362" s="43"/>
    </row>
    <row r="363" spans="1:15">
      <c r="A363" s="170"/>
      <c r="B363" s="170"/>
      <c r="C363" s="170"/>
      <c r="D363" s="170"/>
      <c r="E363" s="172"/>
      <c r="F363" s="172"/>
      <c r="G363" s="170"/>
      <c r="H363" s="170"/>
      <c r="I363" s="170"/>
      <c r="J363" s="170"/>
      <c r="K363" s="170"/>
      <c r="L363" s="170"/>
      <c r="M363" s="170"/>
      <c r="N363" s="146"/>
      <c r="O363" s="43"/>
    </row>
    <row r="364" spans="1:15">
      <c r="A364" s="170"/>
      <c r="B364" s="170"/>
      <c r="C364" s="170"/>
      <c r="D364" s="170"/>
      <c r="E364" s="172"/>
      <c r="F364" s="172"/>
      <c r="G364" s="170"/>
      <c r="H364" s="170"/>
      <c r="I364" s="170"/>
      <c r="J364" s="170"/>
      <c r="K364" s="170"/>
      <c r="L364" s="170"/>
      <c r="M364" s="170"/>
      <c r="N364" s="146"/>
      <c r="O364" s="43"/>
    </row>
    <row r="365" spans="1:15">
      <c r="A365" s="170"/>
      <c r="B365" s="170"/>
      <c r="C365" s="170"/>
      <c r="D365" s="170"/>
      <c r="E365" s="172"/>
      <c r="F365" s="172"/>
      <c r="G365" s="170"/>
      <c r="H365" s="170"/>
      <c r="I365" s="170"/>
      <c r="J365" s="170"/>
      <c r="K365" s="170"/>
      <c r="L365" s="170"/>
      <c r="M365" s="170"/>
      <c r="N365" s="146"/>
      <c r="O365" s="43"/>
    </row>
    <row r="366" spans="1:15">
      <c r="A366" s="170"/>
      <c r="B366" s="170"/>
      <c r="C366" s="170"/>
      <c r="D366" s="170"/>
      <c r="E366" s="172"/>
      <c r="F366" s="172"/>
      <c r="G366" s="170"/>
      <c r="H366" s="170"/>
      <c r="I366" s="170"/>
      <c r="J366" s="170"/>
      <c r="K366" s="170"/>
      <c r="L366" s="170"/>
      <c r="M366" s="170"/>
      <c r="N366" s="146"/>
      <c r="O366" s="43"/>
    </row>
    <row r="367" spans="1:15">
      <c r="A367" s="170"/>
      <c r="B367" s="170"/>
      <c r="C367" s="170"/>
      <c r="D367" s="170"/>
      <c r="E367" s="172"/>
      <c r="F367" s="172"/>
      <c r="G367" s="170"/>
      <c r="H367" s="170"/>
      <c r="I367" s="170"/>
      <c r="J367" s="170"/>
      <c r="K367" s="170"/>
      <c r="L367" s="170"/>
      <c r="M367" s="170"/>
      <c r="N367" s="146"/>
      <c r="O367" s="43"/>
    </row>
    <row r="368" spans="1:15">
      <c r="A368" s="170"/>
      <c r="B368" s="170"/>
      <c r="C368" s="170"/>
      <c r="D368" s="170"/>
      <c r="E368" s="172"/>
      <c r="F368" s="172"/>
      <c r="G368" s="170"/>
      <c r="H368" s="170"/>
      <c r="I368" s="170"/>
      <c r="J368" s="170"/>
      <c r="K368" s="170"/>
      <c r="L368" s="170"/>
      <c r="M368" s="170"/>
      <c r="N368" s="146"/>
      <c r="O368" s="43"/>
    </row>
    <row r="369" spans="1:15">
      <c r="A369" s="170"/>
      <c r="B369" s="170"/>
      <c r="C369" s="170"/>
      <c r="D369" s="170"/>
      <c r="E369" s="172"/>
      <c r="F369" s="172"/>
      <c r="G369" s="170"/>
      <c r="H369" s="170"/>
      <c r="I369" s="170"/>
      <c r="J369" s="170"/>
      <c r="K369" s="170"/>
      <c r="L369" s="170"/>
      <c r="M369" s="170"/>
      <c r="N369" s="146"/>
      <c r="O369" s="43"/>
    </row>
    <row r="370" spans="1:15">
      <c r="A370" s="170"/>
      <c r="B370" s="170"/>
      <c r="C370" s="170"/>
      <c r="D370" s="170"/>
      <c r="E370" s="172"/>
      <c r="F370" s="172"/>
      <c r="G370" s="170"/>
      <c r="H370" s="170"/>
      <c r="I370" s="170"/>
      <c r="J370" s="170"/>
      <c r="K370" s="170"/>
      <c r="L370" s="170"/>
      <c r="M370" s="170"/>
      <c r="N370" s="146"/>
      <c r="O370" s="43"/>
    </row>
    <row r="371" spans="1:15">
      <c r="A371" s="170"/>
      <c r="B371" s="170"/>
      <c r="C371" s="170"/>
      <c r="D371" s="170"/>
      <c r="E371" s="172"/>
      <c r="F371" s="172"/>
      <c r="G371" s="170"/>
      <c r="H371" s="170"/>
      <c r="I371" s="170"/>
      <c r="J371" s="170"/>
      <c r="K371" s="170"/>
      <c r="L371" s="170"/>
      <c r="M371" s="170"/>
      <c r="N371" s="146"/>
      <c r="O371" s="43"/>
    </row>
    <row r="372" spans="1:15">
      <c r="A372" s="170"/>
      <c r="B372" s="170"/>
      <c r="C372" s="170"/>
      <c r="D372" s="170"/>
      <c r="E372" s="172"/>
      <c r="F372" s="172"/>
      <c r="G372" s="170"/>
      <c r="H372" s="170"/>
      <c r="I372" s="170"/>
      <c r="J372" s="170"/>
      <c r="K372" s="170"/>
      <c r="L372" s="170"/>
      <c r="M372" s="170"/>
      <c r="N372" s="146"/>
      <c r="O372" s="43"/>
    </row>
    <row r="373" spans="1:15">
      <c r="A373" s="170"/>
      <c r="B373" s="170"/>
      <c r="C373" s="170"/>
      <c r="D373" s="170"/>
      <c r="E373" s="172"/>
      <c r="F373" s="172"/>
      <c r="G373" s="170"/>
      <c r="H373" s="170"/>
      <c r="I373" s="170"/>
      <c r="J373" s="170"/>
      <c r="K373" s="170"/>
      <c r="L373" s="170"/>
      <c r="M373" s="170"/>
      <c r="N373" s="146"/>
      <c r="O373" s="43"/>
    </row>
    <row r="374" spans="1:15">
      <c r="A374" s="170"/>
      <c r="B374" s="170"/>
      <c r="C374" s="170"/>
      <c r="D374" s="170"/>
      <c r="E374" s="172"/>
      <c r="F374" s="172"/>
      <c r="G374" s="170"/>
      <c r="H374" s="170"/>
      <c r="I374" s="170"/>
      <c r="J374" s="170"/>
      <c r="K374" s="170"/>
      <c r="L374" s="170"/>
      <c r="M374" s="170"/>
      <c r="N374" s="146"/>
      <c r="O374" s="43"/>
    </row>
    <row r="375" spans="1:15">
      <c r="A375" s="170"/>
      <c r="B375" s="170"/>
      <c r="C375" s="170"/>
      <c r="D375" s="170"/>
      <c r="E375" s="172"/>
      <c r="F375" s="172"/>
      <c r="G375" s="170"/>
      <c r="H375" s="170"/>
      <c r="I375" s="170"/>
      <c r="J375" s="170"/>
      <c r="K375" s="170"/>
      <c r="L375" s="170"/>
      <c r="M375" s="170"/>
      <c r="N375" s="146"/>
      <c r="O375" s="43"/>
    </row>
    <row r="376" spans="1:15">
      <c r="A376" s="170"/>
      <c r="B376" s="170"/>
      <c r="C376" s="170"/>
      <c r="D376" s="170"/>
      <c r="E376" s="172"/>
      <c r="F376" s="172"/>
      <c r="G376" s="170"/>
      <c r="H376" s="170"/>
      <c r="I376" s="170"/>
      <c r="J376" s="170"/>
      <c r="K376" s="170"/>
      <c r="L376" s="170"/>
      <c r="M376" s="170"/>
      <c r="N376" s="146"/>
      <c r="O376" s="43"/>
    </row>
    <row r="377" spans="1:15">
      <c r="A377" s="170"/>
      <c r="B377" s="170"/>
      <c r="C377" s="170"/>
      <c r="D377" s="170"/>
      <c r="E377" s="172"/>
      <c r="F377" s="172"/>
      <c r="G377" s="170"/>
      <c r="H377" s="170"/>
      <c r="I377" s="170"/>
      <c r="J377" s="170"/>
      <c r="K377" s="170"/>
      <c r="L377" s="170"/>
      <c r="M377" s="170"/>
      <c r="N377" s="146"/>
      <c r="O377" s="43"/>
    </row>
    <row r="378" spans="1:15">
      <c r="A378" s="170"/>
      <c r="B378" s="170"/>
      <c r="C378" s="170"/>
      <c r="D378" s="170"/>
      <c r="E378" s="172"/>
      <c r="F378" s="172"/>
      <c r="G378" s="170"/>
      <c r="H378" s="170"/>
      <c r="I378" s="170"/>
      <c r="J378" s="170"/>
      <c r="K378" s="170"/>
      <c r="L378" s="170"/>
      <c r="M378" s="170"/>
      <c r="N378" s="146"/>
      <c r="O378" s="43"/>
    </row>
    <row r="379" spans="1:15">
      <c r="A379" s="170"/>
      <c r="B379" s="170"/>
      <c r="C379" s="170"/>
      <c r="D379" s="170"/>
      <c r="E379" s="172"/>
      <c r="F379" s="172"/>
      <c r="G379" s="170"/>
      <c r="H379" s="170"/>
      <c r="I379" s="170"/>
      <c r="J379" s="170"/>
      <c r="K379" s="170"/>
      <c r="L379" s="170"/>
      <c r="M379" s="170"/>
      <c r="N379" s="146"/>
      <c r="O379" s="43"/>
    </row>
    <row r="380" spans="1:15">
      <c r="A380" s="170"/>
      <c r="B380" s="170"/>
      <c r="C380" s="170"/>
      <c r="D380" s="170"/>
      <c r="E380" s="172"/>
      <c r="F380" s="172"/>
      <c r="G380" s="170"/>
      <c r="H380" s="170"/>
      <c r="I380" s="170"/>
      <c r="J380" s="170"/>
      <c r="K380" s="170"/>
      <c r="L380" s="170"/>
      <c r="M380" s="170"/>
      <c r="N380" s="146"/>
      <c r="O380" s="43"/>
    </row>
    <row r="381" spans="1:15">
      <c r="A381" s="170"/>
      <c r="B381" s="170"/>
      <c r="C381" s="170"/>
      <c r="D381" s="170"/>
      <c r="E381" s="172"/>
      <c r="F381" s="172"/>
      <c r="G381" s="170"/>
      <c r="H381" s="170"/>
      <c r="I381" s="170"/>
      <c r="J381" s="170"/>
      <c r="K381" s="170"/>
      <c r="L381" s="170"/>
      <c r="M381" s="170"/>
      <c r="N381" s="146"/>
      <c r="O381" s="43"/>
    </row>
    <row r="382" spans="1:15">
      <c r="A382" s="170"/>
      <c r="B382" s="170"/>
      <c r="C382" s="170"/>
      <c r="D382" s="170"/>
      <c r="E382" s="172"/>
      <c r="F382" s="172"/>
      <c r="G382" s="170"/>
      <c r="H382" s="170"/>
      <c r="I382" s="170"/>
      <c r="J382" s="170"/>
      <c r="K382" s="170"/>
      <c r="L382" s="170"/>
      <c r="M382" s="170"/>
      <c r="N382" s="146"/>
      <c r="O382" s="43"/>
    </row>
    <row r="383" spans="1:15">
      <c r="A383" s="170"/>
      <c r="B383" s="170"/>
      <c r="C383" s="170"/>
      <c r="D383" s="170"/>
      <c r="E383" s="172"/>
      <c r="F383" s="172"/>
      <c r="G383" s="170"/>
      <c r="H383" s="170"/>
      <c r="I383" s="170"/>
      <c r="J383" s="170"/>
      <c r="K383" s="170"/>
      <c r="L383" s="170"/>
      <c r="M383" s="170"/>
      <c r="N383" s="146"/>
      <c r="O383" s="43"/>
    </row>
    <row r="384" spans="1:23">
      <c r="A384" s="170"/>
      <c r="B384" s="170"/>
      <c r="C384" s="170"/>
      <c r="D384" s="170"/>
      <c r="E384" s="172"/>
      <c r="F384" s="172"/>
      <c r="G384" s="170"/>
      <c r="H384" s="170"/>
      <c r="I384" s="170"/>
      <c r="J384" s="170"/>
      <c r="K384" s="170"/>
      <c r="L384" s="170"/>
      <c r="M384" s="170"/>
      <c r="N384" s="146"/>
      <c r="O384" s="43"/>
      <c r="W384">
        <f>20000+30000</f>
        <v>50000</v>
      </c>
    </row>
    <row r="385" spans="1:15">
      <c r="A385" s="170"/>
      <c r="B385" s="170"/>
      <c r="C385" s="170"/>
      <c r="D385" s="170"/>
      <c r="E385" s="172"/>
      <c r="F385" s="172"/>
      <c r="G385" s="170"/>
      <c r="H385" s="170"/>
      <c r="I385" s="170"/>
      <c r="J385" s="170"/>
      <c r="K385" s="170"/>
      <c r="L385" s="170"/>
      <c r="M385" s="170"/>
      <c r="N385" s="146"/>
      <c r="O385" s="43"/>
    </row>
    <row r="386" spans="1:15">
      <c r="A386" s="170"/>
      <c r="B386" s="170"/>
      <c r="C386" s="170"/>
      <c r="D386" s="170"/>
      <c r="E386" s="172"/>
      <c r="F386" s="172"/>
      <c r="G386" s="170"/>
      <c r="H386" s="170"/>
      <c r="I386" s="170"/>
      <c r="J386" s="170"/>
      <c r="K386" s="170"/>
      <c r="L386" s="170"/>
      <c r="M386" s="170"/>
      <c r="N386" s="146"/>
      <c r="O386" s="43"/>
    </row>
    <row r="387" spans="1:15">
      <c r="A387" s="170"/>
      <c r="B387" s="170"/>
      <c r="C387" s="170"/>
      <c r="D387" s="170"/>
      <c r="E387" s="172"/>
      <c r="F387" s="172"/>
      <c r="G387" s="170"/>
      <c r="H387" s="170"/>
      <c r="I387" s="170"/>
      <c r="J387" s="170"/>
      <c r="K387" s="170"/>
      <c r="L387" s="170"/>
      <c r="M387" s="170"/>
      <c r="N387" s="146"/>
      <c r="O387" s="43"/>
    </row>
    <row r="388" spans="1:15">
      <c r="A388" s="170"/>
      <c r="B388" s="170"/>
      <c r="C388" s="170"/>
      <c r="D388" s="170"/>
      <c r="E388" s="172"/>
      <c r="F388" s="172"/>
      <c r="G388" s="170"/>
      <c r="H388" s="170"/>
      <c r="I388" s="170"/>
      <c r="J388" s="170"/>
      <c r="K388" s="170"/>
      <c r="L388" s="170"/>
      <c r="M388" s="170"/>
      <c r="N388" s="146"/>
      <c r="O388" s="43"/>
    </row>
    <row r="389" spans="1:15">
      <c r="A389" s="170"/>
      <c r="B389" s="170"/>
      <c r="C389" s="170"/>
      <c r="D389" s="170"/>
      <c r="E389" s="172"/>
      <c r="F389" s="172"/>
      <c r="G389" s="170"/>
      <c r="H389" s="170"/>
      <c r="I389" s="170"/>
      <c r="J389" s="170"/>
      <c r="K389" s="170"/>
      <c r="L389" s="170"/>
      <c r="M389" s="170"/>
      <c r="N389" s="146"/>
      <c r="O389" s="43"/>
    </row>
    <row r="390" spans="1:15">
      <c r="A390" s="170"/>
      <c r="B390" s="170"/>
      <c r="C390" s="170"/>
      <c r="D390" s="170"/>
      <c r="E390" s="172"/>
      <c r="F390" s="172"/>
      <c r="G390" s="170"/>
      <c r="H390" s="170"/>
      <c r="I390" s="170"/>
      <c r="J390" s="170"/>
      <c r="K390" s="170"/>
      <c r="L390" s="170"/>
      <c r="M390" s="170"/>
      <c r="N390" s="146"/>
      <c r="O390" s="43"/>
    </row>
    <row r="391" spans="1:15">
      <c r="A391" s="170"/>
      <c r="B391" s="170"/>
      <c r="C391" s="170"/>
      <c r="D391" s="170"/>
      <c r="E391" s="172"/>
      <c r="F391" s="172"/>
      <c r="G391" s="170"/>
      <c r="H391" s="170"/>
      <c r="I391" s="170"/>
      <c r="J391" s="170"/>
      <c r="K391" s="170"/>
      <c r="L391" s="170"/>
      <c r="M391" s="170"/>
      <c r="N391" s="146"/>
      <c r="O391" s="43"/>
    </row>
    <row r="392" spans="1:15">
      <c r="A392" s="170"/>
      <c r="B392" s="170"/>
      <c r="C392" s="170"/>
      <c r="D392" s="170"/>
      <c r="E392" s="172"/>
      <c r="F392" s="172"/>
      <c r="G392" s="170"/>
      <c r="H392" s="170"/>
      <c r="I392" s="170"/>
      <c r="J392" s="170"/>
      <c r="K392" s="170"/>
      <c r="L392" s="170"/>
      <c r="M392" s="170"/>
      <c r="N392" s="146"/>
      <c r="O392" s="43"/>
    </row>
    <row r="393" spans="1:15">
      <c r="A393" s="170"/>
      <c r="B393" s="170"/>
      <c r="C393" s="170"/>
      <c r="D393" s="170"/>
      <c r="E393" s="172"/>
      <c r="F393" s="172"/>
      <c r="G393" s="170"/>
      <c r="H393" s="170"/>
      <c r="I393" s="170"/>
      <c r="J393" s="170"/>
      <c r="K393" s="170"/>
      <c r="L393" s="170"/>
      <c r="M393" s="170"/>
      <c r="N393" s="146"/>
      <c r="O393" s="43"/>
    </row>
    <row r="394" spans="1:15">
      <c r="A394" s="170"/>
      <c r="B394" s="170"/>
      <c r="C394" s="170"/>
      <c r="D394" s="170"/>
      <c r="E394" s="172"/>
      <c r="F394" s="172"/>
      <c r="G394" s="170"/>
      <c r="H394" s="170"/>
      <c r="I394" s="170"/>
      <c r="J394" s="170"/>
      <c r="K394" s="170"/>
      <c r="L394" s="170"/>
      <c r="M394" s="170"/>
      <c r="N394" s="146"/>
      <c r="O394" s="43"/>
    </row>
    <row r="395" spans="1:15">
      <c r="A395" s="170"/>
      <c r="B395" s="170"/>
      <c r="C395" s="170"/>
      <c r="D395" s="170"/>
      <c r="E395" s="172"/>
      <c r="F395" s="172"/>
      <c r="G395" s="170"/>
      <c r="H395" s="170"/>
      <c r="I395" s="170"/>
      <c r="J395" s="170"/>
      <c r="K395" s="170"/>
      <c r="L395" s="170"/>
      <c r="M395" s="170"/>
      <c r="N395" s="146"/>
      <c r="O395" s="43"/>
    </row>
    <row r="396" spans="1:15">
      <c r="A396" s="170"/>
      <c r="B396" s="170"/>
      <c r="C396" s="170"/>
      <c r="D396" s="170"/>
      <c r="E396" s="172"/>
      <c r="F396" s="172"/>
      <c r="G396" s="170"/>
      <c r="H396" s="170"/>
      <c r="I396" s="170"/>
      <c r="J396" s="170"/>
      <c r="K396" s="170"/>
      <c r="L396" s="170"/>
      <c r="M396" s="170"/>
      <c r="N396" s="146"/>
      <c r="O396" s="43"/>
    </row>
    <row r="397" spans="1:15">
      <c r="A397" s="170"/>
      <c r="B397" s="170"/>
      <c r="C397" s="170"/>
      <c r="D397" s="170"/>
      <c r="E397" s="172"/>
      <c r="F397" s="172"/>
      <c r="G397" s="170"/>
      <c r="H397" s="170"/>
      <c r="I397" s="170"/>
      <c r="J397" s="170"/>
      <c r="K397" s="170"/>
      <c r="L397" s="170"/>
      <c r="M397" s="170"/>
      <c r="N397" s="146"/>
      <c r="O397" s="43"/>
    </row>
    <row r="398" spans="1:15">
      <c r="A398" s="170"/>
      <c r="B398" s="170"/>
      <c r="C398" s="170"/>
      <c r="D398" s="170"/>
      <c r="E398" s="172"/>
      <c r="F398" s="172"/>
      <c r="G398" s="170"/>
      <c r="H398" s="170"/>
      <c r="I398" s="170"/>
      <c r="J398" s="170"/>
      <c r="K398" s="170"/>
      <c r="L398" s="170"/>
      <c r="M398" s="170"/>
      <c r="N398" s="146"/>
      <c r="O398" s="43"/>
    </row>
    <row r="399" spans="1:15">
      <c r="A399" s="170"/>
      <c r="B399" s="170"/>
      <c r="C399" s="170"/>
      <c r="D399" s="170"/>
      <c r="E399" s="172"/>
      <c r="F399" s="172"/>
      <c r="G399" s="170"/>
      <c r="H399" s="170"/>
      <c r="I399" s="170"/>
      <c r="J399" s="170"/>
      <c r="K399" s="170"/>
      <c r="L399" s="170"/>
      <c r="M399" s="170"/>
      <c r="N399" s="146"/>
      <c r="O399" s="43"/>
    </row>
    <row r="400" spans="1:15">
      <c r="A400" s="170"/>
      <c r="B400" s="170"/>
      <c r="C400" s="170"/>
      <c r="D400" s="170"/>
      <c r="E400" s="172"/>
      <c r="F400" s="172"/>
      <c r="G400" s="170"/>
      <c r="H400" s="170"/>
      <c r="I400" s="170"/>
      <c r="J400" s="170"/>
      <c r="K400" s="170"/>
      <c r="L400" s="170"/>
      <c r="M400" s="170"/>
      <c r="N400" s="146"/>
      <c r="O400" s="43"/>
    </row>
    <row r="401" spans="1:15">
      <c r="A401" s="170"/>
      <c r="B401" s="170"/>
      <c r="C401" s="170"/>
      <c r="D401" s="170"/>
      <c r="E401" s="172"/>
      <c r="F401" s="172"/>
      <c r="G401" s="170"/>
      <c r="H401" s="170"/>
      <c r="I401" s="170"/>
      <c r="J401" s="170"/>
      <c r="K401" s="170"/>
      <c r="L401" s="170"/>
      <c r="M401" s="170"/>
      <c r="N401" s="146"/>
      <c r="O401" s="43"/>
    </row>
    <row r="402" spans="1:15">
      <c r="A402" s="170"/>
      <c r="B402" s="170"/>
      <c r="C402" s="170"/>
      <c r="D402" s="170"/>
      <c r="E402" s="172"/>
      <c r="F402" s="172"/>
      <c r="G402" s="170"/>
      <c r="H402" s="170"/>
      <c r="I402" s="170"/>
      <c r="J402" s="170"/>
      <c r="K402" s="170"/>
      <c r="L402" s="170"/>
      <c r="M402" s="170"/>
      <c r="N402" s="146"/>
      <c r="O402" s="43"/>
    </row>
    <row r="403" spans="1:15">
      <c r="A403" s="170"/>
      <c r="B403" s="170"/>
      <c r="C403" s="170"/>
      <c r="D403" s="170"/>
      <c r="E403" s="172"/>
      <c r="F403" s="172"/>
      <c r="G403" s="170"/>
      <c r="H403" s="170"/>
      <c r="I403" s="170"/>
      <c r="J403" s="170"/>
      <c r="K403" s="170"/>
      <c r="L403" s="170"/>
      <c r="M403" s="170"/>
      <c r="N403" s="146"/>
      <c r="O403" s="43"/>
    </row>
    <row r="404" spans="1:15">
      <c r="A404" s="170"/>
      <c r="B404" s="170"/>
      <c r="C404" s="170"/>
      <c r="D404" s="170"/>
      <c r="E404" s="172"/>
      <c r="F404" s="172"/>
      <c r="G404" s="170"/>
      <c r="H404" s="170"/>
      <c r="I404" s="170"/>
      <c r="J404" s="170"/>
      <c r="K404" s="170"/>
      <c r="L404" s="170"/>
      <c r="M404" s="170"/>
      <c r="N404" s="146"/>
      <c r="O404" s="43"/>
    </row>
    <row r="405" spans="1:15">
      <c r="A405" s="170"/>
      <c r="B405" s="170"/>
      <c r="C405" s="170"/>
      <c r="D405" s="170"/>
      <c r="E405" s="172"/>
      <c r="F405" s="172"/>
      <c r="G405" s="170"/>
      <c r="H405" s="170"/>
      <c r="I405" s="170"/>
      <c r="J405" s="170"/>
      <c r="K405" s="170"/>
      <c r="L405" s="170"/>
      <c r="M405" s="170"/>
      <c r="N405" s="146"/>
      <c r="O405" s="43"/>
    </row>
    <row r="406" spans="1:15">
      <c r="A406" s="170"/>
      <c r="B406" s="170"/>
      <c r="C406" s="170"/>
      <c r="D406" s="170"/>
      <c r="E406" s="172"/>
      <c r="F406" s="172"/>
      <c r="G406" s="170"/>
      <c r="H406" s="170"/>
      <c r="I406" s="170"/>
      <c r="J406" s="170"/>
      <c r="K406" s="170"/>
      <c r="L406" s="170"/>
      <c r="M406" s="170"/>
      <c r="N406" s="146"/>
      <c r="O406" s="43"/>
    </row>
    <row r="407" spans="1:15">
      <c r="A407" s="170"/>
      <c r="B407" s="170"/>
      <c r="C407" s="170"/>
      <c r="D407" s="170"/>
      <c r="E407" s="172"/>
      <c r="F407" s="172"/>
      <c r="G407" s="170"/>
      <c r="H407" s="170"/>
      <c r="I407" s="170"/>
      <c r="J407" s="170"/>
      <c r="K407" s="170"/>
      <c r="L407" s="170"/>
      <c r="M407" s="170"/>
      <c r="N407" s="146"/>
      <c r="O407" s="43"/>
    </row>
    <row r="408" spans="1:15">
      <c r="A408" s="170"/>
      <c r="B408" s="170"/>
      <c r="C408" s="170"/>
      <c r="D408" s="170"/>
      <c r="E408" s="172"/>
      <c r="F408" s="172"/>
      <c r="G408" s="170"/>
      <c r="H408" s="170"/>
      <c r="I408" s="170"/>
      <c r="J408" s="170"/>
      <c r="K408" s="170"/>
      <c r="L408" s="170"/>
      <c r="M408" s="170"/>
      <c r="N408" s="146"/>
      <c r="O408" s="43"/>
    </row>
    <row r="409" spans="1:15">
      <c r="A409" s="170"/>
      <c r="B409" s="170"/>
      <c r="C409" s="170"/>
      <c r="D409" s="170"/>
      <c r="E409" s="172"/>
      <c r="F409" s="172"/>
      <c r="G409" s="170"/>
      <c r="H409" s="170"/>
      <c r="I409" s="170"/>
      <c r="J409" s="170"/>
      <c r="K409" s="170"/>
      <c r="L409" s="170"/>
      <c r="M409" s="170"/>
      <c r="N409" s="146"/>
      <c r="O409" s="43"/>
    </row>
    <row r="410" spans="1:13">
      <c r="A410" s="182"/>
      <c r="B410" s="182"/>
      <c r="C410" s="182"/>
      <c r="D410" s="182"/>
      <c r="E410" s="183"/>
      <c r="F410" s="183"/>
      <c r="G410" s="182"/>
      <c r="H410" s="182"/>
      <c r="I410" s="182"/>
      <c r="J410" s="182"/>
      <c r="K410" s="182"/>
      <c r="L410" s="182"/>
      <c r="M410" s="184"/>
    </row>
    <row r="415" spans="23:23">
      <c r="W415">
        <f>19000+4300+14600+1900+15000+2200</f>
        <v>57000</v>
      </c>
    </row>
    <row r="417" spans="4:4">
      <c r="D417" s="128">
        <v>500</v>
      </c>
    </row>
    <row r="426" spans="23:23">
      <c r="W426">
        <f>16000+6500</f>
        <v>22500</v>
      </c>
    </row>
    <row r="444" spans="23:23">
      <c r="W444">
        <f>5485+5500+24000</f>
        <v>34985</v>
      </c>
    </row>
    <row r="487" spans="4:4">
      <c r="D487" s="128">
        <v>830</v>
      </c>
    </row>
    <row r="515" spans="4:4">
      <c r="D515" s="128">
        <v>830</v>
      </c>
    </row>
  </sheetData>
  <autoFilter ref="A1:A231">
    <extLst/>
  </autoFilter>
  <mergeCells count="37">
    <mergeCell ref="A1:M1"/>
    <mergeCell ref="K2:M2"/>
    <mergeCell ref="L13:M13"/>
    <mergeCell ref="L68:M68"/>
    <mergeCell ref="F127:I127"/>
    <mergeCell ref="A128:M128"/>
    <mergeCell ref="A130:M130"/>
    <mergeCell ref="K131:M131"/>
    <mergeCell ref="O150:R150"/>
    <mergeCell ref="F232:I232"/>
    <mergeCell ref="A4:A10"/>
    <mergeCell ref="A11:A14"/>
    <mergeCell ref="A15:A19"/>
    <mergeCell ref="A20:A27"/>
    <mergeCell ref="A28:A33"/>
    <mergeCell ref="A34:A38"/>
    <mergeCell ref="A39:A43"/>
    <mergeCell ref="A44:A48"/>
    <mergeCell ref="A49:A56"/>
    <mergeCell ref="A57:A61"/>
    <mergeCell ref="A62:A68"/>
    <mergeCell ref="A69:A71"/>
    <mergeCell ref="A72:A75"/>
    <mergeCell ref="A76:A81"/>
    <mergeCell ref="A82:A88"/>
    <mergeCell ref="A89:A90"/>
    <mergeCell ref="A91:A94"/>
    <mergeCell ref="A95:A98"/>
    <mergeCell ref="A99:A103"/>
    <mergeCell ref="A104:A105"/>
    <mergeCell ref="A106:A109"/>
    <mergeCell ref="A110:A112"/>
    <mergeCell ref="A113:A114"/>
    <mergeCell ref="A116:A117"/>
    <mergeCell ref="A118:A120"/>
    <mergeCell ref="A145:A149"/>
    <mergeCell ref="A229:A230"/>
  </mergeCells>
  <printOptions horizontalCentered="1"/>
  <pageMargins left="0" right="0" top="0" bottom="0" header="0" footer="0"/>
  <pageSetup paperSize="9" orientation="portrait"/>
  <headerFooter alignWithMargins="0" scaleWithDoc="0">
    <oddHeader>&amp;C&amp;"宋体"&amp;12&amp;A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29"/>
  <sheetViews>
    <sheetView workbookViewId="0">
      <pane ySplit="2" topLeftCell="A3" activePane="bottomLeft" state="frozen"/>
      <selection/>
      <selection pane="bottomLeft" activeCell="A1" sqref="A1"/>
    </sheetView>
  </sheetViews>
  <sheetFormatPr defaultColWidth="9" defaultRowHeight="15"/>
  <cols>
    <col min="1" max="1" width="24.4" style="88"/>
    <col min="2" max="2" width="5.5" style="88"/>
    <col min="3" max="3" width="5.9" style="88"/>
    <col min="4" max="4" width="21.8" style="88"/>
    <col min="5" max="5" width="14" style="89"/>
    <col min="6" max="6" width="5" style="88" customWidth="1"/>
    <col min="7" max="7" width="24.4" style="88"/>
    <col min="8" max="8" width="5.5" style="88"/>
    <col min="9" max="9" width="14" style="89"/>
    <col min="10" max="10" width="7.25" style="88" customWidth="1"/>
    <col min="11" max="11" width="24.4" style="88"/>
    <col min="12" max="12" width="14" style="90"/>
    <col min="13" max="13" width="7.5" style="88" customWidth="1"/>
    <col min="14" max="14" width="17.75" style="88" customWidth="1"/>
    <col min="15" max="15" width="9.5" style="88" customWidth="1"/>
    <col min="16" max="16" width="10.625" style="89" customWidth="1"/>
    <col min="17" max="17" width="28.25" style="88" customWidth="1"/>
    <col min="18" max="18" width="12.625" style="88" customWidth="1"/>
    <col min="19" max="20" width="9" style="88"/>
    <col min="21" max="21" width="13.75" style="91" customWidth="1"/>
    <col min="22" max="22" width="28.25" style="91" customWidth="1"/>
    <col min="23" max="23" width="5.375" style="91" customWidth="1"/>
    <col min="24" max="24" width="12.625" style="91" customWidth="1"/>
    <col min="25" max="25" width="7.375" style="88" customWidth="1"/>
    <col min="26" max="26" width="28.25" style="88" customWidth="1"/>
    <col min="27" max="27" width="12.625" style="88" customWidth="1"/>
    <col min="28" max="16384" width="9" style="88"/>
  </cols>
  <sheetData>
    <row r="1" spans="1:16">
      <c r="A1" s="92"/>
      <c r="B1" s="92"/>
      <c r="C1" s="92"/>
      <c r="E1" s="88"/>
      <c r="F1" s="92"/>
      <c r="G1" s="93"/>
      <c r="H1" s="93"/>
      <c r="I1" s="101"/>
      <c r="K1" s="102"/>
      <c r="L1" s="103"/>
      <c r="M1" s="92"/>
      <c r="N1" s="92"/>
      <c r="O1" s="92"/>
      <c r="P1" s="104"/>
    </row>
    <row r="2" spans="3:30">
      <c r="C2" s="92"/>
      <c r="D2" s="92"/>
      <c r="E2" s="92"/>
      <c r="F2" s="92"/>
      <c r="G2" s="94" t="s">
        <v>294</v>
      </c>
      <c r="H2" s="95"/>
      <c r="I2" s="97"/>
      <c r="J2" s="92"/>
      <c r="K2" s="94" t="s">
        <v>294</v>
      </c>
      <c r="L2" s="97"/>
      <c r="M2" s="92"/>
      <c r="N2" s="92"/>
      <c r="O2" s="92"/>
      <c r="P2" s="104"/>
      <c r="U2" s="110"/>
      <c r="V2" s="110"/>
      <c r="W2" s="110"/>
      <c r="X2" s="110"/>
      <c r="Y2" s="92"/>
      <c r="Z2" s="92"/>
      <c r="AA2" s="92"/>
      <c r="AB2" s="92"/>
      <c r="AC2" s="92"/>
      <c r="AD2" s="92"/>
    </row>
    <row r="3" spans="1:31">
      <c r="A3" s="92"/>
      <c r="B3" s="92"/>
      <c r="C3" s="92"/>
      <c r="D3" s="92"/>
      <c r="E3" s="92"/>
      <c r="F3" s="92"/>
      <c r="G3" s="94" t="s">
        <v>295</v>
      </c>
      <c r="H3" s="96" t="s">
        <v>13</v>
      </c>
      <c r="I3" s="98" t="s">
        <v>296</v>
      </c>
      <c r="J3" s="92"/>
      <c r="K3" s="94" t="s">
        <v>295</v>
      </c>
      <c r="L3" s="98" t="s">
        <v>296</v>
      </c>
      <c r="M3" s="105"/>
      <c r="N3" s="92"/>
      <c r="O3" s="92"/>
      <c r="P3" s="92"/>
      <c r="Q3" s="92"/>
      <c r="T3" s="92"/>
      <c r="U3" s="94"/>
      <c r="V3" s="95"/>
      <c r="W3" s="95"/>
      <c r="X3" s="95"/>
      <c r="Y3" s="95"/>
      <c r="Z3" s="95"/>
      <c r="AA3" s="114"/>
      <c r="AB3" s="92"/>
      <c r="AC3" s="92"/>
      <c r="AD3" s="92"/>
      <c r="AE3" s="92"/>
    </row>
    <row r="4" ht="33.95" customHeight="1" spans="1:31">
      <c r="A4" s="94" t="s">
        <v>294</v>
      </c>
      <c r="B4" s="95"/>
      <c r="C4" s="95"/>
      <c r="D4" s="95"/>
      <c r="E4" s="97"/>
      <c r="F4" s="92"/>
      <c r="G4" s="94" t="s">
        <v>116</v>
      </c>
      <c r="H4" s="94">
        <v>238</v>
      </c>
      <c r="I4" s="97">
        <v>178.2144</v>
      </c>
      <c r="J4" s="92"/>
      <c r="K4" s="94" t="s">
        <v>116</v>
      </c>
      <c r="L4" s="97">
        <v>1505.970624</v>
      </c>
      <c r="M4" s="106"/>
      <c r="N4" s="92"/>
      <c r="O4" s="92"/>
      <c r="P4" s="92"/>
      <c r="Q4" s="92"/>
      <c r="T4" s="92"/>
      <c r="U4" s="99"/>
      <c r="V4" s="111"/>
      <c r="W4" s="111"/>
      <c r="X4" s="111"/>
      <c r="Y4" s="111"/>
      <c r="Z4" s="111"/>
      <c r="AA4" s="115"/>
      <c r="AB4" s="92"/>
      <c r="AC4" s="92"/>
      <c r="AD4" s="92"/>
      <c r="AE4" s="92"/>
    </row>
    <row r="5" spans="1:31">
      <c r="A5" s="94" t="s">
        <v>295</v>
      </c>
      <c r="B5" s="96" t="s">
        <v>13</v>
      </c>
      <c r="C5" s="96" t="s">
        <v>4</v>
      </c>
      <c r="D5" s="96" t="s">
        <v>7</v>
      </c>
      <c r="E5" s="98" t="s">
        <v>296</v>
      </c>
      <c r="F5" s="92"/>
      <c r="G5" s="99"/>
      <c r="H5" s="100">
        <v>275</v>
      </c>
      <c r="I5" s="107">
        <v>43.956</v>
      </c>
      <c r="J5" s="92"/>
      <c r="K5" s="100" t="s">
        <v>84</v>
      </c>
      <c r="L5" s="107">
        <v>613.697232</v>
      </c>
      <c r="M5" s="101"/>
      <c r="N5" s="92"/>
      <c r="O5" s="92"/>
      <c r="P5" s="104"/>
      <c r="Q5" s="92"/>
      <c r="T5" s="92"/>
      <c r="U5" s="99"/>
      <c r="V5" s="111"/>
      <c r="W5" s="111"/>
      <c r="X5" s="111"/>
      <c r="Y5" s="111"/>
      <c r="Z5" s="111"/>
      <c r="AA5" s="115"/>
      <c r="AB5" s="92"/>
      <c r="AC5" s="92"/>
      <c r="AD5" s="92"/>
      <c r="AE5" s="92"/>
    </row>
    <row r="6" spans="1:31">
      <c r="A6" s="94" t="s">
        <v>116</v>
      </c>
      <c r="B6" s="94">
        <v>275</v>
      </c>
      <c r="C6" s="94">
        <v>1036</v>
      </c>
      <c r="D6" s="94" t="s">
        <v>115</v>
      </c>
      <c r="E6" s="97">
        <v>21.978</v>
      </c>
      <c r="F6" s="92"/>
      <c r="G6" s="99"/>
      <c r="H6" s="100">
        <v>460</v>
      </c>
      <c r="I6" s="107">
        <v>51.0048</v>
      </c>
      <c r="J6" s="92"/>
      <c r="K6" s="100" t="s">
        <v>101</v>
      </c>
      <c r="L6" s="107">
        <v>2795.777064</v>
      </c>
      <c r="M6" s="101"/>
      <c r="N6" s="92"/>
      <c r="O6" s="92"/>
      <c r="P6" s="104"/>
      <c r="Q6" s="92"/>
      <c r="T6" s="92"/>
      <c r="U6" s="99"/>
      <c r="V6" s="111"/>
      <c r="W6" s="111"/>
      <c r="X6" s="111"/>
      <c r="Y6" s="111"/>
      <c r="Z6" s="111"/>
      <c r="AA6" s="115"/>
      <c r="AB6" s="92"/>
      <c r="AC6" s="92"/>
      <c r="AD6" s="92"/>
      <c r="AE6" s="92"/>
    </row>
    <row r="7" spans="1:31">
      <c r="A7" s="99"/>
      <c r="B7" s="94">
        <v>460</v>
      </c>
      <c r="C7" s="94">
        <v>1073</v>
      </c>
      <c r="D7" s="94" t="s">
        <v>169</v>
      </c>
      <c r="E7" s="97">
        <v>23.184</v>
      </c>
      <c r="F7" s="92"/>
      <c r="G7" s="99"/>
      <c r="H7" s="100">
        <v>476</v>
      </c>
      <c r="I7" s="107">
        <v>610.064448</v>
      </c>
      <c r="J7" s="92"/>
      <c r="K7" s="100" t="s">
        <v>124</v>
      </c>
      <c r="L7" s="107">
        <v>842.867232</v>
      </c>
      <c r="M7" s="101"/>
      <c r="N7" s="92"/>
      <c r="O7" s="92"/>
      <c r="P7" s="104"/>
      <c r="Q7" s="92"/>
      <c r="T7" s="92"/>
      <c r="U7" s="99"/>
      <c r="V7" s="111"/>
      <c r="W7" s="111"/>
      <c r="X7" s="111"/>
      <c r="Y7" s="111"/>
      <c r="Z7" s="111"/>
      <c r="AA7" s="115"/>
      <c r="AB7" s="92"/>
      <c r="AC7" s="92"/>
      <c r="AD7" s="92"/>
      <c r="AE7" s="92"/>
    </row>
    <row r="8" spans="1:31">
      <c r="A8" s="99"/>
      <c r="B8" s="99"/>
      <c r="C8" s="94">
        <v>1107</v>
      </c>
      <c r="D8" s="94" t="s">
        <v>213</v>
      </c>
      <c r="E8" s="97">
        <v>27.8208</v>
      </c>
      <c r="F8" s="92"/>
      <c r="G8" s="99"/>
      <c r="H8" s="100">
        <v>506</v>
      </c>
      <c r="I8" s="107">
        <v>345.13248</v>
      </c>
      <c r="J8" s="92"/>
      <c r="K8" s="100" t="s">
        <v>93</v>
      </c>
      <c r="L8" s="107">
        <v>2269.642608</v>
      </c>
      <c r="M8" s="101"/>
      <c r="N8" s="92"/>
      <c r="O8" s="92"/>
      <c r="P8" s="104"/>
      <c r="Q8" s="92"/>
      <c r="T8" s="92"/>
      <c r="U8" s="99"/>
      <c r="V8" s="111"/>
      <c r="W8" s="111"/>
      <c r="X8" s="111"/>
      <c r="Y8" s="111"/>
      <c r="Z8" s="111"/>
      <c r="AA8" s="115"/>
      <c r="AB8" s="92"/>
      <c r="AC8" s="92"/>
      <c r="AD8" s="92"/>
      <c r="AE8" s="92"/>
    </row>
    <row r="9" spans="1:31">
      <c r="A9" s="99"/>
      <c r="B9" s="94">
        <v>476</v>
      </c>
      <c r="C9" s="94">
        <v>1022</v>
      </c>
      <c r="D9" s="94" t="s">
        <v>92</v>
      </c>
      <c r="E9" s="97">
        <v>50.2656</v>
      </c>
      <c r="F9" s="92"/>
      <c r="G9" s="99"/>
      <c r="H9" s="100">
        <v>550</v>
      </c>
      <c r="I9" s="107">
        <v>203.412</v>
      </c>
      <c r="J9" s="92"/>
      <c r="K9" s="100" t="s">
        <v>103</v>
      </c>
      <c r="L9" s="107">
        <v>1243.8471936</v>
      </c>
      <c r="M9" s="101"/>
      <c r="N9" s="92"/>
      <c r="O9" s="92"/>
      <c r="P9" s="104"/>
      <c r="Q9" s="92"/>
      <c r="T9" s="92"/>
      <c r="U9" s="99"/>
      <c r="V9" s="111"/>
      <c r="W9" s="111"/>
      <c r="X9" s="111"/>
      <c r="Y9" s="111"/>
      <c r="Z9" s="111"/>
      <c r="AA9" s="115"/>
      <c r="AB9" s="92"/>
      <c r="AC9" s="92"/>
      <c r="AD9" s="92"/>
      <c r="AE9" s="92"/>
    </row>
    <row r="10" spans="1:31">
      <c r="A10" s="99"/>
      <c r="B10" s="99"/>
      <c r="C10" s="94">
        <v>1002</v>
      </c>
      <c r="D10" s="94" t="s">
        <v>51</v>
      </c>
      <c r="E10" s="97">
        <v>54.8352</v>
      </c>
      <c r="F10" s="92"/>
      <c r="G10" s="99"/>
      <c r="H10" s="100">
        <v>384</v>
      </c>
      <c r="I10" s="107">
        <v>48.10752</v>
      </c>
      <c r="J10" s="92"/>
      <c r="K10" s="100" t="s">
        <v>297</v>
      </c>
      <c r="L10" s="107">
        <v>309.77472</v>
      </c>
      <c r="M10" s="101"/>
      <c r="N10" s="92"/>
      <c r="O10" s="92"/>
      <c r="P10" s="104"/>
      <c r="Q10" s="92"/>
      <c r="T10" s="92"/>
      <c r="U10" s="99"/>
      <c r="V10" s="111"/>
      <c r="W10" s="111"/>
      <c r="X10" s="111"/>
      <c r="Y10" s="111"/>
      <c r="Z10" s="111"/>
      <c r="AA10" s="115"/>
      <c r="AB10" s="92"/>
      <c r="AC10" s="92"/>
      <c r="AD10" s="92"/>
      <c r="AE10" s="92"/>
    </row>
    <row r="11" spans="1:31">
      <c r="A11" s="99"/>
      <c r="B11" s="99"/>
      <c r="C11" s="94">
        <v>1052</v>
      </c>
      <c r="D11" s="94" t="s">
        <v>142</v>
      </c>
      <c r="E11" s="97">
        <v>73.57056</v>
      </c>
      <c r="F11" s="92"/>
      <c r="G11" s="99"/>
      <c r="H11" s="100">
        <v>126</v>
      </c>
      <c r="I11" s="107">
        <v>26.078976</v>
      </c>
      <c r="J11" s="92"/>
      <c r="K11" s="100" t="s">
        <v>86</v>
      </c>
      <c r="L11" s="107">
        <v>1245.810048</v>
      </c>
      <c r="M11" s="101"/>
      <c r="N11" s="92"/>
      <c r="O11" s="92"/>
      <c r="P11" s="104"/>
      <c r="Q11" s="92"/>
      <c r="T11" s="92"/>
      <c r="U11" s="99"/>
      <c r="V11" s="111"/>
      <c r="W11" s="111"/>
      <c r="X11" s="111"/>
      <c r="Y11" s="111"/>
      <c r="Z11" s="111"/>
      <c r="AA11" s="115"/>
      <c r="AB11" s="92"/>
      <c r="AC11" s="92"/>
      <c r="AD11" s="92"/>
      <c r="AE11" s="92"/>
    </row>
    <row r="12" spans="1:31">
      <c r="A12" s="99"/>
      <c r="B12" s="99"/>
      <c r="C12" s="94">
        <v>1132</v>
      </c>
      <c r="D12" s="94" t="s">
        <v>245</v>
      </c>
      <c r="E12" s="97">
        <v>83.9664</v>
      </c>
      <c r="F12" s="92"/>
      <c r="G12" s="94" t="s">
        <v>84</v>
      </c>
      <c r="H12" s="94">
        <v>238</v>
      </c>
      <c r="I12" s="97">
        <v>99.3888</v>
      </c>
      <c r="J12" s="92"/>
      <c r="K12" s="100" t="s">
        <v>165</v>
      </c>
      <c r="L12" s="107">
        <v>1069.288272</v>
      </c>
      <c r="M12" s="101"/>
      <c r="N12" s="92"/>
      <c r="O12" s="92"/>
      <c r="P12" s="104"/>
      <c r="Q12" s="92"/>
      <c r="T12" s="92"/>
      <c r="U12" s="99"/>
      <c r="V12" s="111"/>
      <c r="W12" s="111"/>
      <c r="X12" s="111"/>
      <c r="Y12" s="111"/>
      <c r="Z12" s="111"/>
      <c r="AA12" s="115"/>
      <c r="AB12" s="92"/>
      <c r="AC12" s="92"/>
      <c r="AD12" s="92"/>
      <c r="AE12" s="92"/>
    </row>
    <row r="13" spans="1:31">
      <c r="A13" s="99"/>
      <c r="B13" s="99"/>
      <c r="C13" s="94">
        <v>1120</v>
      </c>
      <c r="D13" s="94" t="s">
        <v>234</v>
      </c>
      <c r="E13" s="97">
        <v>89.1072</v>
      </c>
      <c r="F13" s="92"/>
      <c r="G13" s="99"/>
      <c r="H13" s="100">
        <v>357</v>
      </c>
      <c r="I13" s="107">
        <v>96.235776</v>
      </c>
      <c r="J13" s="92"/>
      <c r="K13" s="100" t="s">
        <v>139</v>
      </c>
      <c r="L13" s="107">
        <v>1103.377536</v>
      </c>
      <c r="M13" s="101"/>
      <c r="N13" s="92"/>
      <c r="O13" s="92"/>
      <c r="P13" s="104"/>
      <c r="Q13" s="92"/>
      <c r="T13" s="92"/>
      <c r="U13" s="99"/>
      <c r="V13" s="111"/>
      <c r="W13" s="111"/>
      <c r="X13" s="111"/>
      <c r="Y13" s="111"/>
      <c r="Z13" s="111"/>
      <c r="AA13" s="115"/>
      <c r="AB13" s="92"/>
      <c r="AC13" s="92"/>
      <c r="AD13" s="92"/>
      <c r="AE13" s="92"/>
    </row>
    <row r="14" spans="1:31">
      <c r="A14" s="99"/>
      <c r="B14" s="94">
        <v>506</v>
      </c>
      <c r="C14" s="94">
        <v>1079</v>
      </c>
      <c r="D14" s="94" t="s">
        <v>176</v>
      </c>
      <c r="E14" s="97">
        <v>85.008</v>
      </c>
      <c r="F14" s="92"/>
      <c r="G14" s="99"/>
      <c r="H14" s="100">
        <v>460</v>
      </c>
      <c r="I14" s="107">
        <v>110.75328</v>
      </c>
      <c r="J14" s="92"/>
      <c r="K14" s="100" t="s">
        <v>62</v>
      </c>
      <c r="L14" s="107">
        <v>7852.0741056</v>
      </c>
      <c r="M14" s="101"/>
      <c r="N14" s="92"/>
      <c r="O14" s="92"/>
      <c r="P14" s="104"/>
      <c r="Q14" s="92"/>
      <c r="T14" s="92"/>
      <c r="U14" s="99"/>
      <c r="V14" s="111"/>
      <c r="W14" s="111"/>
      <c r="X14" s="111"/>
      <c r="Y14" s="111"/>
      <c r="Z14" s="111"/>
      <c r="AA14" s="115"/>
      <c r="AB14" s="92"/>
      <c r="AC14" s="92"/>
      <c r="AD14" s="92"/>
      <c r="AE14" s="92"/>
    </row>
    <row r="15" spans="1:31">
      <c r="A15" s="99"/>
      <c r="B15" s="99"/>
      <c r="C15" s="94">
        <v>1101</v>
      </c>
      <c r="D15" s="94" t="s">
        <v>206</v>
      </c>
      <c r="E15" s="97">
        <v>86.70816</v>
      </c>
      <c r="F15" s="92"/>
      <c r="G15" s="99"/>
      <c r="H15" s="100">
        <v>476</v>
      </c>
      <c r="I15" s="107">
        <v>162.380736</v>
      </c>
      <c r="J15" s="92"/>
      <c r="K15" s="100" t="s">
        <v>125</v>
      </c>
      <c r="L15" s="107">
        <v>12.48827328</v>
      </c>
      <c r="M15" s="101"/>
      <c r="N15" s="92"/>
      <c r="O15" s="92"/>
      <c r="P15" s="104"/>
      <c r="Q15" s="92"/>
      <c r="T15" s="92"/>
      <c r="U15" s="99"/>
      <c r="V15" s="111"/>
      <c r="W15" s="111"/>
      <c r="X15" s="111"/>
      <c r="Y15" s="111"/>
      <c r="Z15" s="111"/>
      <c r="AA15" s="115"/>
      <c r="AB15" s="92"/>
      <c r="AC15" s="92"/>
      <c r="AD15" s="92"/>
      <c r="AE15" s="92"/>
    </row>
    <row r="16" spans="1:31">
      <c r="A16" s="99"/>
      <c r="B16" s="99"/>
      <c r="C16" s="94">
        <v>1124</v>
      </c>
      <c r="D16" s="94" t="s">
        <v>238</v>
      </c>
      <c r="E16" s="97">
        <v>86.70816</v>
      </c>
      <c r="F16" s="92"/>
      <c r="G16" s="99"/>
      <c r="H16" s="100">
        <v>506</v>
      </c>
      <c r="I16" s="107">
        <v>144.93864</v>
      </c>
      <c r="J16" s="92"/>
      <c r="K16" s="100" t="s">
        <v>63</v>
      </c>
      <c r="L16" s="107">
        <v>6316.103304</v>
      </c>
      <c r="M16" s="101"/>
      <c r="N16" s="92"/>
      <c r="O16" s="92"/>
      <c r="P16" s="104"/>
      <c r="Q16" s="92"/>
      <c r="T16" s="92"/>
      <c r="U16" s="112"/>
      <c r="V16" s="113"/>
      <c r="W16" s="113"/>
      <c r="X16" s="113"/>
      <c r="Y16" s="113"/>
      <c r="Z16" s="113"/>
      <c r="AA16" s="116"/>
      <c r="AB16" s="92"/>
      <c r="AC16" s="92"/>
      <c r="AD16" s="92"/>
      <c r="AE16" s="92"/>
    </row>
    <row r="17" spans="1:31">
      <c r="A17" s="99"/>
      <c r="B17" s="94">
        <v>550</v>
      </c>
      <c r="C17" s="94">
        <v>1044</v>
      </c>
      <c r="D17" s="94" t="s">
        <v>120</v>
      </c>
      <c r="E17" s="97">
        <v>41.58</v>
      </c>
      <c r="F17" s="92"/>
      <c r="G17" s="94" t="s">
        <v>101</v>
      </c>
      <c r="H17" s="94">
        <v>238</v>
      </c>
      <c r="I17" s="97">
        <v>658.605024</v>
      </c>
      <c r="J17" s="92"/>
      <c r="K17" s="100" t="s">
        <v>128</v>
      </c>
      <c r="L17" s="107">
        <v>531.402696</v>
      </c>
      <c r="M17" s="101"/>
      <c r="N17" s="92"/>
      <c r="O17" s="92"/>
      <c r="P17" s="104"/>
      <c r="Q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</row>
    <row r="18" spans="1:31">
      <c r="A18" s="99"/>
      <c r="B18" s="99"/>
      <c r="C18" s="94">
        <v>1026</v>
      </c>
      <c r="D18" s="94" t="s">
        <v>96</v>
      </c>
      <c r="E18" s="97">
        <v>36.96</v>
      </c>
      <c r="F18" s="92"/>
      <c r="G18" s="99"/>
      <c r="H18" s="100">
        <v>253</v>
      </c>
      <c r="I18" s="107">
        <v>551.9448</v>
      </c>
      <c r="J18" s="92"/>
      <c r="K18" s="100" t="s">
        <v>172</v>
      </c>
      <c r="L18" s="107">
        <v>1552.883112</v>
      </c>
      <c r="M18" s="101"/>
      <c r="N18" s="92"/>
      <c r="O18" s="92"/>
      <c r="P18" s="104"/>
      <c r="Q18" s="92"/>
      <c r="R18" s="92"/>
      <c r="S18" s="92"/>
      <c r="T18" s="92"/>
      <c r="U18" s="92"/>
      <c r="V18" s="92"/>
      <c r="W18" s="92"/>
      <c r="X18" s="88"/>
      <c r="AB18" s="92"/>
      <c r="AC18" s="92"/>
      <c r="AD18" s="92"/>
      <c r="AE18" s="92"/>
    </row>
    <row r="19" spans="1:31">
      <c r="A19" s="99"/>
      <c r="B19" s="99"/>
      <c r="C19" s="94">
        <v>1039</v>
      </c>
      <c r="D19" s="94" t="s">
        <v>120</v>
      </c>
      <c r="E19" s="97">
        <v>36.96</v>
      </c>
      <c r="F19" s="92"/>
      <c r="G19" s="99"/>
      <c r="H19" s="100">
        <v>275</v>
      </c>
      <c r="I19" s="107">
        <v>193.05</v>
      </c>
      <c r="J19" s="92"/>
      <c r="K19" s="100" t="s">
        <v>298</v>
      </c>
      <c r="L19" s="107">
        <v>755.544912</v>
      </c>
      <c r="M19" s="101"/>
      <c r="N19" s="92"/>
      <c r="O19" s="92"/>
      <c r="P19" s="104"/>
      <c r="S19" s="92"/>
      <c r="U19" s="88"/>
      <c r="V19" s="88"/>
      <c r="W19" s="88"/>
      <c r="X19" s="92"/>
      <c r="AB19" s="92"/>
      <c r="AC19" s="92"/>
      <c r="AD19" s="92"/>
      <c r="AE19" s="92"/>
    </row>
    <row r="20" spans="1:31">
      <c r="A20" s="99"/>
      <c r="B20" s="94">
        <v>126</v>
      </c>
      <c r="C20" s="94">
        <v>1123</v>
      </c>
      <c r="D20" s="94" t="s">
        <v>237</v>
      </c>
      <c r="E20" s="97">
        <v>26.078976</v>
      </c>
      <c r="F20" s="92"/>
      <c r="G20" s="99"/>
      <c r="H20" s="100">
        <v>357</v>
      </c>
      <c r="I20" s="107">
        <v>329.0112</v>
      </c>
      <c r="J20" s="92"/>
      <c r="K20" s="100" t="s">
        <v>1</v>
      </c>
      <c r="L20" s="107">
        <v>640.8940032</v>
      </c>
      <c r="M20" s="101"/>
      <c r="N20" s="92"/>
      <c r="O20" s="92"/>
      <c r="P20" s="104"/>
      <c r="S20" s="92"/>
      <c r="U20" s="88"/>
      <c r="V20" s="88"/>
      <c r="W20" s="88"/>
      <c r="X20" s="92"/>
      <c r="Y20" s="92"/>
      <c r="Z20" s="92"/>
      <c r="AA20" s="92"/>
      <c r="AB20" s="92"/>
      <c r="AC20" s="92"/>
      <c r="AD20" s="92"/>
      <c r="AE20" s="92"/>
    </row>
    <row r="21" spans="1:31">
      <c r="A21" s="94" t="s">
        <v>84</v>
      </c>
      <c r="B21" s="94">
        <v>357</v>
      </c>
      <c r="C21" s="94">
        <v>1030</v>
      </c>
      <c r="D21" s="94" t="s">
        <v>104</v>
      </c>
      <c r="E21" s="97">
        <v>48.117888</v>
      </c>
      <c r="F21" s="92"/>
      <c r="G21" s="99"/>
      <c r="H21" s="100">
        <v>460</v>
      </c>
      <c r="I21" s="107">
        <v>138.4416</v>
      </c>
      <c r="J21" s="92"/>
      <c r="K21" s="100" t="s">
        <v>77</v>
      </c>
      <c r="L21" s="107">
        <v>25.6048128</v>
      </c>
      <c r="M21" s="101"/>
      <c r="N21" s="92"/>
      <c r="O21" s="92"/>
      <c r="P21" s="104"/>
      <c r="S21" s="92"/>
      <c r="U21" s="88"/>
      <c r="V21" s="88"/>
      <c r="W21" s="88"/>
      <c r="X21" s="110"/>
      <c r="Y21" s="92"/>
      <c r="AD21" s="92"/>
      <c r="AE21" s="92"/>
    </row>
    <row r="22" spans="1:32">
      <c r="A22" s="99"/>
      <c r="B22" s="94">
        <v>460</v>
      </c>
      <c r="C22" s="94">
        <v>1111</v>
      </c>
      <c r="D22" s="94" t="s">
        <v>222</v>
      </c>
      <c r="E22" s="97">
        <v>70.47936</v>
      </c>
      <c r="F22" s="92"/>
      <c r="G22" s="99"/>
      <c r="H22" s="100">
        <v>476</v>
      </c>
      <c r="I22" s="107">
        <v>542.69712</v>
      </c>
      <c r="J22" s="92"/>
      <c r="K22" s="100" t="s">
        <v>276</v>
      </c>
      <c r="L22" s="107">
        <v>314.49816</v>
      </c>
      <c r="M22" s="101"/>
      <c r="N22" s="92"/>
      <c r="O22" s="92"/>
      <c r="P22" s="104"/>
      <c r="S22" s="92"/>
      <c r="U22" s="88"/>
      <c r="V22" s="88"/>
      <c r="W22" s="88"/>
      <c r="X22" s="110"/>
      <c r="Y22" s="92"/>
      <c r="AD22" s="92"/>
      <c r="AE22" s="92"/>
      <c r="AF22" s="92"/>
    </row>
    <row r="23" spans="1:33">
      <c r="A23" s="99"/>
      <c r="B23" s="94">
        <v>476</v>
      </c>
      <c r="C23" s="94">
        <v>1133</v>
      </c>
      <c r="D23" s="94" t="s">
        <v>246</v>
      </c>
      <c r="E23" s="97">
        <v>66.71616</v>
      </c>
      <c r="F23" s="92"/>
      <c r="G23" s="99"/>
      <c r="H23" s="100">
        <v>158</v>
      </c>
      <c r="I23" s="107">
        <v>17.00712</v>
      </c>
      <c r="J23" s="92"/>
      <c r="K23" s="100" t="s">
        <v>61</v>
      </c>
      <c r="L23" s="107">
        <v>1553.15232</v>
      </c>
      <c r="M23" s="101"/>
      <c r="N23" s="92"/>
      <c r="O23" s="92"/>
      <c r="P23" s="104"/>
      <c r="S23" s="92"/>
      <c r="U23" s="88"/>
      <c r="V23" s="88"/>
      <c r="W23" s="88"/>
      <c r="X23" s="110"/>
      <c r="Y23" s="92"/>
      <c r="AD23" s="92"/>
      <c r="AG23" s="92"/>
    </row>
    <row r="24" spans="1:33">
      <c r="A24" s="94" t="s">
        <v>101</v>
      </c>
      <c r="B24" s="94">
        <v>238</v>
      </c>
      <c r="C24" s="94">
        <v>1029</v>
      </c>
      <c r="D24" s="94" t="s">
        <v>102</v>
      </c>
      <c r="E24" s="97">
        <v>53.9784</v>
      </c>
      <c r="F24" s="92"/>
      <c r="G24" s="99"/>
      <c r="H24" s="100">
        <v>404</v>
      </c>
      <c r="I24" s="107">
        <v>218.74176</v>
      </c>
      <c r="J24" s="92"/>
      <c r="K24" s="100" t="s">
        <v>76</v>
      </c>
      <c r="L24" s="107">
        <v>167.142528</v>
      </c>
      <c r="M24" s="101"/>
      <c r="N24" s="92"/>
      <c r="O24" s="92"/>
      <c r="P24" s="104"/>
      <c r="S24" s="92"/>
      <c r="U24" s="88"/>
      <c r="V24" s="88"/>
      <c r="W24" s="88"/>
      <c r="X24" s="110"/>
      <c r="Y24" s="92"/>
      <c r="AD24" s="92"/>
      <c r="AG24" s="92"/>
    </row>
    <row r="25" spans="1:33">
      <c r="A25" s="99"/>
      <c r="B25" s="99"/>
      <c r="C25" s="94">
        <v>1131</v>
      </c>
      <c r="D25" s="94" t="s">
        <v>148</v>
      </c>
      <c r="E25" s="97">
        <v>50.37984</v>
      </c>
      <c r="F25" s="92"/>
      <c r="G25" s="99"/>
      <c r="H25" s="100">
        <v>345</v>
      </c>
      <c r="I25" s="107">
        <v>101.37204</v>
      </c>
      <c r="J25" s="92"/>
      <c r="K25" s="100" t="s">
        <v>299</v>
      </c>
      <c r="L25" s="107">
        <v>40.896576</v>
      </c>
      <c r="M25" s="101"/>
      <c r="N25" s="92"/>
      <c r="O25" s="92"/>
      <c r="P25" s="104"/>
      <c r="S25" s="92"/>
      <c r="U25" s="88"/>
      <c r="V25" s="88"/>
      <c r="W25" s="88"/>
      <c r="X25" s="110"/>
      <c r="Y25" s="92"/>
      <c r="AD25" s="92"/>
      <c r="AG25" s="92"/>
    </row>
    <row r="26" spans="1:33">
      <c r="A26" s="99"/>
      <c r="B26" s="94">
        <v>253</v>
      </c>
      <c r="C26" s="94">
        <v>1100</v>
      </c>
      <c r="D26" s="94" t="s">
        <v>205</v>
      </c>
      <c r="E26" s="97">
        <v>63.173088</v>
      </c>
      <c r="F26" s="92"/>
      <c r="G26" s="99"/>
      <c r="H26" s="100">
        <v>162</v>
      </c>
      <c r="I26" s="107">
        <v>44.9064</v>
      </c>
      <c r="J26" s="92"/>
      <c r="K26" s="100" t="s">
        <v>197</v>
      </c>
      <c r="L26" s="107">
        <v>806.69808</v>
      </c>
      <c r="M26" s="101"/>
      <c r="N26" s="92"/>
      <c r="O26" s="92"/>
      <c r="P26" s="104"/>
      <c r="S26" s="92"/>
      <c r="U26" s="88"/>
      <c r="V26" s="88"/>
      <c r="W26" s="88"/>
      <c r="X26" s="110"/>
      <c r="Y26" s="92"/>
      <c r="AD26" s="92"/>
      <c r="AG26" s="92"/>
    </row>
    <row r="27" spans="1:33">
      <c r="A27" s="99"/>
      <c r="B27" s="99"/>
      <c r="C27" s="94">
        <v>1121</v>
      </c>
      <c r="D27" s="94" t="s">
        <v>205</v>
      </c>
      <c r="E27" s="97">
        <v>61.9344</v>
      </c>
      <c r="F27" s="92"/>
      <c r="G27" s="94" t="s">
        <v>124</v>
      </c>
      <c r="H27" s="94">
        <v>253</v>
      </c>
      <c r="I27" s="97">
        <v>61.44864</v>
      </c>
      <c r="J27" s="92"/>
      <c r="K27" s="100" t="s">
        <v>140</v>
      </c>
      <c r="L27" s="107">
        <v>335.8656</v>
      </c>
      <c r="M27" s="101"/>
      <c r="N27" s="92"/>
      <c r="O27" s="92"/>
      <c r="P27" s="104"/>
      <c r="S27" s="92"/>
      <c r="U27" s="88"/>
      <c r="V27" s="88"/>
      <c r="W27" s="88"/>
      <c r="X27" s="110"/>
      <c r="Y27" s="92"/>
      <c r="AD27" s="92"/>
      <c r="AG27" s="92"/>
    </row>
    <row r="28" spans="1:33">
      <c r="A28" s="99"/>
      <c r="B28" s="94">
        <v>357</v>
      </c>
      <c r="C28" s="94">
        <v>1119</v>
      </c>
      <c r="D28" s="94" t="s">
        <v>233</v>
      </c>
      <c r="E28" s="97">
        <v>82.2528</v>
      </c>
      <c r="F28" s="92"/>
      <c r="G28" s="99"/>
      <c r="H28" s="100">
        <v>275</v>
      </c>
      <c r="I28" s="107">
        <v>129.28608</v>
      </c>
      <c r="J28" s="92"/>
      <c r="K28" s="100" t="s">
        <v>300</v>
      </c>
      <c r="L28" s="107">
        <v>417.8622336</v>
      </c>
      <c r="M28" s="101"/>
      <c r="N28" s="92"/>
      <c r="O28" s="92"/>
      <c r="P28" s="104"/>
      <c r="S28" s="92"/>
      <c r="U28" s="88"/>
      <c r="V28" s="88"/>
      <c r="W28" s="88"/>
      <c r="X28" s="110"/>
      <c r="Y28" s="92"/>
      <c r="AD28" s="92"/>
      <c r="AG28" s="92"/>
    </row>
    <row r="29" spans="1:33">
      <c r="A29" s="99"/>
      <c r="B29" s="94">
        <v>476</v>
      </c>
      <c r="C29" s="94">
        <v>1056</v>
      </c>
      <c r="D29" s="94" t="s">
        <v>148</v>
      </c>
      <c r="E29" s="97">
        <v>100.75968</v>
      </c>
      <c r="F29" s="92"/>
      <c r="G29" s="99"/>
      <c r="H29" s="100">
        <v>476</v>
      </c>
      <c r="I29" s="107">
        <v>425.65824</v>
      </c>
      <c r="J29" s="92"/>
      <c r="K29" s="100" t="s">
        <v>301</v>
      </c>
      <c r="L29" s="107">
        <v>1793.4831432</v>
      </c>
      <c r="M29" s="101"/>
      <c r="N29" s="92"/>
      <c r="O29" s="92"/>
      <c r="P29" s="104"/>
      <c r="S29" s="92"/>
      <c r="U29" s="88"/>
      <c r="V29" s="88"/>
      <c r="W29" s="88"/>
      <c r="X29" s="110"/>
      <c r="Y29" s="92"/>
      <c r="AD29" s="92"/>
      <c r="AG29" s="92"/>
    </row>
    <row r="30" spans="1:33">
      <c r="A30" s="99"/>
      <c r="B30" s="99"/>
      <c r="C30" s="94">
        <v>1116</v>
      </c>
      <c r="D30" s="94" t="s">
        <v>228</v>
      </c>
      <c r="E30" s="97">
        <v>45.58176</v>
      </c>
      <c r="F30" s="92"/>
      <c r="G30" s="99"/>
      <c r="H30" s="100">
        <v>119</v>
      </c>
      <c r="I30" s="107">
        <v>177.3576</v>
      </c>
      <c r="J30" s="92"/>
      <c r="K30" s="100" t="s">
        <v>99</v>
      </c>
      <c r="L30" s="107">
        <v>596.3674752</v>
      </c>
      <c r="M30" s="101"/>
      <c r="N30" s="92"/>
      <c r="O30" s="92"/>
      <c r="P30" s="104"/>
      <c r="S30" s="92"/>
      <c r="U30" s="88"/>
      <c r="V30" s="88"/>
      <c r="W30" s="88"/>
      <c r="X30" s="110"/>
      <c r="Y30" s="92"/>
      <c r="AD30" s="92"/>
      <c r="AG30" s="92"/>
    </row>
    <row r="31" spans="1:33">
      <c r="A31" s="99"/>
      <c r="B31" s="99"/>
      <c r="C31" s="94">
        <v>1118</v>
      </c>
      <c r="D31" s="94" t="s">
        <v>231</v>
      </c>
      <c r="E31" s="97">
        <v>45.58176</v>
      </c>
      <c r="F31" s="92"/>
      <c r="G31" s="99"/>
      <c r="H31" s="100">
        <v>138</v>
      </c>
      <c r="I31" s="107">
        <v>38.472192</v>
      </c>
      <c r="J31" s="92"/>
      <c r="K31" s="100" t="s">
        <v>129</v>
      </c>
      <c r="L31" s="107">
        <v>536.408928</v>
      </c>
      <c r="M31" s="101"/>
      <c r="N31" s="92"/>
      <c r="O31" s="92"/>
      <c r="P31" s="104"/>
      <c r="S31" s="92"/>
      <c r="U31" s="88"/>
      <c r="V31" s="88"/>
      <c r="W31" s="88"/>
      <c r="X31" s="110"/>
      <c r="Y31" s="92"/>
      <c r="AD31" s="92"/>
      <c r="AG31" s="92"/>
    </row>
    <row r="32" spans="1:33">
      <c r="A32" s="99"/>
      <c r="B32" s="94">
        <v>158</v>
      </c>
      <c r="C32" s="94">
        <v>1031</v>
      </c>
      <c r="D32" s="94" t="s">
        <v>107</v>
      </c>
      <c r="E32" s="97">
        <v>17.00712</v>
      </c>
      <c r="F32" s="92"/>
      <c r="G32" s="99"/>
      <c r="H32" s="100">
        <v>168</v>
      </c>
      <c r="I32" s="107">
        <v>10.64448</v>
      </c>
      <c r="J32" s="92"/>
      <c r="K32" s="100" t="s">
        <v>302</v>
      </c>
      <c r="L32" s="107">
        <v>74.404512</v>
      </c>
      <c r="M32" s="101"/>
      <c r="N32" s="92"/>
      <c r="O32" s="92"/>
      <c r="P32" s="104"/>
      <c r="S32" s="92"/>
      <c r="U32" s="88"/>
      <c r="V32" s="88"/>
      <c r="W32" s="88"/>
      <c r="X32" s="110"/>
      <c r="Y32" s="92"/>
      <c r="AD32" s="92"/>
      <c r="AG32" s="92"/>
    </row>
    <row r="33" spans="1:33">
      <c r="A33" s="99"/>
      <c r="B33" s="94">
        <v>345</v>
      </c>
      <c r="C33" s="94">
        <v>1095</v>
      </c>
      <c r="D33" s="94" t="s">
        <v>202</v>
      </c>
      <c r="E33" s="97">
        <v>50.68602</v>
      </c>
      <c r="F33" s="92"/>
      <c r="G33" s="94" t="s">
        <v>93</v>
      </c>
      <c r="H33" s="94">
        <v>190</v>
      </c>
      <c r="I33" s="97">
        <v>30.6432</v>
      </c>
      <c r="J33" s="92"/>
      <c r="K33" s="100" t="s">
        <v>303</v>
      </c>
      <c r="L33" s="107">
        <v>58.7284992</v>
      </c>
      <c r="M33" s="101"/>
      <c r="N33" s="92"/>
      <c r="O33" s="92"/>
      <c r="P33" s="104"/>
      <c r="S33" s="92"/>
      <c r="U33" s="88"/>
      <c r="V33" s="88"/>
      <c r="W33" s="88"/>
      <c r="X33" s="110"/>
      <c r="Y33" s="92"/>
      <c r="AD33" s="92"/>
      <c r="AG33" s="92"/>
    </row>
    <row r="34" spans="1:33">
      <c r="A34" s="99"/>
      <c r="B34" s="94">
        <v>404</v>
      </c>
      <c r="C34" s="94">
        <v>1102</v>
      </c>
      <c r="D34" s="94" t="s">
        <v>207</v>
      </c>
      <c r="E34" s="97">
        <v>109.37088</v>
      </c>
      <c r="F34" s="92"/>
      <c r="G34" s="99"/>
      <c r="H34" s="100">
        <v>230</v>
      </c>
      <c r="I34" s="107">
        <v>160.06896</v>
      </c>
      <c r="J34" s="92"/>
      <c r="K34" s="100" t="s">
        <v>151</v>
      </c>
      <c r="L34" s="107">
        <v>60.66816</v>
      </c>
      <c r="M34" s="92"/>
      <c r="N34" s="92"/>
      <c r="O34" s="92"/>
      <c r="P34" s="104"/>
      <c r="S34" s="92"/>
      <c r="U34" s="88"/>
      <c r="V34" s="88"/>
      <c r="W34" s="88"/>
      <c r="X34" s="110"/>
      <c r="Y34" s="92"/>
      <c r="AD34" s="92"/>
      <c r="AG34" s="92"/>
    </row>
    <row r="35" spans="1:33">
      <c r="A35" s="94" t="s">
        <v>124</v>
      </c>
      <c r="B35" s="94">
        <v>275</v>
      </c>
      <c r="C35" s="94">
        <v>1037</v>
      </c>
      <c r="D35" s="94" t="s">
        <v>117</v>
      </c>
      <c r="E35" s="97">
        <v>29.27232</v>
      </c>
      <c r="F35" s="92"/>
      <c r="G35" s="99"/>
      <c r="H35" s="100">
        <v>238</v>
      </c>
      <c r="I35" s="107">
        <v>418.786704</v>
      </c>
      <c r="J35" s="92"/>
      <c r="K35" s="100" t="s">
        <v>304</v>
      </c>
      <c r="L35" s="107">
        <v>210.01392</v>
      </c>
      <c r="M35" s="92"/>
      <c r="N35" s="92"/>
      <c r="O35" s="92"/>
      <c r="P35" s="104"/>
      <c r="S35" s="92"/>
      <c r="U35" s="88"/>
      <c r="V35" s="88"/>
      <c r="W35" s="88"/>
      <c r="X35" s="110"/>
      <c r="Y35" s="92"/>
      <c r="AD35" s="92"/>
      <c r="AG35" s="92"/>
    </row>
    <row r="36" spans="1:33">
      <c r="A36" s="94" t="s">
        <v>93</v>
      </c>
      <c r="B36" s="94">
        <v>190</v>
      </c>
      <c r="C36" s="94">
        <v>1134</v>
      </c>
      <c r="D36" s="94" t="s">
        <v>247</v>
      </c>
      <c r="E36" s="97">
        <v>30.6432</v>
      </c>
      <c r="F36" s="92"/>
      <c r="G36" s="99"/>
      <c r="H36" s="100">
        <v>253</v>
      </c>
      <c r="I36" s="107">
        <v>131.1552</v>
      </c>
      <c r="J36" s="92"/>
      <c r="K36" s="100" t="s">
        <v>305</v>
      </c>
      <c r="L36" s="107">
        <v>137.772</v>
      </c>
      <c r="M36" s="92"/>
      <c r="N36" s="92"/>
      <c r="O36" s="92"/>
      <c r="P36" s="104"/>
      <c r="S36" s="92"/>
      <c r="U36" s="88"/>
      <c r="V36" s="88"/>
      <c r="W36" s="88"/>
      <c r="X36" s="110"/>
      <c r="Y36" s="92"/>
      <c r="AD36" s="92"/>
      <c r="AG36" s="92"/>
    </row>
    <row r="37" spans="1:33">
      <c r="A37" s="99"/>
      <c r="B37" s="94">
        <v>230</v>
      </c>
      <c r="C37" s="94">
        <v>1070</v>
      </c>
      <c r="D37" s="94" t="s">
        <v>109</v>
      </c>
      <c r="E37" s="97">
        <v>32.7888</v>
      </c>
      <c r="F37" s="92"/>
      <c r="G37" s="99"/>
      <c r="H37" s="100">
        <v>460</v>
      </c>
      <c r="I37" s="107">
        <v>673.29648</v>
      </c>
      <c r="J37" s="92"/>
      <c r="K37" s="100" t="s">
        <v>306</v>
      </c>
      <c r="L37" s="107">
        <v>371.3469696</v>
      </c>
      <c r="M37" s="92"/>
      <c r="N37" s="92"/>
      <c r="O37" s="92"/>
      <c r="P37" s="104"/>
      <c r="S37" s="92"/>
      <c r="U37" s="88"/>
      <c r="V37" s="88"/>
      <c r="W37" s="88"/>
      <c r="X37" s="110"/>
      <c r="Y37" s="92"/>
      <c r="AD37" s="92"/>
      <c r="AG37" s="92"/>
    </row>
    <row r="38" spans="1:33">
      <c r="A38" s="99"/>
      <c r="B38" s="99"/>
      <c r="C38" s="94">
        <v>1130</v>
      </c>
      <c r="D38" s="94" t="s">
        <v>244</v>
      </c>
      <c r="E38" s="97">
        <v>52.164</v>
      </c>
      <c r="F38" s="92"/>
      <c r="G38" s="99"/>
      <c r="H38" s="100">
        <v>476</v>
      </c>
      <c r="I38" s="107">
        <v>462.226464</v>
      </c>
      <c r="J38" s="92"/>
      <c r="K38" s="100" t="s">
        <v>74</v>
      </c>
      <c r="L38" s="107">
        <v>175.9158</v>
      </c>
      <c r="M38" s="92"/>
      <c r="N38" s="92"/>
      <c r="O38" s="92"/>
      <c r="P38" s="104"/>
      <c r="S38" s="92"/>
      <c r="U38" s="88"/>
      <c r="V38" s="88"/>
      <c r="W38" s="88"/>
      <c r="X38" s="110"/>
      <c r="Y38" s="92"/>
      <c r="AD38" s="92"/>
      <c r="AG38" s="92"/>
    </row>
    <row r="39" spans="1:33">
      <c r="A39" s="99"/>
      <c r="B39" s="94">
        <v>238</v>
      </c>
      <c r="C39" s="94">
        <v>1009</v>
      </c>
      <c r="D39" s="94" t="s">
        <v>66</v>
      </c>
      <c r="E39" s="97">
        <v>48.06648</v>
      </c>
      <c r="F39" s="92"/>
      <c r="G39" s="99"/>
      <c r="H39" s="100">
        <v>506</v>
      </c>
      <c r="I39" s="107">
        <v>393.4656</v>
      </c>
      <c r="J39" s="92"/>
      <c r="K39" s="100" t="s">
        <v>196</v>
      </c>
      <c r="L39" s="107">
        <v>10.37232</v>
      </c>
      <c r="M39" s="92"/>
      <c r="N39" s="92"/>
      <c r="O39" s="92"/>
      <c r="P39" s="104"/>
      <c r="S39" s="92"/>
      <c r="U39" s="88"/>
      <c r="V39" s="88"/>
      <c r="W39" s="88"/>
      <c r="X39" s="110"/>
      <c r="Y39" s="92"/>
      <c r="AD39" s="92"/>
      <c r="AG39" s="92"/>
    </row>
    <row r="40" spans="1:33">
      <c r="A40" s="99"/>
      <c r="B40" s="99"/>
      <c r="C40" s="94">
        <v>1117</v>
      </c>
      <c r="D40" s="94" t="s">
        <v>230</v>
      </c>
      <c r="E40" s="97">
        <v>52.77888</v>
      </c>
      <c r="F40" s="92"/>
      <c r="G40" s="94" t="s">
        <v>103</v>
      </c>
      <c r="H40" s="94">
        <v>238</v>
      </c>
      <c r="I40" s="97">
        <v>369.4110336</v>
      </c>
      <c r="J40" s="92"/>
      <c r="K40" s="100" t="s">
        <v>307</v>
      </c>
      <c r="L40" s="107">
        <v>155.9376</v>
      </c>
      <c r="M40" s="92"/>
      <c r="N40" s="92"/>
      <c r="O40" s="92"/>
      <c r="P40" s="104"/>
      <c r="S40" s="92"/>
      <c r="U40" s="88"/>
      <c r="V40" s="88"/>
      <c r="W40" s="88"/>
      <c r="X40" s="110"/>
      <c r="Y40" s="92"/>
      <c r="AD40" s="92"/>
      <c r="AG40" s="92"/>
    </row>
    <row r="41" spans="1:33">
      <c r="A41" s="99"/>
      <c r="B41" s="99"/>
      <c r="C41" s="94">
        <v>1137</v>
      </c>
      <c r="D41" s="94" t="s">
        <v>55</v>
      </c>
      <c r="E41" s="97">
        <v>58.77648</v>
      </c>
      <c r="F41" s="92"/>
      <c r="G41" s="99"/>
      <c r="H41" s="100">
        <v>253</v>
      </c>
      <c r="I41" s="107">
        <v>244.82304</v>
      </c>
      <c r="J41" s="92"/>
      <c r="K41" s="100" t="s">
        <v>308</v>
      </c>
      <c r="L41" s="107">
        <v>230.18688</v>
      </c>
      <c r="M41" s="92"/>
      <c r="N41" s="92"/>
      <c r="O41" s="92"/>
      <c r="P41" s="104"/>
      <c r="S41" s="92"/>
      <c r="U41" s="88"/>
      <c r="V41" s="88"/>
      <c r="W41" s="88"/>
      <c r="X41" s="110"/>
      <c r="Y41" s="92"/>
      <c r="AD41" s="92"/>
      <c r="AG41" s="92"/>
    </row>
    <row r="42" spans="1:33">
      <c r="A42" s="99"/>
      <c r="B42" s="94">
        <v>253</v>
      </c>
      <c r="C42" s="94">
        <v>1075</v>
      </c>
      <c r="D42" s="94" t="s">
        <v>171</v>
      </c>
      <c r="E42" s="97">
        <v>65.5776</v>
      </c>
      <c r="F42" s="92"/>
      <c r="G42" s="99"/>
      <c r="H42" s="100">
        <v>460</v>
      </c>
      <c r="I42" s="107">
        <v>119.0112</v>
      </c>
      <c r="J42" s="92"/>
      <c r="K42" s="100" t="s">
        <v>309</v>
      </c>
      <c r="L42" s="107">
        <v>444.921696</v>
      </c>
      <c r="M42" s="92"/>
      <c r="N42" s="92"/>
      <c r="O42" s="92"/>
      <c r="P42" s="104"/>
      <c r="S42" s="92"/>
      <c r="U42" s="88"/>
      <c r="V42" s="88"/>
      <c r="W42" s="88"/>
      <c r="X42" s="110"/>
      <c r="Y42" s="92"/>
      <c r="AD42" s="92"/>
      <c r="AG42" s="92"/>
    </row>
    <row r="43" spans="1:33">
      <c r="A43" s="99"/>
      <c r="B43" s="94">
        <v>460</v>
      </c>
      <c r="C43" s="94">
        <v>1053</v>
      </c>
      <c r="D43" s="94" t="s">
        <v>144</v>
      </c>
      <c r="E43" s="97">
        <v>107.3088</v>
      </c>
      <c r="F43" s="92"/>
      <c r="G43" s="99"/>
      <c r="H43" s="100">
        <v>476</v>
      </c>
      <c r="I43" s="107">
        <v>237.84768</v>
      </c>
      <c r="J43" s="92"/>
      <c r="K43" s="100" t="s">
        <v>310</v>
      </c>
      <c r="L43" s="107">
        <v>63.2341248</v>
      </c>
      <c r="M43" s="92"/>
      <c r="N43" s="92"/>
      <c r="O43" s="92"/>
      <c r="P43" s="104"/>
      <c r="S43" s="92"/>
      <c r="U43" s="88"/>
      <c r="V43" s="88"/>
      <c r="W43" s="88"/>
      <c r="X43" s="110"/>
      <c r="Y43" s="92"/>
      <c r="AD43" s="92"/>
      <c r="AG43" s="92"/>
    </row>
    <row r="44" spans="1:33">
      <c r="A44" s="99"/>
      <c r="B44" s="99"/>
      <c r="C44" s="94">
        <v>1032</v>
      </c>
      <c r="D44" s="94" t="s">
        <v>109</v>
      </c>
      <c r="E44" s="97">
        <v>85.84704</v>
      </c>
      <c r="F44" s="92"/>
      <c r="G44" s="99"/>
      <c r="H44" s="100">
        <v>506</v>
      </c>
      <c r="I44" s="107">
        <v>244.82304</v>
      </c>
      <c r="J44" s="92"/>
      <c r="K44" s="100" t="s">
        <v>311</v>
      </c>
      <c r="L44" s="107">
        <v>62.20368</v>
      </c>
      <c r="M44" s="92"/>
      <c r="N44" s="92"/>
      <c r="O44" s="92"/>
      <c r="P44" s="104"/>
      <c r="S44" s="92"/>
      <c r="U44" s="88"/>
      <c r="V44" s="88"/>
      <c r="W44" s="88"/>
      <c r="X44" s="110"/>
      <c r="Y44" s="92"/>
      <c r="AD44" s="92"/>
      <c r="AG44" s="92"/>
    </row>
    <row r="45" spans="1:33">
      <c r="A45" s="99"/>
      <c r="B45" s="99"/>
      <c r="C45" s="94">
        <v>1115</v>
      </c>
      <c r="D45" s="94" t="s">
        <v>227</v>
      </c>
      <c r="E45" s="97">
        <v>111.78</v>
      </c>
      <c r="F45" s="92"/>
      <c r="G45" s="99"/>
      <c r="H45" s="100">
        <v>115</v>
      </c>
      <c r="I45" s="107">
        <v>27.9312</v>
      </c>
      <c r="J45" s="92"/>
      <c r="K45" s="100" t="s">
        <v>312</v>
      </c>
      <c r="L45" s="107">
        <v>177.563232</v>
      </c>
      <c r="M45" s="92"/>
      <c r="N45" s="92"/>
      <c r="O45" s="92"/>
      <c r="P45" s="104"/>
      <c r="S45" s="92"/>
      <c r="U45" s="88"/>
      <c r="V45" s="88"/>
      <c r="W45" s="88"/>
      <c r="X45" s="110"/>
      <c r="Y45" s="92"/>
      <c r="AD45" s="92"/>
      <c r="AG45" s="92"/>
    </row>
    <row r="46" spans="1:33">
      <c r="A46" s="99"/>
      <c r="B46" s="99"/>
      <c r="C46" s="94">
        <v>1127</v>
      </c>
      <c r="D46" s="94" t="s">
        <v>241</v>
      </c>
      <c r="E46" s="97">
        <v>122.2128</v>
      </c>
      <c r="F46" s="92"/>
      <c r="G46" s="94" t="s">
        <v>297</v>
      </c>
      <c r="H46" s="94">
        <v>253</v>
      </c>
      <c r="I46" s="97">
        <v>175.35936</v>
      </c>
      <c r="J46" s="92"/>
      <c r="K46" s="100" t="s">
        <v>313</v>
      </c>
      <c r="L46" s="107">
        <v>65.3184</v>
      </c>
      <c r="M46" s="92"/>
      <c r="N46" s="92"/>
      <c r="O46" s="92"/>
      <c r="P46" s="104"/>
      <c r="S46" s="92"/>
      <c r="U46" s="88"/>
      <c r="V46" s="88"/>
      <c r="W46" s="88"/>
      <c r="X46" s="110"/>
      <c r="Y46" s="92"/>
      <c r="AD46" s="92"/>
      <c r="AG46" s="92"/>
    </row>
    <row r="47" spans="1:33">
      <c r="A47" s="99"/>
      <c r="B47" s="94">
        <v>476</v>
      </c>
      <c r="C47" s="94">
        <v>1010</v>
      </c>
      <c r="D47" s="94" t="s">
        <v>70</v>
      </c>
      <c r="E47" s="97">
        <v>86.948064</v>
      </c>
      <c r="F47" s="92"/>
      <c r="G47" s="99"/>
      <c r="H47" s="100">
        <v>72</v>
      </c>
      <c r="I47" s="107">
        <v>37.3248</v>
      </c>
      <c r="J47" s="92"/>
      <c r="K47" s="100" t="s">
        <v>314</v>
      </c>
      <c r="L47" s="107">
        <v>90.139392</v>
      </c>
      <c r="M47" s="92"/>
      <c r="N47" s="92"/>
      <c r="O47" s="92"/>
      <c r="P47" s="104"/>
      <c r="S47" s="92"/>
      <c r="U47" s="88"/>
      <c r="V47" s="88"/>
      <c r="W47" s="88"/>
      <c r="X47" s="110"/>
      <c r="Y47" s="92"/>
      <c r="AD47" s="92"/>
      <c r="AG47" s="92"/>
    </row>
    <row r="48" spans="1:33">
      <c r="A48" s="99"/>
      <c r="B48" s="99"/>
      <c r="C48" s="94">
        <v>1064</v>
      </c>
      <c r="D48" s="94" t="s">
        <v>157</v>
      </c>
      <c r="E48" s="97">
        <v>69.91488</v>
      </c>
      <c r="F48" s="92"/>
      <c r="G48" s="99"/>
      <c r="H48" s="100">
        <v>172</v>
      </c>
      <c r="I48" s="107">
        <v>97.09056</v>
      </c>
      <c r="J48" s="92"/>
      <c r="K48" s="100" t="s">
        <v>315</v>
      </c>
      <c r="L48" s="107">
        <v>220.68288</v>
      </c>
      <c r="M48" s="92"/>
      <c r="N48" s="92"/>
      <c r="O48" s="92"/>
      <c r="P48" s="104"/>
      <c r="S48" s="92"/>
      <c r="U48" s="88"/>
      <c r="V48" s="88"/>
      <c r="W48" s="88"/>
      <c r="X48" s="110"/>
      <c r="Y48" s="92"/>
      <c r="AD48" s="92"/>
      <c r="AG48" s="92"/>
    </row>
    <row r="49" spans="1:33">
      <c r="A49" s="99"/>
      <c r="B49" s="99"/>
      <c r="C49" s="94">
        <v>1058</v>
      </c>
      <c r="D49" s="94" t="s">
        <v>150</v>
      </c>
      <c r="E49" s="97">
        <v>111.04128</v>
      </c>
      <c r="F49" s="92"/>
      <c r="G49" s="94" t="s">
        <v>86</v>
      </c>
      <c r="H49" s="94">
        <v>238</v>
      </c>
      <c r="I49" s="97">
        <v>735.1344</v>
      </c>
      <c r="J49" s="92"/>
      <c r="K49" s="100" t="s">
        <v>316</v>
      </c>
      <c r="L49" s="107">
        <v>190.7712</v>
      </c>
      <c r="M49" s="92"/>
      <c r="N49" s="92"/>
      <c r="O49" s="92"/>
      <c r="P49" s="104"/>
      <c r="S49" s="92"/>
      <c r="U49" s="88"/>
      <c r="V49" s="88"/>
      <c r="W49" s="88"/>
      <c r="X49" s="110"/>
      <c r="Y49" s="92"/>
      <c r="AD49" s="92"/>
      <c r="AG49" s="92"/>
    </row>
    <row r="50" spans="1:33">
      <c r="A50" s="99"/>
      <c r="B50" s="99"/>
      <c r="C50" s="94">
        <v>1033</v>
      </c>
      <c r="D50" s="94" t="s">
        <v>79</v>
      </c>
      <c r="E50" s="97">
        <v>91.16352</v>
      </c>
      <c r="F50" s="92"/>
      <c r="G50" s="99"/>
      <c r="H50" s="100">
        <v>476</v>
      </c>
      <c r="I50" s="107">
        <v>410.715648</v>
      </c>
      <c r="J50" s="92"/>
      <c r="K50" s="108" t="s">
        <v>317</v>
      </c>
      <c r="L50" s="109">
        <v>40049.60405808</v>
      </c>
      <c r="M50" s="92"/>
      <c r="N50" s="92"/>
      <c r="O50" s="92"/>
      <c r="P50" s="104"/>
      <c r="S50" s="92"/>
      <c r="U50" s="88"/>
      <c r="V50" s="88"/>
      <c r="W50" s="88"/>
      <c r="X50" s="110"/>
      <c r="Y50" s="92"/>
      <c r="AD50" s="92"/>
      <c r="AG50" s="92"/>
    </row>
    <row r="51" ht="15.6" spans="1:33">
      <c r="A51" s="99"/>
      <c r="B51" s="99"/>
      <c r="C51" s="94">
        <v>1028</v>
      </c>
      <c r="D51" s="94" t="s">
        <v>70</v>
      </c>
      <c r="E51" s="97">
        <v>103.15872</v>
      </c>
      <c r="F51" s="92"/>
      <c r="G51" s="99"/>
      <c r="H51" s="100">
        <v>119</v>
      </c>
      <c r="I51" s="107">
        <v>99.96</v>
      </c>
      <c r="J51" s="92"/>
      <c r="K51"/>
      <c r="L51"/>
      <c r="M51" s="92"/>
      <c r="N51" s="92"/>
      <c r="O51" s="92"/>
      <c r="P51" s="104"/>
      <c r="S51" s="92"/>
      <c r="U51" s="88"/>
      <c r="V51" s="88"/>
      <c r="W51" s="88"/>
      <c r="X51" s="110"/>
      <c r="Y51" s="92"/>
      <c r="AD51" s="92"/>
      <c r="AG51" s="92"/>
    </row>
    <row r="52" ht="15.6" spans="1:33">
      <c r="A52" s="99"/>
      <c r="B52" s="94">
        <v>506</v>
      </c>
      <c r="C52" s="94">
        <v>1080</v>
      </c>
      <c r="D52" s="94" t="s">
        <v>177</v>
      </c>
      <c r="E52" s="97">
        <v>124.59744</v>
      </c>
      <c r="F52" s="92"/>
      <c r="G52" s="94" t="s">
        <v>165</v>
      </c>
      <c r="H52" s="94">
        <v>290</v>
      </c>
      <c r="I52" s="97">
        <v>124.9668</v>
      </c>
      <c r="J52" s="92"/>
      <c r="K52"/>
      <c r="L52"/>
      <c r="M52" s="92"/>
      <c r="N52" s="92"/>
      <c r="O52" s="92"/>
      <c r="P52" s="104"/>
      <c r="S52" s="92"/>
      <c r="U52" s="88"/>
      <c r="V52" s="88"/>
      <c r="W52" s="88"/>
      <c r="X52" s="110"/>
      <c r="Y52" s="92"/>
      <c r="AD52" s="92"/>
      <c r="AG52" s="92"/>
    </row>
    <row r="53" ht="15.6" spans="1:33">
      <c r="A53" s="94" t="s">
        <v>103</v>
      </c>
      <c r="B53" s="94">
        <v>238</v>
      </c>
      <c r="C53" s="94">
        <v>1014</v>
      </c>
      <c r="D53" s="94" t="s">
        <v>81</v>
      </c>
      <c r="E53" s="97">
        <v>39.07008</v>
      </c>
      <c r="F53" s="92"/>
      <c r="G53" s="99"/>
      <c r="H53" s="100">
        <v>138</v>
      </c>
      <c r="I53" s="107">
        <v>340.526592</v>
      </c>
      <c r="J53" s="92"/>
      <c r="K53"/>
      <c r="L53"/>
      <c r="M53" s="92"/>
      <c r="N53" s="92"/>
      <c r="O53" s="92"/>
      <c r="P53" s="104"/>
      <c r="S53" s="92"/>
      <c r="U53" s="88"/>
      <c r="V53" s="88"/>
      <c r="W53" s="88"/>
      <c r="X53" s="110"/>
      <c r="Y53" s="92"/>
      <c r="AD53" s="92"/>
      <c r="AG53" s="92"/>
    </row>
    <row r="54" ht="15.6" spans="1:33">
      <c r="A54" s="99"/>
      <c r="B54" s="94">
        <v>253</v>
      </c>
      <c r="C54" s="94">
        <v>1126</v>
      </c>
      <c r="D54" s="94" t="s">
        <v>240</v>
      </c>
      <c r="E54" s="97">
        <v>61.20576</v>
      </c>
      <c r="F54" s="92"/>
      <c r="G54" s="99"/>
      <c r="H54" s="100">
        <v>348</v>
      </c>
      <c r="I54" s="107">
        <v>213.97824</v>
      </c>
      <c r="J54" s="92"/>
      <c r="K54"/>
      <c r="L54"/>
      <c r="M54" s="92"/>
      <c r="N54" s="92"/>
      <c r="O54" s="92"/>
      <c r="P54" s="104"/>
      <c r="S54" s="92"/>
      <c r="U54" s="88"/>
      <c r="V54" s="88"/>
      <c r="W54" s="88"/>
      <c r="X54" s="110"/>
      <c r="Y54" s="92"/>
      <c r="AD54" s="92"/>
      <c r="AG54" s="92"/>
    </row>
    <row r="55" spans="1:33">
      <c r="A55" s="99"/>
      <c r="B55" s="94">
        <v>460</v>
      </c>
      <c r="C55" s="94">
        <v>1091</v>
      </c>
      <c r="D55" s="94" t="s">
        <v>198</v>
      </c>
      <c r="E55" s="97">
        <v>119.0112</v>
      </c>
      <c r="F55" s="92"/>
      <c r="G55" s="99"/>
      <c r="H55" s="100">
        <v>116</v>
      </c>
      <c r="I55" s="107">
        <v>102.312</v>
      </c>
      <c r="J55" s="92"/>
      <c r="M55" s="92"/>
      <c r="N55" s="92"/>
      <c r="O55" s="92"/>
      <c r="P55" s="104"/>
      <c r="S55" s="92"/>
      <c r="U55" s="88"/>
      <c r="V55" s="88"/>
      <c r="W55" s="88"/>
      <c r="X55" s="110"/>
      <c r="Y55" s="92"/>
      <c r="AD55" s="92"/>
      <c r="AG55" s="92"/>
    </row>
    <row r="56" spans="1:33">
      <c r="A56" s="99"/>
      <c r="B56" s="94">
        <v>476</v>
      </c>
      <c r="C56" s="94">
        <v>1018</v>
      </c>
      <c r="D56" s="94" t="s">
        <v>88</v>
      </c>
      <c r="E56" s="97">
        <v>117.21024</v>
      </c>
      <c r="F56" s="92"/>
      <c r="G56" s="99"/>
      <c r="H56" s="100">
        <v>177</v>
      </c>
      <c r="I56" s="107">
        <v>287.50464</v>
      </c>
      <c r="J56" s="92"/>
      <c r="M56" s="92"/>
      <c r="N56" s="92"/>
      <c r="O56" s="92"/>
      <c r="P56" s="104"/>
      <c r="S56" s="92"/>
      <c r="U56" s="88"/>
      <c r="V56" s="88"/>
      <c r="W56" s="88"/>
      <c r="X56" s="110"/>
      <c r="Y56" s="92"/>
      <c r="AD56" s="92"/>
      <c r="AG56" s="92"/>
    </row>
    <row r="57" spans="1:33">
      <c r="A57" s="94" t="s">
        <v>297</v>
      </c>
      <c r="B57" s="94">
        <v>253</v>
      </c>
      <c r="C57" s="94">
        <v>1105</v>
      </c>
      <c r="D57" s="94" t="s">
        <v>210</v>
      </c>
      <c r="E57" s="97">
        <v>87.67968</v>
      </c>
      <c r="F57" s="92"/>
      <c r="G57" s="94" t="s">
        <v>62</v>
      </c>
      <c r="H57" s="94">
        <v>238</v>
      </c>
      <c r="I57" s="97">
        <v>145.844496</v>
      </c>
      <c r="J57" s="92"/>
      <c r="M57" s="92"/>
      <c r="N57" s="92"/>
      <c r="O57" s="92"/>
      <c r="P57" s="104"/>
      <c r="S57" s="92"/>
      <c r="U57" s="88"/>
      <c r="V57" s="88"/>
      <c r="W57" s="88"/>
      <c r="X57" s="110"/>
      <c r="Y57" s="92"/>
      <c r="AD57" s="92"/>
      <c r="AG57" s="92"/>
    </row>
    <row r="58" spans="1:33">
      <c r="A58" s="94" t="s">
        <v>86</v>
      </c>
      <c r="B58" s="94">
        <v>238</v>
      </c>
      <c r="C58" s="94">
        <v>1019</v>
      </c>
      <c r="D58" s="94" t="s">
        <v>90</v>
      </c>
      <c r="E58" s="97">
        <v>70.326144</v>
      </c>
      <c r="F58" s="92"/>
      <c r="G58" s="99"/>
      <c r="H58" s="100">
        <v>253</v>
      </c>
      <c r="I58" s="107">
        <v>117.0851616</v>
      </c>
      <c r="J58" s="92"/>
      <c r="M58" s="92"/>
      <c r="N58" s="92"/>
      <c r="O58" s="92"/>
      <c r="P58" s="104"/>
      <c r="S58" s="92"/>
      <c r="U58" s="88"/>
      <c r="V58" s="88"/>
      <c r="W58" s="88"/>
      <c r="X58" s="110"/>
      <c r="Y58" s="92"/>
      <c r="AD58" s="92"/>
      <c r="AG58" s="92"/>
    </row>
    <row r="59" spans="1:33">
      <c r="A59" s="99"/>
      <c r="B59" s="99"/>
      <c r="C59" s="94">
        <v>1015</v>
      </c>
      <c r="D59" s="94" t="s">
        <v>83</v>
      </c>
      <c r="E59" s="97">
        <v>71.559936</v>
      </c>
      <c r="F59" s="92"/>
      <c r="G59" s="99"/>
      <c r="H59" s="100">
        <v>460</v>
      </c>
      <c r="I59" s="107">
        <v>1228.854672</v>
      </c>
      <c r="J59" s="92"/>
      <c r="M59" s="92"/>
      <c r="N59" s="92"/>
      <c r="O59" s="92"/>
      <c r="P59" s="104"/>
      <c r="S59" s="92"/>
      <c r="U59" s="88"/>
      <c r="V59" s="88"/>
      <c r="W59" s="88"/>
      <c r="X59" s="110"/>
      <c r="Y59" s="92"/>
      <c r="AD59" s="92"/>
      <c r="AG59" s="92"/>
    </row>
    <row r="60" spans="1:33">
      <c r="A60" s="99"/>
      <c r="B60" s="99"/>
      <c r="C60" s="94">
        <v>1066</v>
      </c>
      <c r="D60" s="94" t="s">
        <v>90</v>
      </c>
      <c r="E60" s="97">
        <v>65.390976</v>
      </c>
      <c r="F60" s="92"/>
      <c r="G60" s="99"/>
      <c r="H60" s="100">
        <v>476</v>
      </c>
      <c r="I60" s="107">
        <v>3875.2172928</v>
      </c>
      <c r="J60" s="92"/>
      <c r="M60" s="92"/>
      <c r="N60" s="92"/>
      <c r="O60" s="92"/>
      <c r="P60" s="104"/>
      <c r="S60" s="92"/>
      <c r="U60" s="88"/>
      <c r="V60" s="88"/>
      <c r="W60" s="88"/>
      <c r="X60" s="110"/>
      <c r="Y60" s="92"/>
      <c r="AD60" s="92"/>
      <c r="AG60" s="92"/>
    </row>
    <row r="61" spans="1:33">
      <c r="A61" s="99"/>
      <c r="B61" s="99"/>
      <c r="C61" s="94">
        <v>1097</v>
      </c>
      <c r="D61" s="94" t="s">
        <v>90</v>
      </c>
      <c r="E61" s="97">
        <v>64.157184</v>
      </c>
      <c r="F61" s="92"/>
      <c r="G61" s="99"/>
      <c r="H61" s="100">
        <v>506</v>
      </c>
      <c r="I61" s="107">
        <v>1538.086176</v>
      </c>
      <c r="J61" s="92"/>
      <c r="M61" s="92"/>
      <c r="N61" s="92"/>
      <c r="O61" s="92"/>
      <c r="P61" s="104"/>
      <c r="S61" s="92"/>
      <c r="U61" s="88"/>
      <c r="V61" s="88"/>
      <c r="W61" s="88"/>
      <c r="X61" s="110"/>
      <c r="Y61" s="92"/>
      <c r="AD61" s="92"/>
      <c r="AG61" s="92"/>
    </row>
    <row r="62" spans="1:33">
      <c r="A62" s="99"/>
      <c r="B62" s="94">
        <v>476</v>
      </c>
      <c r="C62" s="94">
        <v>1006</v>
      </c>
      <c r="D62" s="94" t="s">
        <v>59</v>
      </c>
      <c r="E62" s="97">
        <v>115.15392</v>
      </c>
      <c r="F62" s="92"/>
      <c r="G62" s="99"/>
      <c r="H62" s="100">
        <v>550</v>
      </c>
      <c r="I62" s="107">
        <v>636.34824</v>
      </c>
      <c r="J62" s="92"/>
      <c r="M62" s="92"/>
      <c r="N62" s="92"/>
      <c r="O62" s="92"/>
      <c r="P62" s="104"/>
      <c r="S62" s="92"/>
      <c r="U62" s="88"/>
      <c r="V62" s="88"/>
      <c r="W62" s="88"/>
      <c r="X62" s="110"/>
      <c r="Y62" s="92"/>
      <c r="AD62" s="92"/>
      <c r="AG62" s="92"/>
    </row>
    <row r="63" spans="1:33">
      <c r="A63" s="99"/>
      <c r="B63" s="99"/>
      <c r="C63" s="94">
        <v>1005</v>
      </c>
      <c r="D63" s="94" t="s">
        <v>59</v>
      </c>
      <c r="E63" s="97">
        <v>113.234688</v>
      </c>
      <c r="F63" s="92"/>
      <c r="G63" s="99"/>
      <c r="H63" s="100">
        <v>588</v>
      </c>
      <c r="I63" s="107">
        <v>96.9155712</v>
      </c>
      <c r="J63" s="92"/>
      <c r="M63" s="92"/>
      <c r="N63" s="92"/>
      <c r="O63" s="92"/>
      <c r="P63" s="104"/>
      <c r="S63" s="92"/>
      <c r="U63" s="88"/>
      <c r="V63" s="88"/>
      <c r="W63" s="88"/>
      <c r="X63" s="110"/>
      <c r="Y63" s="92"/>
      <c r="AD63" s="92"/>
      <c r="AG63" s="92"/>
    </row>
    <row r="64" spans="1:33">
      <c r="A64" s="99"/>
      <c r="B64" s="99"/>
      <c r="C64" s="94">
        <v>1106</v>
      </c>
      <c r="D64" s="94" t="s">
        <v>212</v>
      </c>
      <c r="E64" s="97">
        <v>182.32704</v>
      </c>
      <c r="F64" s="92"/>
      <c r="G64" s="99"/>
      <c r="H64" s="100">
        <v>598</v>
      </c>
      <c r="I64" s="107">
        <v>156.034944</v>
      </c>
      <c r="J64" s="92"/>
      <c r="M64" s="92"/>
      <c r="N64" s="92"/>
      <c r="O64" s="92"/>
      <c r="P64" s="104"/>
      <c r="S64" s="92"/>
      <c r="U64" s="88"/>
      <c r="V64" s="88"/>
      <c r="W64" s="88"/>
      <c r="X64" s="110"/>
      <c r="Y64" s="92"/>
      <c r="AD64" s="92"/>
      <c r="AG64" s="92"/>
    </row>
    <row r="65" spans="1:33">
      <c r="A65" s="99"/>
      <c r="B65" s="94">
        <v>119</v>
      </c>
      <c r="C65" s="94">
        <v>1060</v>
      </c>
      <c r="D65" s="94" t="s">
        <v>79</v>
      </c>
      <c r="E65" s="97">
        <v>5.02656</v>
      </c>
      <c r="F65" s="92"/>
      <c r="G65" s="99"/>
      <c r="H65" s="100">
        <v>299</v>
      </c>
      <c r="I65" s="107">
        <v>31.00032</v>
      </c>
      <c r="J65" s="92"/>
      <c r="M65" s="92"/>
      <c r="N65" s="92"/>
      <c r="O65" s="92"/>
      <c r="P65" s="104"/>
      <c r="S65" s="92"/>
      <c r="U65" s="88"/>
      <c r="V65" s="88"/>
      <c r="W65" s="88"/>
      <c r="X65" s="110"/>
      <c r="Y65" s="92"/>
      <c r="AD65" s="92"/>
      <c r="AG65" s="92"/>
    </row>
    <row r="66" spans="1:33">
      <c r="A66" s="99"/>
      <c r="B66" s="99"/>
      <c r="C66" s="94">
        <v>1050</v>
      </c>
      <c r="D66" s="94" t="s">
        <v>138</v>
      </c>
      <c r="E66" s="97">
        <v>25.9896</v>
      </c>
      <c r="F66" s="92"/>
      <c r="G66" s="99"/>
      <c r="H66" s="100">
        <v>324</v>
      </c>
      <c r="I66" s="107">
        <v>26.687232</v>
      </c>
      <c r="J66" s="92"/>
      <c r="M66" s="92"/>
      <c r="N66" s="92"/>
      <c r="O66" s="92"/>
      <c r="P66" s="104"/>
      <c r="S66" s="92"/>
      <c r="U66" s="88"/>
      <c r="V66" s="88"/>
      <c r="W66" s="88"/>
      <c r="X66" s="110"/>
      <c r="Y66" s="92"/>
      <c r="AD66" s="92"/>
      <c r="AG66" s="92"/>
    </row>
    <row r="67" spans="1:33">
      <c r="A67" s="99"/>
      <c r="B67" s="99"/>
      <c r="C67" s="94">
        <v>1136</v>
      </c>
      <c r="D67" s="94" t="s">
        <v>249</v>
      </c>
      <c r="E67" s="97">
        <v>6.16896</v>
      </c>
      <c r="F67" s="92"/>
      <c r="G67" s="94" t="s">
        <v>63</v>
      </c>
      <c r="H67" s="94">
        <v>238</v>
      </c>
      <c r="I67" s="97">
        <v>59.1192</v>
      </c>
      <c r="J67" s="92"/>
      <c r="M67" s="92"/>
      <c r="N67" s="92"/>
      <c r="O67" s="92"/>
      <c r="P67" s="104"/>
      <c r="S67" s="92"/>
      <c r="U67" s="88"/>
      <c r="V67" s="88"/>
      <c r="W67" s="88"/>
      <c r="X67" s="110"/>
      <c r="Y67" s="92"/>
      <c r="AD67" s="92"/>
      <c r="AG67" s="92"/>
    </row>
    <row r="68" spans="1:33">
      <c r="A68" s="99"/>
      <c r="B68" s="99"/>
      <c r="C68" s="94">
        <v>1138</v>
      </c>
      <c r="D68" s="94" t="s">
        <v>250</v>
      </c>
      <c r="E68" s="97">
        <v>6.39744</v>
      </c>
      <c r="F68" s="92"/>
      <c r="G68" s="99"/>
      <c r="H68" s="100">
        <v>275</v>
      </c>
      <c r="I68" s="107">
        <v>33.264</v>
      </c>
      <c r="J68" s="92"/>
      <c r="M68" s="92"/>
      <c r="N68" s="92"/>
      <c r="O68" s="92"/>
      <c r="P68" s="104"/>
      <c r="S68" s="92"/>
      <c r="U68" s="88"/>
      <c r="V68" s="88"/>
      <c r="W68" s="88"/>
      <c r="X68" s="110"/>
      <c r="Y68" s="92"/>
      <c r="AD68" s="92"/>
      <c r="AG68" s="92"/>
    </row>
    <row r="69" spans="1:33">
      <c r="A69" s="99"/>
      <c r="B69" s="99"/>
      <c r="C69" s="94">
        <v>1139</v>
      </c>
      <c r="D69" s="94" t="s">
        <v>250</v>
      </c>
      <c r="E69" s="97">
        <v>6.39744</v>
      </c>
      <c r="F69" s="92"/>
      <c r="G69" s="99"/>
      <c r="H69" s="100">
        <v>357</v>
      </c>
      <c r="I69" s="107">
        <v>64.77408</v>
      </c>
      <c r="J69" s="92"/>
      <c r="K69" s="92"/>
      <c r="L69" s="117"/>
      <c r="M69" s="92"/>
      <c r="N69" s="92"/>
      <c r="O69" s="92"/>
      <c r="P69" s="104"/>
      <c r="S69" s="92"/>
      <c r="U69" s="88"/>
      <c r="V69" s="88"/>
      <c r="W69" s="88"/>
      <c r="X69" s="110"/>
      <c r="Y69" s="92"/>
      <c r="AD69" s="92"/>
      <c r="AG69" s="92"/>
    </row>
    <row r="70" spans="1:33">
      <c r="A70" s="94" t="s">
        <v>165</v>
      </c>
      <c r="B70" s="94">
        <v>138</v>
      </c>
      <c r="C70" s="94">
        <v>1098</v>
      </c>
      <c r="D70" s="94" t="s">
        <v>171</v>
      </c>
      <c r="E70" s="97">
        <v>85.131648</v>
      </c>
      <c r="F70" s="92"/>
      <c r="G70" s="99"/>
      <c r="H70" s="100">
        <v>396</v>
      </c>
      <c r="I70" s="107">
        <v>183.987936</v>
      </c>
      <c r="J70" s="92"/>
      <c r="M70" s="92"/>
      <c r="N70" s="92"/>
      <c r="O70" s="92"/>
      <c r="P70" s="104"/>
      <c r="S70" s="92"/>
      <c r="U70" s="88"/>
      <c r="V70" s="88"/>
      <c r="W70" s="88"/>
      <c r="X70" s="110"/>
      <c r="Y70" s="92"/>
      <c r="AD70" s="92"/>
      <c r="AG70" s="92"/>
    </row>
    <row r="71" spans="1:33">
      <c r="A71" s="99"/>
      <c r="B71" s="94">
        <v>290</v>
      </c>
      <c r="C71" s="94">
        <v>1085</v>
      </c>
      <c r="D71" s="94" t="s">
        <v>185</v>
      </c>
      <c r="E71" s="97">
        <v>69.5304</v>
      </c>
      <c r="F71" s="92"/>
      <c r="G71" s="99"/>
      <c r="H71" s="100">
        <v>441</v>
      </c>
      <c r="I71" s="107">
        <v>40.64256</v>
      </c>
      <c r="J71" s="92"/>
      <c r="M71" s="92"/>
      <c r="N71" s="92"/>
      <c r="O71" s="92"/>
      <c r="P71" s="104"/>
      <c r="S71" s="92"/>
      <c r="U71" s="88"/>
      <c r="V71" s="88"/>
      <c r="W71" s="88"/>
      <c r="X71" s="110"/>
      <c r="Y71" s="92"/>
      <c r="AD71" s="92"/>
      <c r="AG71" s="92"/>
    </row>
    <row r="72" spans="1:33">
      <c r="A72" s="99"/>
      <c r="B72" s="94">
        <v>348</v>
      </c>
      <c r="C72" s="94">
        <v>1141</v>
      </c>
      <c r="D72" s="94" t="s">
        <v>254</v>
      </c>
      <c r="E72" s="97">
        <v>80.68032</v>
      </c>
      <c r="F72" s="92"/>
      <c r="G72" s="99"/>
      <c r="H72" s="100">
        <v>448</v>
      </c>
      <c r="I72" s="107">
        <v>132.507648</v>
      </c>
      <c r="J72" s="92"/>
      <c r="M72" s="92"/>
      <c r="N72" s="92"/>
      <c r="O72" s="92"/>
      <c r="P72" s="104"/>
      <c r="S72" s="92"/>
      <c r="U72" s="88"/>
      <c r="V72" s="88"/>
      <c r="W72" s="88"/>
      <c r="X72" s="110"/>
      <c r="Y72" s="92"/>
      <c r="AD72" s="92"/>
      <c r="AG72" s="92"/>
    </row>
    <row r="73" spans="1:33">
      <c r="A73" s="99"/>
      <c r="B73" s="94">
        <v>177</v>
      </c>
      <c r="C73" s="94">
        <v>1088</v>
      </c>
      <c r="D73" s="94" t="s">
        <v>194</v>
      </c>
      <c r="E73" s="97">
        <v>71.87616</v>
      </c>
      <c r="F73" s="92"/>
      <c r="G73" s="99"/>
      <c r="H73" s="100">
        <v>460</v>
      </c>
      <c r="I73" s="107">
        <v>557.17776</v>
      </c>
      <c r="J73" s="92"/>
      <c r="M73" s="92"/>
      <c r="N73" s="92"/>
      <c r="O73" s="92"/>
      <c r="P73" s="104"/>
      <c r="S73" s="92"/>
      <c r="U73" s="88"/>
      <c r="V73" s="88"/>
      <c r="W73" s="88"/>
      <c r="X73" s="110"/>
      <c r="Y73" s="92"/>
      <c r="AD73" s="92"/>
      <c r="AG73" s="92"/>
    </row>
    <row r="74" spans="1:33">
      <c r="A74" s="94" t="s">
        <v>62</v>
      </c>
      <c r="B74" s="94">
        <v>476</v>
      </c>
      <c r="C74" s="94">
        <v>1013</v>
      </c>
      <c r="D74" s="94" t="s">
        <v>79</v>
      </c>
      <c r="E74" s="97">
        <v>18.095616</v>
      </c>
      <c r="F74" s="92"/>
      <c r="G74" s="99"/>
      <c r="H74" s="100">
        <v>476</v>
      </c>
      <c r="I74" s="107">
        <v>3213.376992</v>
      </c>
      <c r="J74" s="92"/>
      <c r="M74" s="92"/>
      <c r="N74" s="92"/>
      <c r="O74" s="92"/>
      <c r="P74" s="104"/>
      <c r="S74" s="92"/>
      <c r="U74" s="88"/>
      <c r="V74" s="88"/>
      <c r="W74" s="88"/>
      <c r="X74" s="110"/>
      <c r="Y74" s="92"/>
      <c r="AD74" s="92"/>
      <c r="AG74" s="92"/>
    </row>
    <row r="75" spans="1:33">
      <c r="A75" s="99"/>
      <c r="B75" s="99"/>
      <c r="C75" s="94">
        <v>1054</v>
      </c>
      <c r="D75" s="94" t="s">
        <v>145</v>
      </c>
      <c r="E75" s="97">
        <v>21.7147392</v>
      </c>
      <c r="F75" s="92"/>
      <c r="G75" s="99"/>
      <c r="H75" s="100">
        <v>506</v>
      </c>
      <c r="I75" s="107">
        <v>788.352048</v>
      </c>
      <c r="J75" s="92"/>
      <c r="M75" s="92"/>
      <c r="N75" s="92"/>
      <c r="O75" s="92"/>
      <c r="P75" s="104"/>
      <c r="S75" s="92"/>
      <c r="U75" s="88"/>
      <c r="V75" s="88"/>
      <c r="W75" s="88"/>
      <c r="X75" s="110"/>
      <c r="Y75" s="92"/>
      <c r="AD75" s="92"/>
      <c r="AG75" s="92"/>
    </row>
    <row r="76" spans="1:33">
      <c r="A76" s="94" t="s">
        <v>63</v>
      </c>
      <c r="B76" s="94">
        <v>357</v>
      </c>
      <c r="C76" s="94">
        <v>1027</v>
      </c>
      <c r="D76" s="94" t="s">
        <v>100</v>
      </c>
      <c r="E76" s="97">
        <v>32.38704</v>
      </c>
      <c r="F76" s="92"/>
      <c r="G76" s="99"/>
      <c r="H76" s="100">
        <v>550</v>
      </c>
      <c r="I76" s="107">
        <v>499.0194</v>
      </c>
      <c r="J76" s="92"/>
      <c r="M76" s="92"/>
      <c r="N76" s="92"/>
      <c r="O76" s="92"/>
      <c r="P76" s="104"/>
      <c r="S76" s="92"/>
      <c r="U76" s="88"/>
      <c r="V76" s="88"/>
      <c r="W76" s="88"/>
      <c r="X76" s="110"/>
      <c r="Y76" s="92"/>
      <c r="AD76" s="92"/>
      <c r="AG76" s="92"/>
    </row>
    <row r="77" spans="1:33">
      <c r="A77" s="99"/>
      <c r="B77" s="94">
        <v>441</v>
      </c>
      <c r="C77" s="94">
        <v>1038</v>
      </c>
      <c r="D77" s="94" t="s">
        <v>118</v>
      </c>
      <c r="E77" s="97">
        <v>20.32128</v>
      </c>
      <c r="F77" s="92"/>
      <c r="G77" s="99"/>
      <c r="H77" s="100">
        <v>588</v>
      </c>
      <c r="I77" s="107">
        <v>50.8032</v>
      </c>
      <c r="J77" s="92"/>
      <c r="M77" s="92"/>
      <c r="N77" s="92"/>
      <c r="O77" s="92"/>
      <c r="P77" s="104"/>
      <c r="S77" s="92"/>
      <c r="U77" s="88"/>
      <c r="V77" s="88"/>
      <c r="W77" s="88"/>
      <c r="X77" s="110"/>
      <c r="Y77" s="92"/>
      <c r="AD77" s="92"/>
      <c r="AG77" s="92"/>
    </row>
    <row r="78" spans="1:33">
      <c r="A78" s="99"/>
      <c r="B78" s="94">
        <v>476</v>
      </c>
      <c r="C78" s="94">
        <v>1109</v>
      </c>
      <c r="D78" s="94" t="s">
        <v>216</v>
      </c>
      <c r="E78" s="97">
        <v>50.72256</v>
      </c>
      <c r="F78" s="92"/>
      <c r="G78" s="99"/>
      <c r="H78" s="100">
        <v>598</v>
      </c>
      <c r="I78" s="107">
        <v>171.535104</v>
      </c>
      <c r="J78" s="92"/>
      <c r="M78" s="92"/>
      <c r="N78" s="92"/>
      <c r="O78" s="92"/>
      <c r="P78" s="104"/>
      <c r="S78" s="92"/>
      <c r="U78" s="88"/>
      <c r="V78" s="88"/>
      <c r="W78" s="88"/>
      <c r="X78" s="110"/>
      <c r="Y78" s="92"/>
      <c r="AD78" s="92"/>
      <c r="AG78" s="92"/>
    </row>
    <row r="79" spans="1:33">
      <c r="A79" s="99"/>
      <c r="B79" s="94">
        <v>506</v>
      </c>
      <c r="C79" s="94">
        <v>1077</v>
      </c>
      <c r="D79" s="94" t="s">
        <v>174</v>
      </c>
      <c r="E79" s="97">
        <v>49.1832</v>
      </c>
      <c r="F79" s="92"/>
      <c r="G79" s="99"/>
      <c r="H79" s="100">
        <v>440</v>
      </c>
      <c r="I79" s="107">
        <v>192.74112</v>
      </c>
      <c r="J79" s="92"/>
      <c r="M79" s="92"/>
      <c r="N79" s="92"/>
      <c r="O79" s="92"/>
      <c r="P79" s="104"/>
      <c r="S79" s="92"/>
      <c r="U79" s="88"/>
      <c r="V79" s="88"/>
      <c r="W79" s="88"/>
      <c r="X79" s="110"/>
      <c r="Y79" s="92"/>
      <c r="AD79" s="92"/>
      <c r="AG79" s="92"/>
    </row>
    <row r="80" spans="1:33">
      <c r="A80" s="99"/>
      <c r="B80" s="94">
        <v>550</v>
      </c>
      <c r="C80" s="94">
        <v>1040</v>
      </c>
      <c r="D80" s="94" t="s">
        <v>121</v>
      </c>
      <c r="E80" s="97">
        <v>33.264</v>
      </c>
      <c r="F80" s="92"/>
      <c r="G80" s="99"/>
      <c r="H80" s="100">
        <v>413</v>
      </c>
      <c r="I80" s="107">
        <v>72.8532</v>
      </c>
      <c r="J80" s="92"/>
      <c r="M80" s="92"/>
      <c r="N80" s="92"/>
      <c r="O80" s="92"/>
      <c r="P80" s="104"/>
      <c r="S80" s="92"/>
      <c r="U80" s="88"/>
      <c r="V80" s="88"/>
      <c r="W80" s="88"/>
      <c r="X80" s="110"/>
      <c r="Y80" s="92"/>
      <c r="AD80" s="92"/>
      <c r="AG80" s="92"/>
    </row>
    <row r="81" spans="1:33">
      <c r="A81" s="99"/>
      <c r="B81" s="94">
        <v>598</v>
      </c>
      <c r="C81" s="94">
        <v>1043</v>
      </c>
      <c r="D81" s="94" t="s">
        <v>127</v>
      </c>
      <c r="E81" s="97">
        <v>22.38912</v>
      </c>
      <c r="F81" s="92"/>
      <c r="G81" s="99"/>
      <c r="H81" s="100">
        <v>458</v>
      </c>
      <c r="I81" s="107">
        <v>151.063056</v>
      </c>
      <c r="J81" s="92"/>
      <c r="M81" s="92"/>
      <c r="N81" s="92"/>
      <c r="O81" s="92"/>
      <c r="P81" s="104"/>
      <c r="S81" s="92"/>
      <c r="U81" s="88"/>
      <c r="V81" s="88"/>
      <c r="W81" s="88"/>
      <c r="X81" s="110"/>
      <c r="Y81" s="92"/>
      <c r="AD81" s="92"/>
      <c r="AG81" s="92"/>
    </row>
    <row r="82" spans="1:33">
      <c r="A82" s="99"/>
      <c r="B82" s="94">
        <v>440</v>
      </c>
      <c r="C82" s="94">
        <v>1049</v>
      </c>
      <c r="D82" s="94" t="s">
        <v>130</v>
      </c>
      <c r="E82" s="97">
        <v>24.7104</v>
      </c>
      <c r="F82" s="92"/>
      <c r="G82" s="99"/>
      <c r="H82" s="100">
        <v>505</v>
      </c>
      <c r="I82" s="107">
        <v>52.722</v>
      </c>
      <c r="J82" s="92"/>
      <c r="M82" s="92"/>
      <c r="N82" s="92"/>
      <c r="O82" s="92"/>
      <c r="P82" s="104"/>
      <c r="S82" s="92"/>
      <c r="U82" s="88"/>
      <c r="V82" s="88"/>
      <c r="W82" s="88"/>
      <c r="X82" s="110"/>
      <c r="Y82" s="92"/>
      <c r="AD82" s="92"/>
      <c r="AG82" s="92"/>
    </row>
    <row r="83" spans="1:33">
      <c r="A83" s="99"/>
      <c r="B83" s="99"/>
      <c r="C83" s="94">
        <v>1048</v>
      </c>
      <c r="D83" s="94" t="s">
        <v>137</v>
      </c>
      <c r="E83" s="97">
        <v>23.47488</v>
      </c>
      <c r="F83" s="92"/>
      <c r="G83" s="99"/>
      <c r="H83" s="100">
        <v>345</v>
      </c>
      <c r="I83" s="107">
        <v>52.164</v>
      </c>
      <c r="J83" s="92"/>
      <c r="M83" s="92"/>
      <c r="N83" s="92"/>
      <c r="O83" s="92"/>
      <c r="P83" s="104"/>
      <c r="S83" s="92"/>
      <c r="U83" s="88"/>
      <c r="V83" s="88"/>
      <c r="W83" s="88"/>
      <c r="X83" s="110"/>
      <c r="Y83" s="92"/>
      <c r="AD83" s="92"/>
      <c r="AG83" s="92"/>
    </row>
    <row r="84" spans="1:33">
      <c r="A84" s="99"/>
      <c r="B84" s="94">
        <v>448</v>
      </c>
      <c r="C84" s="94">
        <v>1008</v>
      </c>
      <c r="D84" s="94" t="s">
        <v>64</v>
      </c>
      <c r="E84" s="97">
        <v>21.7728</v>
      </c>
      <c r="F84" s="92"/>
      <c r="G84" s="94" t="s">
        <v>128</v>
      </c>
      <c r="H84" s="94">
        <v>238</v>
      </c>
      <c r="I84" s="97">
        <v>181.6416</v>
      </c>
      <c r="J84" s="92"/>
      <c r="M84" s="92"/>
      <c r="N84" s="92"/>
      <c r="O84" s="92"/>
      <c r="P84" s="104"/>
      <c r="S84" s="92"/>
      <c r="U84" s="88"/>
      <c r="V84" s="88"/>
      <c r="W84" s="88"/>
      <c r="X84" s="110"/>
      <c r="Y84" s="92"/>
      <c r="AD84" s="92"/>
      <c r="AG84" s="92"/>
    </row>
    <row r="85" spans="1:33">
      <c r="A85" s="99"/>
      <c r="B85" s="99"/>
      <c r="C85" s="94">
        <v>1025</v>
      </c>
      <c r="D85" s="94" t="s">
        <v>95</v>
      </c>
      <c r="E85" s="97">
        <v>21.982464</v>
      </c>
      <c r="F85" s="92"/>
      <c r="G85" s="99"/>
      <c r="H85" s="100">
        <v>476</v>
      </c>
      <c r="I85" s="107">
        <v>52.09344</v>
      </c>
      <c r="J85" s="92"/>
      <c r="M85" s="92"/>
      <c r="N85" s="92"/>
      <c r="O85" s="92"/>
      <c r="P85" s="104"/>
      <c r="S85" s="92"/>
      <c r="U85" s="88"/>
      <c r="V85" s="88"/>
      <c r="W85" s="88"/>
      <c r="X85" s="110"/>
      <c r="Y85" s="92"/>
      <c r="AD85" s="92"/>
      <c r="AG85" s="92"/>
    </row>
    <row r="86" spans="1:33">
      <c r="A86" s="99"/>
      <c r="B86" s="94">
        <v>396</v>
      </c>
      <c r="C86" s="94">
        <v>1020</v>
      </c>
      <c r="D86" s="94" t="s">
        <v>91</v>
      </c>
      <c r="E86" s="97">
        <v>36.837504</v>
      </c>
      <c r="F86" s="92"/>
      <c r="G86" s="99"/>
      <c r="H86" s="100">
        <v>506</v>
      </c>
      <c r="I86" s="107">
        <v>297.667656</v>
      </c>
      <c r="J86" s="92"/>
      <c r="M86" s="92"/>
      <c r="N86" s="92"/>
      <c r="O86" s="92"/>
      <c r="P86" s="104"/>
      <c r="S86" s="92"/>
      <c r="U86" s="88"/>
      <c r="V86" s="88"/>
      <c r="W86" s="88"/>
      <c r="X86" s="110"/>
      <c r="Y86" s="92"/>
      <c r="AD86" s="92"/>
      <c r="AG86" s="92"/>
    </row>
    <row r="87" spans="1:33">
      <c r="A87" s="99"/>
      <c r="B87" s="99"/>
      <c r="C87" s="94">
        <v>1012</v>
      </c>
      <c r="D87" s="94" t="s">
        <v>78</v>
      </c>
      <c r="E87" s="97">
        <v>26.074224</v>
      </c>
      <c r="F87" s="92"/>
      <c r="G87" s="94" t="s">
        <v>172</v>
      </c>
      <c r="H87" s="94">
        <v>238</v>
      </c>
      <c r="I87" s="97">
        <v>38.556</v>
      </c>
      <c r="J87" s="92"/>
      <c r="M87" s="92"/>
      <c r="N87" s="92"/>
      <c r="O87" s="92"/>
      <c r="P87" s="104"/>
      <c r="S87" s="92"/>
      <c r="U87" s="88"/>
      <c r="V87" s="88"/>
      <c r="W87" s="88"/>
      <c r="X87" s="110"/>
      <c r="Y87" s="92"/>
      <c r="AD87" s="92"/>
      <c r="AG87" s="92"/>
    </row>
    <row r="88" spans="1:33">
      <c r="A88" s="99"/>
      <c r="B88" s="99"/>
      <c r="C88" s="94">
        <v>1003</v>
      </c>
      <c r="D88" s="94" t="s">
        <v>55</v>
      </c>
      <c r="E88" s="97">
        <v>29.08224</v>
      </c>
      <c r="F88" s="92"/>
      <c r="G88" s="99"/>
      <c r="H88" s="100">
        <v>275</v>
      </c>
      <c r="I88" s="107">
        <v>54.8856</v>
      </c>
      <c r="J88" s="92"/>
      <c r="M88" s="92"/>
      <c r="N88" s="92"/>
      <c r="O88" s="92"/>
      <c r="P88" s="104"/>
      <c r="S88" s="92"/>
      <c r="U88" s="88"/>
      <c r="V88" s="88"/>
      <c r="W88" s="88"/>
      <c r="X88" s="110"/>
      <c r="Y88" s="92"/>
      <c r="AD88" s="92"/>
      <c r="AG88" s="92"/>
    </row>
    <row r="89" spans="1:33">
      <c r="A89" s="99"/>
      <c r="B89" s="94">
        <v>345</v>
      </c>
      <c r="C89" s="94">
        <v>1016</v>
      </c>
      <c r="D89" s="94" t="s">
        <v>81</v>
      </c>
      <c r="E89" s="97">
        <v>26.082</v>
      </c>
      <c r="F89" s="92"/>
      <c r="G89" s="99"/>
      <c r="H89" s="100">
        <v>357</v>
      </c>
      <c r="I89" s="107">
        <v>104.48676</v>
      </c>
      <c r="J89" s="92"/>
      <c r="M89" s="92"/>
      <c r="N89" s="92"/>
      <c r="O89" s="92"/>
      <c r="P89" s="104"/>
      <c r="S89" s="92"/>
      <c r="U89" s="88"/>
      <c r="V89" s="88"/>
      <c r="W89" s="88"/>
      <c r="X89" s="110"/>
      <c r="Y89" s="92"/>
      <c r="AD89" s="92"/>
      <c r="AG89" s="92"/>
    </row>
    <row r="90" spans="1:33">
      <c r="A90" s="99"/>
      <c r="B90" s="94">
        <v>413</v>
      </c>
      <c r="C90" s="94">
        <v>1099</v>
      </c>
      <c r="D90" s="94" t="s">
        <v>204</v>
      </c>
      <c r="E90" s="97">
        <v>36.4266</v>
      </c>
      <c r="F90" s="92"/>
      <c r="G90" s="99"/>
      <c r="H90" s="100">
        <v>380</v>
      </c>
      <c r="I90" s="107">
        <v>96.1704</v>
      </c>
      <c r="J90" s="92"/>
      <c r="M90" s="92"/>
      <c r="N90" s="92"/>
      <c r="O90" s="92"/>
      <c r="P90" s="104"/>
      <c r="S90" s="92"/>
      <c r="U90" s="88"/>
      <c r="V90" s="88"/>
      <c r="W90" s="88"/>
      <c r="X90" s="110"/>
      <c r="Y90" s="92"/>
      <c r="AD90" s="92"/>
      <c r="AG90" s="92"/>
    </row>
    <row r="91" spans="1:33">
      <c r="A91" s="99"/>
      <c r="B91" s="94">
        <v>458</v>
      </c>
      <c r="C91" s="94">
        <v>1011</v>
      </c>
      <c r="D91" s="94" t="s">
        <v>75</v>
      </c>
      <c r="E91" s="97">
        <v>21.51684</v>
      </c>
      <c r="F91" s="92"/>
      <c r="G91" s="99"/>
      <c r="H91" s="100">
        <v>476</v>
      </c>
      <c r="I91" s="107">
        <v>1121.071392</v>
      </c>
      <c r="J91" s="92"/>
      <c r="M91" s="92"/>
      <c r="N91" s="92"/>
      <c r="O91" s="92"/>
      <c r="P91" s="104"/>
      <c r="S91" s="92"/>
      <c r="U91" s="88"/>
      <c r="V91" s="88"/>
      <c r="W91" s="88"/>
      <c r="X91" s="110"/>
      <c r="Y91" s="92"/>
      <c r="AD91" s="92"/>
      <c r="AG91" s="92"/>
    </row>
    <row r="92" spans="1:33">
      <c r="A92" s="99"/>
      <c r="B92" s="99"/>
      <c r="C92" s="94">
        <v>1047</v>
      </c>
      <c r="D92" s="94" t="s">
        <v>114</v>
      </c>
      <c r="E92" s="97">
        <v>36.009792</v>
      </c>
      <c r="F92" s="92"/>
      <c r="G92" s="99"/>
      <c r="H92" s="100">
        <v>506</v>
      </c>
      <c r="I92" s="107">
        <v>137.71296</v>
      </c>
      <c r="J92" s="92"/>
      <c r="M92" s="92"/>
      <c r="N92" s="92"/>
      <c r="O92" s="92"/>
      <c r="P92" s="104"/>
      <c r="S92" s="92"/>
      <c r="U92" s="88"/>
      <c r="V92" s="88"/>
      <c r="W92" s="88"/>
      <c r="X92" s="110"/>
      <c r="Y92" s="92"/>
      <c r="AD92" s="92"/>
      <c r="AG92" s="92"/>
    </row>
    <row r="93" spans="1:33">
      <c r="A93" s="99"/>
      <c r="B93" s="99"/>
      <c r="C93" s="94">
        <v>1035</v>
      </c>
      <c r="D93" s="94" t="s">
        <v>114</v>
      </c>
      <c r="E93" s="97">
        <v>18.004896</v>
      </c>
      <c r="F93" s="92"/>
      <c r="G93" s="94" t="s">
        <v>298</v>
      </c>
      <c r="H93" s="94">
        <v>238</v>
      </c>
      <c r="I93" s="97">
        <v>220.71168</v>
      </c>
      <c r="J93" s="92"/>
      <c r="M93" s="92"/>
      <c r="N93" s="92"/>
      <c r="O93" s="92"/>
      <c r="P93" s="104"/>
      <c r="S93" s="92"/>
      <c r="U93" s="88"/>
      <c r="V93" s="88"/>
      <c r="W93" s="88"/>
      <c r="X93" s="110"/>
      <c r="Y93" s="92"/>
      <c r="AD93" s="92"/>
      <c r="AG93" s="92"/>
    </row>
    <row r="94" spans="1:33">
      <c r="A94" s="94" t="s">
        <v>128</v>
      </c>
      <c r="B94" s="94">
        <v>238</v>
      </c>
      <c r="C94" s="94">
        <v>1078</v>
      </c>
      <c r="D94" s="94" t="s">
        <v>175</v>
      </c>
      <c r="E94" s="97">
        <v>32.5584</v>
      </c>
      <c r="F94" s="92"/>
      <c r="G94" s="99"/>
      <c r="H94" s="100">
        <v>476</v>
      </c>
      <c r="I94" s="107">
        <v>175.592592</v>
      </c>
      <c r="J94" s="92"/>
      <c r="M94" s="92"/>
      <c r="N94" s="92"/>
      <c r="O94" s="92"/>
      <c r="P94" s="104"/>
      <c r="S94" s="92"/>
      <c r="U94" s="88"/>
      <c r="V94" s="88"/>
      <c r="W94" s="88"/>
      <c r="X94" s="110"/>
      <c r="Y94" s="92"/>
      <c r="AD94" s="92"/>
      <c r="AG94" s="92"/>
    </row>
    <row r="95" spans="1:33">
      <c r="A95" s="99"/>
      <c r="B95" s="99"/>
      <c r="C95" s="94">
        <v>1081</v>
      </c>
      <c r="D95" s="94" t="s">
        <v>175</v>
      </c>
      <c r="E95" s="97">
        <v>27.67464</v>
      </c>
      <c r="F95" s="92"/>
      <c r="G95" s="99"/>
      <c r="H95" s="100">
        <v>195</v>
      </c>
      <c r="I95" s="107">
        <v>54.054</v>
      </c>
      <c r="J95" s="92"/>
      <c r="M95" s="92"/>
      <c r="N95" s="92"/>
      <c r="O95" s="92"/>
      <c r="P95" s="104"/>
      <c r="S95" s="92"/>
      <c r="U95" s="88"/>
      <c r="V95" s="88"/>
      <c r="W95" s="88"/>
      <c r="X95" s="110"/>
      <c r="Y95" s="92"/>
      <c r="AD95" s="92"/>
      <c r="AG95" s="92"/>
    </row>
    <row r="96" spans="1:33">
      <c r="A96" s="99"/>
      <c r="B96" s="94">
        <v>476</v>
      </c>
      <c r="C96" s="94">
        <v>1103</v>
      </c>
      <c r="D96" s="94" t="s">
        <v>175</v>
      </c>
      <c r="E96" s="97">
        <v>52.09344</v>
      </c>
      <c r="F96" s="92"/>
      <c r="G96" s="99"/>
      <c r="H96" s="100">
        <v>390</v>
      </c>
      <c r="I96" s="107">
        <v>44.226</v>
      </c>
      <c r="J96" s="92"/>
      <c r="M96" s="92"/>
      <c r="N96" s="92"/>
      <c r="O96" s="92"/>
      <c r="P96" s="104"/>
      <c r="Q96" s="92"/>
      <c r="R96" s="92"/>
      <c r="S96" s="92"/>
      <c r="U96" s="88"/>
      <c r="V96" s="88"/>
      <c r="W96" s="88"/>
      <c r="X96" s="110"/>
      <c r="Y96" s="92"/>
      <c r="AD96" s="92"/>
      <c r="AG96" s="92"/>
    </row>
    <row r="97" spans="1:33">
      <c r="A97" s="94" t="s">
        <v>172</v>
      </c>
      <c r="B97" s="94">
        <v>238</v>
      </c>
      <c r="C97" s="94">
        <v>1094</v>
      </c>
      <c r="D97" s="94" t="s">
        <v>201</v>
      </c>
      <c r="E97" s="97">
        <v>19.278</v>
      </c>
      <c r="F97" s="92"/>
      <c r="G97" s="99"/>
      <c r="H97" s="100">
        <v>388</v>
      </c>
      <c r="I97" s="107">
        <v>64.06656</v>
      </c>
      <c r="J97" s="92"/>
      <c r="M97" s="92"/>
      <c r="N97" s="92"/>
      <c r="O97" s="92"/>
      <c r="P97" s="104"/>
      <c r="Q97" s="92"/>
      <c r="R97" s="92"/>
      <c r="S97" s="92"/>
      <c r="U97" s="88"/>
      <c r="V97" s="88"/>
      <c r="W97" s="88"/>
      <c r="X97" s="110"/>
      <c r="Y97" s="92"/>
      <c r="AD97" s="92"/>
      <c r="AG97" s="92"/>
    </row>
    <row r="98" spans="1:33">
      <c r="A98" s="99"/>
      <c r="B98" s="94">
        <v>275</v>
      </c>
      <c r="C98" s="94">
        <v>1041</v>
      </c>
      <c r="D98" s="94" t="s">
        <v>115</v>
      </c>
      <c r="E98" s="97">
        <v>13.7214</v>
      </c>
      <c r="F98" s="92"/>
      <c r="G98" s="99"/>
      <c r="H98" s="100">
        <v>194</v>
      </c>
      <c r="I98" s="107">
        <v>116.21376</v>
      </c>
      <c r="J98" s="92"/>
      <c r="M98" s="92"/>
      <c r="N98" s="92"/>
      <c r="O98" s="92"/>
      <c r="P98" s="104"/>
      <c r="Q98" s="92"/>
      <c r="R98" s="92"/>
      <c r="S98" s="92"/>
      <c r="U98" s="88"/>
      <c r="V98" s="88"/>
      <c r="W98" s="88"/>
      <c r="X98" s="110"/>
      <c r="Y98" s="92"/>
      <c r="AD98" s="92"/>
      <c r="AG98" s="92"/>
    </row>
    <row r="99" spans="1:33">
      <c r="A99" s="99"/>
      <c r="B99" s="94">
        <v>357</v>
      </c>
      <c r="C99" s="94">
        <v>1065</v>
      </c>
      <c r="D99" s="94" t="s">
        <v>79</v>
      </c>
      <c r="E99" s="97">
        <v>26.08956</v>
      </c>
      <c r="F99" s="92"/>
      <c r="G99" s="99"/>
      <c r="H99" s="100">
        <v>348</v>
      </c>
      <c r="I99" s="107">
        <v>80.68032</v>
      </c>
      <c r="J99" s="92"/>
      <c r="M99" s="92"/>
      <c r="N99" s="92"/>
      <c r="O99" s="92"/>
      <c r="P99" s="104"/>
      <c r="Q99" s="92"/>
      <c r="R99" s="92"/>
      <c r="S99" s="92"/>
      <c r="T99" s="92"/>
      <c r="U99" s="92"/>
      <c r="V99" s="110"/>
      <c r="W99" s="110"/>
      <c r="Y99" s="92"/>
      <c r="AD99" s="92"/>
      <c r="AG99" s="92"/>
    </row>
    <row r="100" spans="1:33">
      <c r="A100" s="99"/>
      <c r="B100" s="99"/>
      <c r="C100" s="94">
        <v>1067</v>
      </c>
      <c r="D100" s="94" t="s">
        <v>158</v>
      </c>
      <c r="E100" s="97">
        <v>26.15382</v>
      </c>
      <c r="F100" s="92"/>
      <c r="G100" s="94" t="s">
        <v>197</v>
      </c>
      <c r="H100" s="94">
        <v>357</v>
      </c>
      <c r="I100" s="97">
        <v>440.8236</v>
      </c>
      <c r="J100" s="92"/>
      <c r="M100" s="92"/>
      <c r="N100" s="92"/>
      <c r="O100" s="92"/>
      <c r="P100" s="104"/>
      <c r="Q100" s="92"/>
      <c r="T100" s="92"/>
      <c r="U100" s="92"/>
      <c r="Y100" s="92"/>
      <c r="AD100" s="92"/>
      <c r="AG100" s="92"/>
    </row>
    <row r="101" spans="1:33">
      <c r="A101" s="99"/>
      <c r="B101" s="94">
        <v>380</v>
      </c>
      <c r="C101" s="94">
        <v>1082</v>
      </c>
      <c r="D101" s="94" t="s">
        <v>178</v>
      </c>
      <c r="E101" s="97">
        <v>48.0852</v>
      </c>
      <c r="F101" s="92"/>
      <c r="G101" s="99"/>
      <c r="H101" s="100">
        <v>414</v>
      </c>
      <c r="I101" s="107">
        <v>42.655248</v>
      </c>
      <c r="J101" s="92"/>
      <c r="M101" s="92"/>
      <c r="N101" s="92"/>
      <c r="O101" s="92"/>
      <c r="P101" s="104"/>
      <c r="Q101" s="92"/>
      <c r="T101" s="92"/>
      <c r="U101" s="92"/>
      <c r="Y101" s="92"/>
      <c r="AD101" s="92"/>
      <c r="AG101" s="92"/>
    </row>
    <row r="102" spans="1:33">
      <c r="A102" s="99"/>
      <c r="B102" s="94">
        <v>476</v>
      </c>
      <c r="C102" s="94">
        <v>1108</v>
      </c>
      <c r="D102" s="94" t="s">
        <v>214</v>
      </c>
      <c r="E102" s="97">
        <v>48.8376</v>
      </c>
      <c r="F102" s="92"/>
      <c r="G102" s="99"/>
      <c r="H102" s="100">
        <v>476</v>
      </c>
      <c r="I102" s="107">
        <v>323.219232</v>
      </c>
      <c r="J102" s="92"/>
      <c r="M102" s="92"/>
      <c r="N102" s="92"/>
      <c r="O102" s="92"/>
      <c r="P102" s="92"/>
      <c r="Q102" s="92"/>
      <c r="T102" s="92"/>
      <c r="U102" s="92"/>
      <c r="Y102" s="92"/>
      <c r="AD102" s="92"/>
      <c r="AG102" s="92"/>
    </row>
    <row r="103" spans="1:33">
      <c r="A103" s="99"/>
      <c r="B103" s="99"/>
      <c r="C103" s="94">
        <v>1034</v>
      </c>
      <c r="D103" s="94" t="s">
        <v>111</v>
      </c>
      <c r="E103" s="97">
        <v>53.9784</v>
      </c>
      <c r="F103" s="92"/>
      <c r="G103" s="94" t="s">
        <v>61</v>
      </c>
      <c r="H103" s="94">
        <v>230</v>
      </c>
      <c r="I103" s="97">
        <v>178.848</v>
      </c>
      <c r="J103" s="92"/>
      <c r="M103" s="92"/>
      <c r="N103" s="92"/>
      <c r="O103" s="92"/>
      <c r="P103" s="92"/>
      <c r="Q103" s="92"/>
      <c r="T103" s="92"/>
      <c r="U103" s="92"/>
      <c r="Y103" s="92"/>
      <c r="AD103" s="92"/>
      <c r="AG103" s="92"/>
    </row>
    <row r="104" spans="1:33">
      <c r="A104" s="99"/>
      <c r="B104" s="99"/>
      <c r="C104" s="94">
        <v>1024</v>
      </c>
      <c r="D104" s="94" t="s">
        <v>94</v>
      </c>
      <c r="E104" s="97">
        <v>43.35408</v>
      </c>
      <c r="F104" s="92"/>
      <c r="G104" s="99"/>
      <c r="H104" s="100">
        <v>238</v>
      </c>
      <c r="I104" s="107">
        <v>598.937472</v>
      </c>
      <c r="J104" s="92"/>
      <c r="M104" s="92"/>
      <c r="N104" s="92"/>
      <c r="O104" s="92"/>
      <c r="P104" s="104"/>
      <c r="Q104" s="92"/>
      <c r="T104" s="92"/>
      <c r="U104" s="92"/>
      <c r="Y104" s="92"/>
      <c r="AD104" s="92"/>
      <c r="AG104" s="92"/>
    </row>
    <row r="105" spans="1:33">
      <c r="A105" s="99"/>
      <c r="B105" s="99"/>
      <c r="C105" s="94">
        <v>1051</v>
      </c>
      <c r="D105" s="94" t="s">
        <v>141</v>
      </c>
      <c r="E105" s="97">
        <v>46.884096</v>
      </c>
      <c r="F105" s="92"/>
      <c r="G105" s="99"/>
      <c r="H105" s="100">
        <v>253</v>
      </c>
      <c r="I105" s="107">
        <v>315.86544</v>
      </c>
      <c r="J105" s="92"/>
      <c r="M105" s="92"/>
      <c r="N105" s="92"/>
      <c r="O105" s="92"/>
      <c r="P105" s="104"/>
      <c r="Q105" s="92"/>
      <c r="T105" s="92"/>
      <c r="U105" s="92"/>
      <c r="Y105" s="92"/>
      <c r="AD105" s="92"/>
      <c r="AG105" s="92"/>
    </row>
    <row r="106" spans="1:33">
      <c r="A106" s="99"/>
      <c r="B106" s="99"/>
      <c r="C106" s="94">
        <v>1113</v>
      </c>
      <c r="D106" s="94" t="s">
        <v>224</v>
      </c>
      <c r="E106" s="97">
        <v>50.1228</v>
      </c>
      <c r="F106" s="92"/>
      <c r="G106" s="99"/>
      <c r="H106" s="100">
        <v>506</v>
      </c>
      <c r="I106" s="107">
        <v>191.778048</v>
      </c>
      <c r="J106" s="92"/>
      <c r="M106" s="92"/>
      <c r="N106" s="92"/>
      <c r="O106" s="92"/>
      <c r="P106" s="104"/>
      <c r="Q106" s="92"/>
      <c r="T106" s="92"/>
      <c r="U106" s="92"/>
      <c r="Y106" s="92"/>
      <c r="AD106" s="92"/>
      <c r="AG106" s="92"/>
    </row>
    <row r="107" spans="1:33">
      <c r="A107" s="99"/>
      <c r="B107" s="99"/>
      <c r="C107" s="94">
        <v>1114</v>
      </c>
      <c r="D107" s="94" t="s">
        <v>226</v>
      </c>
      <c r="E107" s="97">
        <v>42.32592</v>
      </c>
      <c r="F107" s="92"/>
      <c r="G107" s="99"/>
      <c r="H107" s="100">
        <v>119</v>
      </c>
      <c r="I107" s="107">
        <v>53.1216</v>
      </c>
      <c r="J107" s="92"/>
      <c r="M107" s="92"/>
      <c r="N107" s="92"/>
      <c r="O107" s="92"/>
      <c r="P107" s="104"/>
      <c r="Q107" s="92"/>
      <c r="T107" s="92"/>
      <c r="U107" s="92"/>
      <c r="Y107" s="92"/>
      <c r="AD107" s="92"/>
      <c r="AG107" s="92"/>
    </row>
    <row r="108" spans="1:33">
      <c r="A108" s="94" t="s">
        <v>197</v>
      </c>
      <c r="B108" s="94">
        <v>357</v>
      </c>
      <c r="C108" s="94">
        <v>1001</v>
      </c>
      <c r="D108" s="94" t="s">
        <v>47</v>
      </c>
      <c r="E108" s="97">
        <v>24.7401</v>
      </c>
      <c r="F108" s="92"/>
      <c r="G108" s="99"/>
      <c r="H108" s="100">
        <v>127</v>
      </c>
      <c r="I108" s="107">
        <v>34.19856</v>
      </c>
      <c r="J108" s="92"/>
      <c r="M108" s="92"/>
      <c r="N108" s="92"/>
      <c r="O108" s="92"/>
      <c r="P108" s="104"/>
      <c r="Q108" s="92"/>
      <c r="T108" s="92"/>
      <c r="U108" s="92"/>
      <c r="Y108" s="92"/>
      <c r="AD108" s="92"/>
      <c r="AG108" s="92"/>
    </row>
    <row r="109" spans="1:33">
      <c r="A109" s="99"/>
      <c r="B109" s="99"/>
      <c r="C109" s="94">
        <v>1007</v>
      </c>
      <c r="D109" s="94" t="s">
        <v>47</v>
      </c>
      <c r="E109" s="97">
        <v>24.7401</v>
      </c>
      <c r="F109" s="92"/>
      <c r="G109" s="99"/>
      <c r="H109" s="100">
        <v>192</v>
      </c>
      <c r="I109" s="107">
        <v>180.4032</v>
      </c>
      <c r="J109" s="92"/>
      <c r="M109" s="92"/>
      <c r="N109" s="92"/>
      <c r="O109" s="92"/>
      <c r="P109" s="104"/>
      <c r="Q109" s="92"/>
      <c r="T109" s="92"/>
      <c r="U109" s="92"/>
      <c r="Y109" s="92"/>
      <c r="AD109" s="92"/>
      <c r="AG109" s="92"/>
    </row>
    <row r="110" spans="1:33">
      <c r="A110" s="99"/>
      <c r="B110" s="99"/>
      <c r="C110" s="94">
        <v>1093</v>
      </c>
      <c r="D110" s="94" t="s">
        <v>47</v>
      </c>
      <c r="E110" s="97">
        <v>24.7401</v>
      </c>
      <c r="F110" s="92"/>
      <c r="G110" s="94" t="s">
        <v>140</v>
      </c>
      <c r="H110" s="94">
        <v>238</v>
      </c>
      <c r="I110" s="97">
        <v>167.9328</v>
      </c>
      <c r="J110" s="92"/>
      <c r="M110" s="92"/>
      <c r="N110" s="92"/>
      <c r="O110" s="92"/>
      <c r="P110" s="104"/>
      <c r="Q110" s="92"/>
      <c r="T110" s="92"/>
      <c r="U110" s="92"/>
      <c r="Y110" s="92"/>
      <c r="AD110" s="92"/>
      <c r="AG110" s="92"/>
    </row>
    <row r="111" spans="1:33">
      <c r="A111" s="99"/>
      <c r="B111" s="99"/>
      <c r="C111" s="94">
        <v>1062</v>
      </c>
      <c r="D111" s="94" t="s">
        <v>47</v>
      </c>
      <c r="E111" s="97">
        <v>24.7401</v>
      </c>
      <c r="F111" s="92"/>
      <c r="G111" s="99"/>
      <c r="H111" s="100">
        <v>476</v>
      </c>
      <c r="I111" s="107">
        <v>167.9328</v>
      </c>
      <c r="J111" s="92"/>
      <c r="M111" s="92"/>
      <c r="N111" s="92"/>
      <c r="O111" s="92"/>
      <c r="P111" s="104"/>
      <c r="Q111" s="92"/>
      <c r="T111" s="92"/>
      <c r="U111" s="92"/>
      <c r="Y111" s="92"/>
      <c r="AD111" s="92"/>
      <c r="AG111" s="92"/>
    </row>
    <row r="112" spans="1:33">
      <c r="A112" s="99"/>
      <c r="B112" s="99"/>
      <c r="C112" s="94">
        <v>1089</v>
      </c>
      <c r="D112" s="94" t="s">
        <v>47</v>
      </c>
      <c r="E112" s="97">
        <v>24.7401</v>
      </c>
      <c r="F112" s="92"/>
      <c r="G112" s="94" t="s">
        <v>1</v>
      </c>
      <c r="H112" s="94">
        <v>476</v>
      </c>
      <c r="I112" s="97">
        <v>571.6204032</v>
      </c>
      <c r="J112" s="92"/>
      <c r="M112" s="92"/>
      <c r="N112" s="92"/>
      <c r="O112" s="92"/>
      <c r="P112" s="104"/>
      <c r="Q112" s="92"/>
      <c r="T112" s="92"/>
      <c r="U112" s="92"/>
      <c r="Y112" s="92"/>
      <c r="AD112" s="92"/>
      <c r="AG112" s="92"/>
    </row>
    <row r="113" spans="1:33">
      <c r="A113" s="99"/>
      <c r="B113" s="99"/>
      <c r="C113" s="94">
        <v>1061</v>
      </c>
      <c r="D113" s="94" t="s">
        <v>47</v>
      </c>
      <c r="E113" s="97">
        <v>24.7401</v>
      </c>
      <c r="F113" s="92"/>
      <c r="G113" s="99"/>
      <c r="H113" s="100">
        <v>550</v>
      </c>
      <c r="I113" s="107">
        <v>69.2736</v>
      </c>
      <c r="J113" s="92"/>
      <c r="M113" s="92"/>
      <c r="N113" s="92"/>
      <c r="O113" s="92"/>
      <c r="P113" s="104"/>
      <c r="Q113" s="92"/>
      <c r="T113" s="92"/>
      <c r="U113" s="92"/>
      <c r="Y113" s="92"/>
      <c r="AD113" s="92"/>
      <c r="AG113" s="92"/>
    </row>
    <row r="114" spans="1:33">
      <c r="A114" s="99"/>
      <c r="B114" s="99"/>
      <c r="C114" s="94">
        <v>1021</v>
      </c>
      <c r="D114" s="94" t="s">
        <v>47</v>
      </c>
      <c r="E114" s="97">
        <v>24.7401</v>
      </c>
      <c r="F114" s="92"/>
      <c r="G114" s="94" t="s">
        <v>139</v>
      </c>
      <c r="H114" s="94">
        <v>230</v>
      </c>
      <c r="I114" s="97">
        <v>124.00128</v>
      </c>
      <c r="J114" s="92"/>
      <c r="M114" s="92"/>
      <c r="N114" s="92"/>
      <c r="O114" s="92"/>
      <c r="P114" s="104"/>
      <c r="Q114" s="92"/>
      <c r="T114" s="92"/>
      <c r="U114" s="92"/>
      <c r="Y114" s="92"/>
      <c r="AD114" s="92"/>
      <c r="AG114" s="92"/>
    </row>
    <row r="115" spans="1:33">
      <c r="A115" s="99"/>
      <c r="B115" s="99"/>
      <c r="C115" s="94">
        <v>1096</v>
      </c>
      <c r="D115" s="94" t="s">
        <v>47</v>
      </c>
      <c r="E115" s="97">
        <v>22.491</v>
      </c>
      <c r="F115" s="92"/>
      <c r="G115" s="99"/>
      <c r="H115" s="100">
        <v>238</v>
      </c>
      <c r="I115" s="107">
        <v>466.716096</v>
      </c>
      <c r="J115" s="92"/>
      <c r="M115" s="92"/>
      <c r="N115" s="92"/>
      <c r="O115" s="92"/>
      <c r="P115" s="104"/>
      <c r="Q115" s="92"/>
      <c r="T115" s="92"/>
      <c r="U115" s="92"/>
      <c r="Y115" s="92"/>
      <c r="AD115" s="92"/>
      <c r="AG115" s="92"/>
    </row>
    <row r="116" spans="1:33">
      <c r="A116" s="99"/>
      <c r="B116" s="99"/>
      <c r="C116" s="94">
        <v>1004</v>
      </c>
      <c r="D116" s="94" t="s">
        <v>47</v>
      </c>
      <c r="E116" s="97">
        <v>24.7401</v>
      </c>
      <c r="F116" s="92"/>
      <c r="G116" s="99"/>
      <c r="H116" s="100">
        <v>476</v>
      </c>
      <c r="I116" s="107">
        <v>167.9328</v>
      </c>
      <c r="J116" s="92"/>
      <c r="M116" s="92"/>
      <c r="N116" s="92"/>
      <c r="O116" s="92"/>
      <c r="P116" s="104"/>
      <c r="Q116" s="92"/>
      <c r="T116" s="92"/>
      <c r="U116" s="92"/>
      <c r="Y116" s="92"/>
      <c r="AD116" s="92"/>
      <c r="AG116" s="92"/>
    </row>
    <row r="117" spans="1:33">
      <c r="A117" s="99"/>
      <c r="B117" s="94">
        <v>414</v>
      </c>
      <c r="C117" s="94">
        <v>1068</v>
      </c>
      <c r="D117" s="94" t="s">
        <v>161</v>
      </c>
      <c r="E117" s="97">
        <v>21.327624</v>
      </c>
      <c r="F117" s="92"/>
      <c r="G117" s="99"/>
      <c r="H117" s="100">
        <v>119</v>
      </c>
      <c r="I117" s="107">
        <v>74.473056</v>
      </c>
      <c r="J117" s="92"/>
      <c r="M117" s="92"/>
      <c r="N117" s="92"/>
      <c r="O117" s="92"/>
      <c r="P117" s="104"/>
      <c r="Q117" s="92"/>
      <c r="T117" s="92"/>
      <c r="U117" s="92"/>
      <c r="Y117" s="92"/>
      <c r="AD117" s="92"/>
      <c r="AG117" s="92"/>
    </row>
    <row r="118" spans="1:33">
      <c r="A118" s="99"/>
      <c r="B118" s="94">
        <v>476</v>
      </c>
      <c r="C118" s="94">
        <v>1059</v>
      </c>
      <c r="D118" s="94" t="s">
        <v>152</v>
      </c>
      <c r="E118" s="97">
        <v>34.95744</v>
      </c>
      <c r="F118" s="92"/>
      <c r="G118" s="99"/>
      <c r="H118" s="100">
        <v>98</v>
      </c>
      <c r="I118" s="107">
        <v>22.819104</v>
      </c>
      <c r="J118" s="92"/>
      <c r="M118" s="92"/>
      <c r="N118" s="92"/>
      <c r="O118" s="92"/>
      <c r="P118" s="104"/>
      <c r="Q118" s="92"/>
      <c r="T118" s="92"/>
      <c r="U118" s="92"/>
      <c r="Y118" s="92"/>
      <c r="AD118" s="92"/>
      <c r="AG118" s="92"/>
    </row>
    <row r="119" spans="1:33">
      <c r="A119" s="94" t="s">
        <v>61</v>
      </c>
      <c r="B119" s="94">
        <v>230</v>
      </c>
      <c r="C119" s="94">
        <v>1055</v>
      </c>
      <c r="D119" s="94" t="s">
        <v>146</v>
      </c>
      <c r="E119" s="97">
        <v>89.424</v>
      </c>
      <c r="F119" s="92"/>
      <c r="G119" s="99"/>
      <c r="H119" s="100">
        <v>195</v>
      </c>
      <c r="I119" s="107">
        <v>72.0252</v>
      </c>
      <c r="J119" s="92"/>
      <c r="M119" s="92"/>
      <c r="N119" s="92"/>
      <c r="O119" s="92"/>
      <c r="P119" s="104"/>
      <c r="Q119" s="92"/>
      <c r="T119" s="92"/>
      <c r="U119" s="92"/>
      <c r="Y119" s="92"/>
      <c r="AD119" s="92"/>
      <c r="AG119" s="92"/>
    </row>
    <row r="120" spans="1:33">
      <c r="A120" s="99"/>
      <c r="B120" s="94">
        <v>238</v>
      </c>
      <c r="C120" s="94">
        <v>1023</v>
      </c>
      <c r="D120" s="94" t="s">
        <v>51</v>
      </c>
      <c r="E120" s="97">
        <v>85.542912</v>
      </c>
      <c r="F120" s="92"/>
      <c r="G120" s="99"/>
      <c r="H120" s="100">
        <v>390</v>
      </c>
      <c r="I120" s="107">
        <v>59.3892</v>
      </c>
      <c r="J120" s="92"/>
      <c r="M120" s="92"/>
      <c r="N120" s="92"/>
      <c r="O120" s="92"/>
      <c r="P120" s="104"/>
      <c r="Q120" s="92"/>
      <c r="T120" s="92"/>
      <c r="U120" s="92"/>
      <c r="Y120" s="92"/>
      <c r="AD120" s="92"/>
      <c r="AG120" s="92"/>
    </row>
    <row r="121" spans="1:33">
      <c r="A121" s="99"/>
      <c r="B121" s="99"/>
      <c r="C121" s="94">
        <v>1071</v>
      </c>
      <c r="D121" s="94" t="s">
        <v>166</v>
      </c>
      <c r="E121" s="97">
        <v>87.3936</v>
      </c>
      <c r="F121" s="92"/>
      <c r="G121" s="99"/>
      <c r="H121" s="100">
        <v>84</v>
      </c>
      <c r="I121" s="107">
        <v>95.80032</v>
      </c>
      <c r="J121" s="92"/>
      <c r="M121" s="92"/>
      <c r="N121" s="92"/>
      <c r="O121" s="92"/>
      <c r="P121" s="104"/>
      <c r="Q121" s="92"/>
      <c r="T121" s="92"/>
      <c r="U121" s="92"/>
      <c r="Y121" s="92"/>
      <c r="AD121" s="92"/>
      <c r="AG121" s="92"/>
    </row>
    <row r="122" spans="1:33">
      <c r="A122" s="99"/>
      <c r="B122" s="94">
        <v>127</v>
      </c>
      <c r="C122" s="94">
        <v>1076</v>
      </c>
      <c r="D122" s="94" t="s">
        <v>173</v>
      </c>
      <c r="E122" s="97">
        <v>17.09928</v>
      </c>
      <c r="F122" s="92"/>
      <c r="G122" s="99"/>
      <c r="H122" s="100">
        <v>118</v>
      </c>
      <c r="I122" s="107">
        <v>20.22048</v>
      </c>
      <c r="J122" s="92"/>
      <c r="M122" s="92"/>
      <c r="N122" s="92"/>
      <c r="O122" s="92"/>
      <c r="P122" s="104"/>
      <c r="Q122" s="92"/>
      <c r="T122" s="92"/>
      <c r="U122" s="92"/>
      <c r="Y122" s="92"/>
      <c r="AD122" s="92"/>
      <c r="AG122" s="92"/>
    </row>
    <row r="123" spans="1:33">
      <c r="A123" s="99"/>
      <c r="B123" s="94">
        <v>192</v>
      </c>
      <c r="C123" s="94">
        <v>1086</v>
      </c>
      <c r="D123" s="94" t="s">
        <v>190</v>
      </c>
      <c r="E123" s="97">
        <v>90.2016</v>
      </c>
      <c r="F123" s="92"/>
      <c r="G123" s="94" t="s">
        <v>300</v>
      </c>
      <c r="H123" s="94">
        <v>161</v>
      </c>
      <c r="I123" s="97">
        <v>35.5488</v>
      </c>
      <c r="J123" s="92"/>
      <c r="M123" s="92"/>
      <c r="N123" s="92"/>
      <c r="O123" s="92"/>
      <c r="P123" s="104"/>
      <c r="Q123" s="92"/>
      <c r="T123" s="92"/>
      <c r="U123" s="92"/>
      <c r="Y123" s="92"/>
      <c r="AD123" s="92"/>
      <c r="AG123" s="92"/>
    </row>
    <row r="124" spans="1:33">
      <c r="A124" s="94" t="s">
        <v>139</v>
      </c>
      <c r="B124" s="94">
        <v>238</v>
      </c>
      <c r="C124" s="94">
        <v>1072</v>
      </c>
      <c r="D124" s="94" t="s">
        <v>167</v>
      </c>
      <c r="E124" s="97">
        <v>70.737408</v>
      </c>
      <c r="F124" s="92"/>
      <c r="G124" s="99"/>
      <c r="H124" s="100">
        <v>320</v>
      </c>
      <c r="I124" s="107">
        <v>162.816</v>
      </c>
      <c r="J124" s="92"/>
      <c r="M124" s="92"/>
      <c r="N124" s="92"/>
      <c r="O124" s="92"/>
      <c r="P124" s="104"/>
      <c r="Q124" s="92"/>
      <c r="T124" s="92"/>
      <c r="U124" s="92"/>
      <c r="Y124" s="92"/>
      <c r="AD124" s="92"/>
      <c r="AG124" s="92"/>
    </row>
    <row r="125" spans="1:33">
      <c r="A125" s="99"/>
      <c r="B125" s="99"/>
      <c r="C125" s="94">
        <v>1092</v>
      </c>
      <c r="D125" s="94" t="s">
        <v>199</v>
      </c>
      <c r="E125" s="97">
        <v>49.900032</v>
      </c>
      <c r="F125" s="92"/>
      <c r="G125" s="99"/>
      <c r="H125" s="100">
        <v>176</v>
      </c>
      <c r="I125" s="107">
        <v>33.3332736</v>
      </c>
      <c r="J125" s="92"/>
      <c r="M125" s="92"/>
      <c r="N125" s="92"/>
      <c r="O125" s="92"/>
      <c r="P125" s="104"/>
      <c r="Q125" s="92"/>
      <c r="T125" s="92"/>
      <c r="U125" s="92"/>
      <c r="Y125" s="92"/>
      <c r="AD125" s="92"/>
      <c r="AG125" s="92"/>
    </row>
    <row r="126" spans="1:33">
      <c r="A126" s="99"/>
      <c r="B126" s="99"/>
      <c r="C126" s="94">
        <v>1057</v>
      </c>
      <c r="D126" s="94" t="s">
        <v>149</v>
      </c>
      <c r="E126" s="97">
        <v>122.35104</v>
      </c>
      <c r="F126" s="92"/>
      <c r="G126" s="99"/>
      <c r="H126" s="100">
        <v>350</v>
      </c>
      <c r="I126" s="107">
        <v>186.16416</v>
      </c>
      <c r="J126" s="92"/>
      <c r="M126" s="92"/>
      <c r="N126" s="92"/>
      <c r="O126" s="92"/>
      <c r="P126" s="104"/>
      <c r="Q126" s="92"/>
      <c r="T126" s="92"/>
      <c r="U126" s="92"/>
      <c r="Y126" s="92"/>
      <c r="AD126" s="92"/>
      <c r="AG126" s="92"/>
    </row>
    <row r="127" spans="1:33">
      <c r="A127" s="99"/>
      <c r="B127" s="99"/>
      <c r="C127" s="94">
        <v>1128</v>
      </c>
      <c r="D127" s="94" t="s">
        <v>242</v>
      </c>
      <c r="E127" s="97">
        <v>43.799616</v>
      </c>
      <c r="F127" s="92"/>
      <c r="G127" s="94" t="s">
        <v>301</v>
      </c>
      <c r="H127" s="94">
        <v>166</v>
      </c>
      <c r="I127" s="97">
        <v>808.158384</v>
      </c>
      <c r="J127" s="92"/>
      <c r="M127" s="92"/>
      <c r="N127" s="92"/>
      <c r="O127" s="92"/>
      <c r="P127" s="104"/>
      <c r="Q127" s="92"/>
      <c r="T127" s="92"/>
      <c r="U127" s="92"/>
      <c r="Y127" s="92"/>
      <c r="AD127" s="92"/>
      <c r="AG127" s="92"/>
    </row>
    <row r="128" spans="1:33">
      <c r="A128" s="99"/>
      <c r="B128" s="94">
        <v>119</v>
      </c>
      <c r="C128" s="94">
        <v>1069</v>
      </c>
      <c r="D128" s="94" t="s">
        <v>162</v>
      </c>
      <c r="E128" s="97">
        <v>37.236528</v>
      </c>
      <c r="F128" s="92"/>
      <c r="G128" s="99"/>
      <c r="H128" s="100">
        <v>181</v>
      </c>
      <c r="I128" s="107">
        <v>985.3247592</v>
      </c>
      <c r="J128" s="92"/>
      <c r="M128" s="92"/>
      <c r="N128" s="92"/>
      <c r="O128" s="92"/>
      <c r="P128" s="104"/>
      <c r="Q128" s="92"/>
      <c r="T128" s="92"/>
      <c r="U128" s="92"/>
      <c r="Y128" s="92"/>
      <c r="AD128" s="92"/>
      <c r="AG128" s="92"/>
    </row>
    <row r="129" spans="1:33">
      <c r="A129" s="99"/>
      <c r="B129" s="94">
        <v>98</v>
      </c>
      <c r="C129" s="94">
        <v>1146</v>
      </c>
      <c r="D129" s="94" t="s">
        <v>261</v>
      </c>
      <c r="E129" s="97">
        <v>5.92704</v>
      </c>
      <c r="F129" s="92"/>
      <c r="G129" s="94" t="s">
        <v>76</v>
      </c>
      <c r="H129" s="94">
        <v>294</v>
      </c>
      <c r="I129" s="97">
        <v>39.118464</v>
      </c>
      <c r="J129" s="92"/>
      <c r="M129" s="92"/>
      <c r="N129" s="92"/>
      <c r="O129" s="92"/>
      <c r="P129" s="104"/>
      <c r="Q129" s="92"/>
      <c r="T129" s="92"/>
      <c r="U129" s="92"/>
      <c r="Y129" s="92"/>
      <c r="AD129" s="92"/>
      <c r="AG129" s="92"/>
    </row>
    <row r="130" spans="1:33">
      <c r="A130" s="99"/>
      <c r="B130" s="99"/>
      <c r="C130" s="94">
        <v>1147</v>
      </c>
      <c r="D130" s="94" t="s">
        <v>261</v>
      </c>
      <c r="E130" s="97">
        <v>5.482512</v>
      </c>
      <c r="F130" s="92"/>
      <c r="G130" s="99"/>
      <c r="H130" s="100">
        <v>588</v>
      </c>
      <c r="I130" s="107">
        <v>128.024064</v>
      </c>
      <c r="J130" s="92"/>
      <c r="N130" s="92"/>
      <c r="O130" s="92"/>
      <c r="P130" s="92"/>
      <c r="T130" s="92"/>
      <c r="U130" s="92"/>
      <c r="Y130" s="92"/>
      <c r="AD130" s="92"/>
      <c r="AG130" s="92"/>
    </row>
    <row r="131" spans="1:33">
      <c r="A131" s="99"/>
      <c r="B131" s="94">
        <v>84</v>
      </c>
      <c r="C131" s="94">
        <v>1074</v>
      </c>
      <c r="D131" s="94" t="s">
        <v>170</v>
      </c>
      <c r="E131" s="97">
        <v>23.95008</v>
      </c>
      <c r="F131" s="92"/>
      <c r="G131" s="94" t="s">
        <v>77</v>
      </c>
      <c r="H131" s="94">
        <v>588</v>
      </c>
      <c r="I131" s="97">
        <v>25.6048128</v>
      </c>
      <c r="J131" s="92"/>
      <c r="N131" s="92"/>
      <c r="O131" s="92"/>
      <c r="P131" s="92"/>
      <c r="T131" s="92"/>
      <c r="U131" s="92"/>
      <c r="Y131" s="92"/>
      <c r="AD131" s="92"/>
      <c r="AG131" s="92"/>
    </row>
    <row r="132" spans="1:33">
      <c r="A132" s="99"/>
      <c r="B132" s="94">
        <v>118</v>
      </c>
      <c r="C132" s="94">
        <v>1129</v>
      </c>
      <c r="D132" s="94" t="s">
        <v>243</v>
      </c>
      <c r="E132" s="97">
        <v>20.22048</v>
      </c>
      <c r="F132" s="92"/>
      <c r="G132" s="94" t="s">
        <v>299</v>
      </c>
      <c r="H132" s="94">
        <v>588</v>
      </c>
      <c r="I132" s="97">
        <v>40.896576</v>
      </c>
      <c r="J132" s="92"/>
      <c r="N132" s="92"/>
      <c r="O132" s="92"/>
      <c r="P132" s="92"/>
      <c r="T132" s="92"/>
      <c r="U132" s="92"/>
      <c r="Y132" s="92"/>
      <c r="AD132" s="92"/>
      <c r="AG132" s="92"/>
    </row>
    <row r="133" spans="1:33">
      <c r="A133" s="94" t="s">
        <v>300</v>
      </c>
      <c r="B133" s="94">
        <v>161</v>
      </c>
      <c r="C133" s="94">
        <v>1142</v>
      </c>
      <c r="D133" s="94" t="s">
        <v>257</v>
      </c>
      <c r="E133" s="97">
        <v>17.7744</v>
      </c>
      <c r="F133" s="92"/>
      <c r="G133" s="94" t="s">
        <v>276</v>
      </c>
      <c r="H133" s="94">
        <v>317</v>
      </c>
      <c r="I133" s="97">
        <v>112.9788</v>
      </c>
      <c r="J133" s="92"/>
      <c r="N133" s="92"/>
      <c r="O133" s="92"/>
      <c r="P133" s="92"/>
      <c r="T133" s="92"/>
      <c r="U133" s="92"/>
      <c r="Y133" s="92"/>
      <c r="AD133" s="92"/>
      <c r="AG133" s="92"/>
    </row>
    <row r="134" spans="1:33">
      <c r="A134" s="99"/>
      <c r="B134" s="94">
        <v>176</v>
      </c>
      <c r="C134" s="94">
        <v>1143</v>
      </c>
      <c r="D134" s="94" t="s">
        <v>258</v>
      </c>
      <c r="E134" s="97">
        <v>14.86848</v>
      </c>
      <c r="F134" s="92"/>
      <c r="G134" s="99"/>
      <c r="H134" s="100">
        <v>476</v>
      </c>
      <c r="I134" s="107">
        <v>201.51936</v>
      </c>
      <c r="J134" s="92"/>
      <c r="N134" s="92"/>
      <c r="O134" s="92"/>
      <c r="P134" s="92"/>
      <c r="T134" s="92"/>
      <c r="U134" s="92"/>
      <c r="Y134" s="92"/>
      <c r="AD134" s="92"/>
      <c r="AG134" s="92"/>
    </row>
    <row r="135" spans="1:33">
      <c r="A135" s="99"/>
      <c r="B135" s="99"/>
      <c r="C135" s="94">
        <v>1140</v>
      </c>
      <c r="D135" s="94" t="s">
        <v>251</v>
      </c>
      <c r="E135" s="97">
        <v>3.5963136</v>
      </c>
      <c r="F135" s="92"/>
      <c r="G135" s="94" t="s">
        <v>125</v>
      </c>
      <c r="H135" s="94">
        <v>294</v>
      </c>
      <c r="I135" s="97">
        <v>2.29376448</v>
      </c>
      <c r="J135" s="92"/>
      <c r="N135" s="92"/>
      <c r="O135" s="92"/>
      <c r="P135" s="92"/>
      <c r="T135" s="92"/>
      <c r="U135" s="92"/>
      <c r="Y135" s="92"/>
      <c r="AD135" s="92"/>
      <c r="AG135" s="92"/>
    </row>
    <row r="136" spans="1:33">
      <c r="A136" s="94" t="s">
        <v>76</v>
      </c>
      <c r="B136" s="94">
        <v>588</v>
      </c>
      <c r="C136" s="94">
        <v>1045</v>
      </c>
      <c r="D136" s="94" t="s">
        <v>130</v>
      </c>
      <c r="E136" s="97">
        <v>37.340352</v>
      </c>
      <c r="F136" s="92"/>
      <c r="G136" s="99"/>
      <c r="H136" s="100">
        <v>588</v>
      </c>
      <c r="I136" s="107">
        <v>10.1945088</v>
      </c>
      <c r="J136" s="92"/>
      <c r="N136" s="92"/>
      <c r="O136" s="92"/>
      <c r="P136" s="92"/>
      <c r="T136" s="92"/>
      <c r="U136" s="92"/>
      <c r="Y136" s="92"/>
      <c r="AD136" s="92"/>
      <c r="AG136" s="92"/>
    </row>
    <row r="137" spans="1:33">
      <c r="A137" s="94" t="s">
        <v>276</v>
      </c>
      <c r="B137" s="94">
        <v>317</v>
      </c>
      <c r="C137" s="94">
        <v>1017</v>
      </c>
      <c r="D137" s="94" t="s">
        <v>85</v>
      </c>
      <c r="E137" s="97">
        <v>56.4894</v>
      </c>
      <c r="F137" s="92"/>
      <c r="G137" s="94" t="s">
        <v>99</v>
      </c>
      <c r="H137" s="94">
        <v>476</v>
      </c>
      <c r="I137" s="97">
        <v>567.475776</v>
      </c>
      <c r="J137" s="92"/>
      <c r="N137" s="92"/>
      <c r="O137" s="92"/>
      <c r="P137" s="92"/>
      <c r="T137" s="92"/>
      <c r="U137" s="92"/>
      <c r="Y137" s="92"/>
      <c r="AD137" s="92"/>
      <c r="AG137" s="92"/>
    </row>
    <row r="138" spans="1:33">
      <c r="A138" s="94" t="s">
        <v>125</v>
      </c>
      <c r="B138" s="94">
        <v>294</v>
      </c>
      <c r="C138" s="94">
        <v>1042</v>
      </c>
      <c r="D138" s="94" t="s">
        <v>126</v>
      </c>
      <c r="E138" s="97">
        <v>2.29376448</v>
      </c>
      <c r="F138" s="92"/>
      <c r="G138" s="99"/>
      <c r="H138" s="100">
        <v>208</v>
      </c>
      <c r="I138" s="107">
        <v>28.8916992</v>
      </c>
      <c r="J138" s="92"/>
      <c r="N138" s="92"/>
      <c r="O138" s="92"/>
      <c r="P138" s="92"/>
      <c r="T138" s="92"/>
      <c r="U138" s="92"/>
      <c r="Y138" s="92"/>
      <c r="AD138" s="92"/>
      <c r="AG138" s="92"/>
    </row>
    <row r="139" spans="1:33">
      <c r="A139" s="94" t="s">
        <v>129</v>
      </c>
      <c r="B139" s="94">
        <v>253</v>
      </c>
      <c r="C139" s="94">
        <v>1084</v>
      </c>
      <c r="D139" s="94" t="s">
        <v>184</v>
      </c>
      <c r="E139" s="97">
        <v>61.44864</v>
      </c>
      <c r="F139" s="92"/>
      <c r="G139" s="94" t="s">
        <v>151</v>
      </c>
      <c r="H139" s="94">
        <v>379</v>
      </c>
      <c r="I139" s="97">
        <v>39.29472</v>
      </c>
      <c r="J139" s="92"/>
      <c r="N139" s="92"/>
      <c r="O139" s="92"/>
      <c r="P139" s="92"/>
      <c r="T139" s="92"/>
      <c r="U139" s="92"/>
      <c r="Y139" s="92"/>
      <c r="AD139" s="92"/>
      <c r="AG139" s="92"/>
    </row>
    <row r="140" spans="1:33">
      <c r="A140" s="99"/>
      <c r="B140" s="99"/>
      <c r="C140" s="94">
        <v>1122</v>
      </c>
      <c r="D140" s="94" t="s">
        <v>236</v>
      </c>
      <c r="E140" s="97">
        <v>47.070144</v>
      </c>
      <c r="F140" s="92"/>
      <c r="G140" s="99"/>
      <c r="H140" s="100">
        <v>506</v>
      </c>
      <c r="I140" s="107">
        <v>21.37344</v>
      </c>
      <c r="J140" s="92"/>
      <c r="N140" s="92"/>
      <c r="O140" s="92"/>
      <c r="P140" s="92"/>
      <c r="T140" s="92"/>
      <c r="U140" s="92"/>
      <c r="Y140" s="92"/>
      <c r="AD140" s="92"/>
      <c r="AG140" s="92"/>
    </row>
    <row r="141" ht="14.1" customHeight="1" spans="1:33">
      <c r="A141" s="99"/>
      <c r="B141" s="94">
        <v>275</v>
      </c>
      <c r="C141" s="94">
        <v>1046</v>
      </c>
      <c r="D141" s="94" t="s">
        <v>133</v>
      </c>
      <c r="E141" s="97">
        <v>19.866</v>
      </c>
      <c r="F141" s="92"/>
      <c r="G141" s="94" t="s">
        <v>306</v>
      </c>
      <c r="H141" s="94">
        <v>230</v>
      </c>
      <c r="I141" s="97">
        <v>46.420992</v>
      </c>
      <c r="J141" s="92"/>
      <c r="N141" s="92"/>
      <c r="O141" s="92"/>
      <c r="P141" s="92"/>
      <c r="T141" s="92"/>
      <c r="U141" s="92"/>
      <c r="Y141" s="92"/>
      <c r="AD141" s="92"/>
      <c r="AG141" s="92"/>
    </row>
    <row r="142" ht="12" customHeight="1" spans="1:33">
      <c r="A142" s="94" t="s">
        <v>302</v>
      </c>
      <c r="B142" s="94">
        <v>357</v>
      </c>
      <c r="C142" s="94">
        <v>1063</v>
      </c>
      <c r="D142" s="94" t="s">
        <v>47</v>
      </c>
      <c r="E142" s="97">
        <v>23.39064</v>
      </c>
      <c r="F142" s="92"/>
      <c r="G142" s="99"/>
      <c r="H142" s="100">
        <v>238</v>
      </c>
      <c r="I142" s="107">
        <v>324.9259776</v>
      </c>
      <c r="J142" s="92"/>
      <c r="N142" s="92"/>
      <c r="O142" s="92"/>
      <c r="P142" s="92"/>
      <c r="T142" s="92"/>
      <c r="U142" s="92"/>
      <c r="Y142" s="92"/>
      <c r="AD142" s="92"/>
      <c r="AG142" s="92"/>
    </row>
    <row r="143" spans="1:33">
      <c r="A143" s="94" t="s">
        <v>151</v>
      </c>
      <c r="B143" s="94">
        <v>379</v>
      </c>
      <c r="C143" s="94">
        <v>1104</v>
      </c>
      <c r="D143" s="94" t="s">
        <v>208</v>
      </c>
      <c r="E143" s="97">
        <v>19.64736</v>
      </c>
      <c r="F143" s="92"/>
      <c r="G143" s="94" t="s">
        <v>74</v>
      </c>
      <c r="H143" s="94">
        <v>287</v>
      </c>
      <c r="I143" s="97">
        <v>51.1434</v>
      </c>
      <c r="J143" s="92"/>
      <c r="N143" s="92"/>
      <c r="O143" s="92"/>
      <c r="P143" s="92"/>
      <c r="T143" s="92"/>
      <c r="U143" s="92"/>
      <c r="Y143" s="92"/>
      <c r="AD143" s="92"/>
      <c r="AG143" s="92"/>
    </row>
    <row r="144" spans="1:33">
      <c r="A144" s="94" t="s">
        <v>304</v>
      </c>
      <c r="B144" s="94">
        <v>396</v>
      </c>
      <c r="C144" s="94">
        <v>1125</v>
      </c>
      <c r="D144" s="94" t="s">
        <v>239</v>
      </c>
      <c r="E144" s="97">
        <v>38.77632</v>
      </c>
      <c r="F144" s="92"/>
      <c r="G144" s="99"/>
      <c r="H144" s="100">
        <v>72</v>
      </c>
      <c r="I144" s="107">
        <v>34.2144</v>
      </c>
      <c r="J144" s="92"/>
      <c r="N144" s="92"/>
      <c r="O144" s="92"/>
      <c r="P144" s="92"/>
      <c r="T144" s="92"/>
      <c r="U144" s="92"/>
      <c r="Y144" s="92"/>
      <c r="AD144" s="92"/>
      <c r="AG144" s="92"/>
    </row>
    <row r="145" spans="1:33">
      <c r="A145" s="94" t="s">
        <v>305</v>
      </c>
      <c r="B145" s="94">
        <v>430</v>
      </c>
      <c r="C145" s="94">
        <v>1110</v>
      </c>
      <c r="D145" s="94" t="s">
        <v>217</v>
      </c>
      <c r="E145" s="97">
        <v>63.468</v>
      </c>
      <c r="F145" s="92"/>
      <c r="G145" s="99"/>
      <c r="H145" s="100">
        <v>215</v>
      </c>
      <c r="I145" s="107">
        <v>90.558</v>
      </c>
      <c r="J145" s="92"/>
      <c r="N145" s="92"/>
      <c r="O145" s="92"/>
      <c r="P145" s="92"/>
      <c r="T145" s="92"/>
      <c r="U145" s="92"/>
      <c r="Y145" s="92"/>
      <c r="AD145" s="92"/>
      <c r="AG145" s="92"/>
    </row>
    <row r="146" spans="1:33">
      <c r="A146" s="94" t="s">
        <v>196</v>
      </c>
      <c r="B146" s="94">
        <v>98</v>
      </c>
      <c r="C146" s="94">
        <v>1144</v>
      </c>
      <c r="D146" s="94" t="s">
        <v>259</v>
      </c>
      <c r="E146" s="97">
        <v>5.18616</v>
      </c>
      <c r="F146" s="92"/>
      <c r="G146" s="94" t="s">
        <v>129</v>
      </c>
      <c r="H146" s="94">
        <v>238</v>
      </c>
      <c r="I146" s="97">
        <v>263.8944</v>
      </c>
      <c r="J146" s="92"/>
      <c r="N146" s="92"/>
      <c r="O146" s="92"/>
      <c r="P146" s="92"/>
      <c r="T146" s="92"/>
      <c r="U146" s="92"/>
      <c r="Y146" s="92"/>
      <c r="AD146" s="92"/>
      <c r="AG146" s="92"/>
    </row>
    <row r="147" spans="1:33">
      <c r="A147" s="94" t="s">
        <v>307</v>
      </c>
      <c r="B147" s="94">
        <v>476</v>
      </c>
      <c r="C147" s="94">
        <v>1112</v>
      </c>
      <c r="D147" s="94" t="s">
        <v>223</v>
      </c>
      <c r="E147" s="97">
        <v>71.9712</v>
      </c>
      <c r="F147" s="92"/>
      <c r="G147" s="99"/>
      <c r="H147" s="100">
        <v>253</v>
      </c>
      <c r="I147" s="107">
        <v>155.588928</v>
      </c>
      <c r="J147" s="92"/>
      <c r="N147" s="92"/>
      <c r="O147" s="92"/>
      <c r="P147" s="92"/>
      <c r="T147" s="92"/>
      <c r="U147" s="92"/>
      <c r="Y147" s="92"/>
      <c r="AD147" s="92"/>
      <c r="AG147" s="92"/>
    </row>
    <row r="148" spans="1:33">
      <c r="A148" s="94" t="s">
        <v>308</v>
      </c>
      <c r="B148" s="94">
        <v>98</v>
      </c>
      <c r="C148" s="94">
        <v>1148</v>
      </c>
      <c r="D148" s="94" t="s">
        <v>264</v>
      </c>
      <c r="E148" s="97">
        <v>6.98544</v>
      </c>
      <c r="F148" s="92"/>
      <c r="G148" s="99"/>
      <c r="H148" s="100">
        <v>275</v>
      </c>
      <c r="I148" s="107">
        <v>39.732</v>
      </c>
      <c r="J148" s="92"/>
      <c r="N148" s="92"/>
      <c r="O148" s="92"/>
      <c r="P148" s="92"/>
      <c r="T148" s="92"/>
      <c r="U148" s="92"/>
      <c r="Y148" s="92"/>
      <c r="AD148" s="92"/>
      <c r="AG148" s="92"/>
    </row>
    <row r="149" spans="1:33">
      <c r="A149" s="94" t="s">
        <v>311</v>
      </c>
      <c r="B149" s="94">
        <v>238</v>
      </c>
      <c r="C149" s="94">
        <v>1083</v>
      </c>
      <c r="D149" s="94" t="s">
        <v>179</v>
      </c>
      <c r="E149" s="97">
        <v>31.10184</v>
      </c>
      <c r="F149" s="92"/>
      <c r="G149" s="99"/>
      <c r="H149" s="100">
        <v>550</v>
      </c>
      <c r="I149" s="107">
        <v>77.1936</v>
      </c>
      <c r="J149" s="92"/>
      <c r="N149" s="92"/>
      <c r="O149" s="92"/>
      <c r="P149" s="92"/>
      <c r="T149" s="92"/>
      <c r="U149" s="92"/>
      <c r="Y149" s="92"/>
      <c r="AD149" s="92"/>
      <c r="AG149" s="92"/>
    </row>
    <row r="150" spans="1:33">
      <c r="A150" s="94" t="s">
        <v>314</v>
      </c>
      <c r="B150" s="94">
        <v>460</v>
      </c>
      <c r="C150" s="94">
        <v>1135</v>
      </c>
      <c r="D150" s="94" t="s">
        <v>248</v>
      </c>
      <c r="E150" s="97">
        <v>48.825504</v>
      </c>
      <c r="F150" s="92"/>
      <c r="G150" s="94" t="s">
        <v>302</v>
      </c>
      <c r="H150" s="94">
        <v>357</v>
      </c>
      <c r="I150" s="97">
        <v>46.78128</v>
      </c>
      <c r="J150" s="92"/>
      <c r="N150" s="92"/>
      <c r="O150" s="92"/>
      <c r="P150" s="92"/>
      <c r="T150" s="92"/>
      <c r="U150" s="92"/>
      <c r="Y150" s="92"/>
      <c r="AD150" s="92"/>
      <c r="AG150" s="92"/>
    </row>
    <row r="151" spans="1:33">
      <c r="A151" s="94" t="s">
        <v>315</v>
      </c>
      <c r="B151" s="94">
        <v>162</v>
      </c>
      <c r="C151" s="94">
        <v>1087</v>
      </c>
      <c r="D151" s="94" t="s">
        <v>191</v>
      </c>
      <c r="E151" s="97">
        <v>110.34144</v>
      </c>
      <c r="F151" s="92"/>
      <c r="G151" s="99"/>
      <c r="H151" s="100">
        <v>476</v>
      </c>
      <c r="I151" s="107">
        <v>27.623232</v>
      </c>
      <c r="J151" s="92"/>
      <c r="N151" s="92"/>
      <c r="O151" s="92"/>
      <c r="P151" s="92"/>
      <c r="T151" s="92"/>
      <c r="U151" s="92"/>
      <c r="Y151" s="92"/>
      <c r="AD151" s="92"/>
      <c r="AG151" s="92"/>
    </row>
    <row r="152" spans="1:33">
      <c r="A152" s="94" t="s">
        <v>316</v>
      </c>
      <c r="B152" s="94">
        <v>230</v>
      </c>
      <c r="C152" s="94">
        <v>1090</v>
      </c>
      <c r="D152" s="94" t="s">
        <v>90</v>
      </c>
      <c r="E152" s="97">
        <v>190.7712</v>
      </c>
      <c r="F152" s="92"/>
      <c r="G152" s="94" t="s">
        <v>303</v>
      </c>
      <c r="H152" s="94">
        <v>476</v>
      </c>
      <c r="I152" s="97">
        <v>58.7284992</v>
      </c>
      <c r="J152" s="92"/>
      <c r="N152" s="92"/>
      <c r="O152" s="92"/>
      <c r="P152" s="92"/>
      <c r="T152" s="92"/>
      <c r="U152" s="92"/>
      <c r="Y152" s="92"/>
      <c r="AD152" s="92"/>
      <c r="AG152" s="92"/>
    </row>
    <row r="153" spans="1:33">
      <c r="A153" s="108" t="s">
        <v>317</v>
      </c>
      <c r="B153" s="108"/>
      <c r="C153" s="108"/>
      <c r="D153" s="118"/>
      <c r="E153" s="109">
        <v>7536.70103328</v>
      </c>
      <c r="F153" s="92"/>
      <c r="G153" s="94" t="s">
        <v>196</v>
      </c>
      <c r="H153" s="94">
        <v>98</v>
      </c>
      <c r="I153" s="97">
        <v>10.37232</v>
      </c>
      <c r="J153" s="92"/>
      <c r="N153" s="92"/>
      <c r="O153" s="92"/>
      <c r="P153" s="92"/>
      <c r="T153" s="92"/>
      <c r="U153" s="92"/>
      <c r="Y153" s="92"/>
      <c r="AD153" s="92"/>
      <c r="AG153" s="92"/>
    </row>
    <row r="154" ht="15.6" spans="1:33">
      <c r="A154"/>
      <c r="B154"/>
      <c r="C154"/>
      <c r="D154"/>
      <c r="E154"/>
      <c r="F154" s="92"/>
      <c r="G154" s="94" t="s">
        <v>305</v>
      </c>
      <c r="H154" s="94">
        <v>430</v>
      </c>
      <c r="I154" s="97">
        <v>137.772</v>
      </c>
      <c r="J154" s="92"/>
      <c r="N154" s="92"/>
      <c r="O154" s="92"/>
      <c r="P154" s="104"/>
      <c r="T154" s="92"/>
      <c r="U154" s="92"/>
      <c r="Y154" s="92"/>
      <c r="AD154" s="92"/>
      <c r="AG154" s="92"/>
    </row>
    <row r="155" ht="15.6" spans="1:33">
      <c r="A155"/>
      <c r="B155"/>
      <c r="C155"/>
      <c r="D155"/>
      <c r="E155"/>
      <c r="F155" s="92"/>
      <c r="G155" s="94" t="s">
        <v>304</v>
      </c>
      <c r="H155" s="94">
        <v>396</v>
      </c>
      <c r="I155" s="97">
        <v>77.55264</v>
      </c>
      <c r="J155" s="92"/>
      <c r="N155" s="92"/>
      <c r="O155" s="92"/>
      <c r="P155" s="104"/>
      <c r="T155" s="92"/>
      <c r="U155" s="92"/>
      <c r="Y155" s="92"/>
      <c r="AD155" s="92"/>
      <c r="AG155" s="92"/>
    </row>
    <row r="156" ht="15.6" spans="1:33">
      <c r="A156"/>
      <c r="B156"/>
      <c r="C156"/>
      <c r="D156"/>
      <c r="E156"/>
      <c r="F156" s="92"/>
      <c r="G156" s="99"/>
      <c r="H156" s="100">
        <v>476</v>
      </c>
      <c r="I156" s="107">
        <v>132.46128</v>
      </c>
      <c r="J156" s="92"/>
      <c r="N156" s="92"/>
      <c r="O156" s="92"/>
      <c r="P156" s="104"/>
      <c r="T156" s="92"/>
      <c r="U156" s="92"/>
      <c r="Y156" s="92"/>
      <c r="AD156" s="92"/>
      <c r="AG156" s="92"/>
    </row>
    <row r="157" ht="15.6" spans="1:33">
      <c r="A157"/>
      <c r="B157"/>
      <c r="C157"/>
      <c r="D157"/>
      <c r="E157"/>
      <c r="F157" s="92"/>
      <c r="G157" s="94" t="s">
        <v>307</v>
      </c>
      <c r="H157" s="94">
        <v>476</v>
      </c>
      <c r="I157" s="97">
        <v>155.9376</v>
      </c>
      <c r="J157" s="92"/>
      <c r="N157" s="92"/>
      <c r="O157" s="92"/>
      <c r="P157" s="104"/>
      <c r="T157" s="92"/>
      <c r="U157" s="92"/>
      <c r="Y157" s="92"/>
      <c r="AD157" s="92"/>
      <c r="AG157" s="92"/>
    </row>
    <row r="158" ht="15.6" spans="1:33">
      <c r="A158"/>
      <c r="B158"/>
      <c r="C158"/>
      <c r="D158"/>
      <c r="E158"/>
      <c r="F158" s="92"/>
      <c r="G158" s="94" t="s">
        <v>308</v>
      </c>
      <c r="H158" s="94">
        <v>98</v>
      </c>
      <c r="I158" s="97">
        <v>13.97088</v>
      </c>
      <c r="J158" s="92"/>
      <c r="N158" s="92"/>
      <c r="O158" s="92"/>
      <c r="P158" s="104"/>
      <c r="T158" s="92"/>
      <c r="U158" s="92"/>
      <c r="Y158" s="92"/>
      <c r="AD158" s="92"/>
      <c r="AG158" s="92"/>
    </row>
    <row r="159" ht="15.6" spans="1:33">
      <c r="A159"/>
      <c r="B159"/>
      <c r="C159"/>
      <c r="D159"/>
      <c r="E159"/>
      <c r="F159" s="92"/>
      <c r="G159" s="99"/>
      <c r="H159" s="100">
        <v>195</v>
      </c>
      <c r="I159" s="107">
        <v>118.9188</v>
      </c>
      <c r="J159" s="92"/>
      <c r="N159" s="92"/>
      <c r="O159" s="92"/>
      <c r="P159" s="104"/>
      <c r="T159" s="92"/>
      <c r="U159" s="92"/>
      <c r="Y159" s="92"/>
      <c r="AD159" s="92"/>
      <c r="AG159" s="92"/>
    </row>
    <row r="160" ht="15.6" spans="1:33">
      <c r="A160"/>
      <c r="B160"/>
      <c r="C160"/>
      <c r="D160"/>
      <c r="E160"/>
      <c r="F160" s="92"/>
      <c r="G160" s="99"/>
      <c r="H160" s="100">
        <v>390</v>
      </c>
      <c r="I160" s="107">
        <v>97.2972</v>
      </c>
      <c r="J160" s="92"/>
      <c r="N160" s="92"/>
      <c r="O160" s="92"/>
      <c r="P160" s="104"/>
      <c r="T160" s="92"/>
      <c r="U160" s="92"/>
      <c r="Y160" s="92"/>
      <c r="AD160" s="92"/>
      <c r="AG160" s="92"/>
    </row>
    <row r="161" ht="15.6" spans="1:33">
      <c r="A161"/>
      <c r="B161"/>
      <c r="C161"/>
      <c r="D161"/>
      <c r="E161"/>
      <c r="F161" s="92"/>
      <c r="G161" s="94" t="s">
        <v>309</v>
      </c>
      <c r="H161" s="94">
        <v>116</v>
      </c>
      <c r="I161" s="97">
        <v>102.312</v>
      </c>
      <c r="J161" s="92"/>
      <c r="N161" s="92"/>
      <c r="O161" s="92"/>
      <c r="P161" s="104"/>
      <c r="T161" s="92"/>
      <c r="U161" s="92"/>
      <c r="Y161" s="92"/>
      <c r="AD161" s="92"/>
      <c r="AG161" s="92"/>
    </row>
    <row r="162" ht="15.6" spans="1:33">
      <c r="A162"/>
      <c r="B162"/>
      <c r="C162"/>
      <c r="D162"/>
      <c r="E162"/>
      <c r="F162" s="92"/>
      <c r="G162" s="99"/>
      <c r="H162" s="100">
        <v>354</v>
      </c>
      <c r="I162" s="107">
        <v>342.609696</v>
      </c>
      <c r="J162" s="92"/>
      <c r="N162" s="92"/>
      <c r="O162" s="92"/>
      <c r="P162" s="104"/>
      <c r="T162" s="92"/>
      <c r="U162" s="92"/>
      <c r="Y162" s="92"/>
      <c r="AD162" s="92"/>
      <c r="AG162" s="92"/>
    </row>
    <row r="163" ht="15.6" spans="1:33">
      <c r="A163"/>
      <c r="B163"/>
      <c r="C163"/>
      <c r="D163"/>
      <c r="E163"/>
      <c r="F163" s="92"/>
      <c r="G163" s="94" t="s">
        <v>310</v>
      </c>
      <c r="H163" s="94">
        <v>476</v>
      </c>
      <c r="I163" s="97">
        <v>63.2341248</v>
      </c>
      <c r="J163" s="92"/>
      <c r="N163" s="92"/>
      <c r="O163" s="92"/>
      <c r="P163" s="104"/>
      <c r="T163" s="92"/>
      <c r="U163" s="92"/>
      <c r="Y163" s="92"/>
      <c r="AD163" s="92"/>
      <c r="AG163" s="92"/>
    </row>
    <row r="164" ht="15.6" spans="1:33">
      <c r="A164"/>
      <c r="B164"/>
      <c r="C164"/>
      <c r="D164"/>
      <c r="E164"/>
      <c r="F164" s="92"/>
      <c r="G164" s="94" t="s">
        <v>311</v>
      </c>
      <c r="H164" s="94">
        <v>238</v>
      </c>
      <c r="I164" s="97">
        <v>62.20368</v>
      </c>
      <c r="J164" s="92"/>
      <c r="N164" s="92"/>
      <c r="O164" s="92"/>
      <c r="P164" s="104"/>
      <c r="T164" s="92"/>
      <c r="U164" s="92"/>
      <c r="Y164" s="92"/>
      <c r="AD164" s="92"/>
      <c r="AG164" s="92"/>
    </row>
    <row r="165" ht="15.6" spans="1:33">
      <c r="A165"/>
      <c r="B165"/>
      <c r="C165"/>
      <c r="D165"/>
      <c r="E165"/>
      <c r="F165" s="92"/>
      <c r="G165" s="94" t="s">
        <v>312</v>
      </c>
      <c r="H165" s="94">
        <v>238</v>
      </c>
      <c r="I165" s="97">
        <v>7.916832</v>
      </c>
      <c r="J165" s="92"/>
      <c r="N165" s="92"/>
      <c r="O165" s="92"/>
      <c r="P165" s="104"/>
      <c r="T165" s="92"/>
      <c r="U165" s="92"/>
      <c r="Y165" s="92"/>
      <c r="AD165" s="92"/>
      <c r="AG165" s="92"/>
    </row>
    <row r="166" ht="15.6" spans="1:33">
      <c r="A166"/>
      <c r="B166"/>
      <c r="C166"/>
      <c r="D166"/>
      <c r="E166"/>
      <c r="F166" s="92"/>
      <c r="G166" s="99"/>
      <c r="H166" s="100">
        <v>476</v>
      </c>
      <c r="I166" s="107">
        <v>169.6464</v>
      </c>
      <c r="J166" s="92"/>
      <c r="N166" s="92"/>
      <c r="O166" s="92"/>
      <c r="P166" s="104"/>
      <c r="T166" s="92"/>
      <c r="U166" s="92"/>
      <c r="Y166" s="92"/>
      <c r="AD166" s="92"/>
      <c r="AG166" s="92"/>
    </row>
    <row r="167" ht="15.6" spans="1:33">
      <c r="A167"/>
      <c r="B167"/>
      <c r="C167"/>
      <c r="D167"/>
      <c r="E167"/>
      <c r="F167" s="92"/>
      <c r="G167" s="94" t="s">
        <v>313</v>
      </c>
      <c r="H167" s="94">
        <v>72</v>
      </c>
      <c r="I167" s="97">
        <v>65.3184</v>
      </c>
      <c r="J167" s="92"/>
      <c r="N167" s="92"/>
      <c r="O167" s="92"/>
      <c r="P167" s="104"/>
      <c r="T167" s="92"/>
      <c r="U167" s="92"/>
      <c r="Y167" s="92"/>
      <c r="AD167" s="92"/>
      <c r="AG167" s="92"/>
    </row>
    <row r="168" ht="15.6" spans="1:33">
      <c r="A168"/>
      <c r="B168"/>
      <c r="C168"/>
      <c r="D168"/>
      <c r="E168"/>
      <c r="F168" s="92"/>
      <c r="G168" s="94" t="s">
        <v>314</v>
      </c>
      <c r="H168" s="94">
        <v>460</v>
      </c>
      <c r="I168" s="97">
        <v>90.139392</v>
      </c>
      <c r="J168" s="92"/>
      <c r="T168" s="92"/>
      <c r="U168" s="92"/>
      <c r="Y168" s="92"/>
      <c r="AD168" s="92"/>
      <c r="AG168" s="92"/>
    </row>
    <row r="169" ht="15.6" spans="1:33">
      <c r="A169"/>
      <c r="B169"/>
      <c r="C169"/>
      <c r="D169"/>
      <c r="E169"/>
      <c r="F169" s="92"/>
      <c r="G169" s="94" t="s">
        <v>315</v>
      </c>
      <c r="H169" s="94">
        <v>162</v>
      </c>
      <c r="I169" s="97">
        <v>220.68288</v>
      </c>
      <c r="T169" s="92"/>
      <c r="U169" s="92"/>
      <c r="Y169" s="92"/>
      <c r="AD169" s="92"/>
      <c r="AG169" s="92"/>
    </row>
    <row r="170" ht="15.6" spans="1:33">
      <c r="A170"/>
      <c r="B170"/>
      <c r="C170"/>
      <c r="D170"/>
      <c r="E170"/>
      <c r="F170" s="92"/>
      <c r="G170" s="94" t="s">
        <v>316</v>
      </c>
      <c r="H170" s="94">
        <v>230</v>
      </c>
      <c r="I170" s="97">
        <v>190.7712</v>
      </c>
      <c r="T170" s="92"/>
      <c r="U170" s="92"/>
      <c r="Y170" s="92"/>
      <c r="AD170" s="92"/>
      <c r="AG170" s="92"/>
    </row>
    <row r="171" ht="15.6" spans="1:33">
      <c r="A171"/>
      <c r="B171"/>
      <c r="C171"/>
      <c r="D171"/>
      <c r="E171"/>
      <c r="F171" s="92"/>
      <c r="G171" s="108" t="s">
        <v>317</v>
      </c>
      <c r="H171" s="118"/>
      <c r="I171" s="109">
        <v>40049.60405808</v>
      </c>
      <c r="T171" s="92"/>
      <c r="U171" s="110"/>
      <c r="Y171" s="92"/>
      <c r="AD171" s="92"/>
      <c r="AG171" s="92"/>
    </row>
    <row r="172" ht="15.6" spans="1:33">
      <c r="A172"/>
      <c r="B172"/>
      <c r="C172"/>
      <c r="D172"/>
      <c r="E172"/>
      <c r="F172" s="92"/>
      <c r="G172"/>
      <c r="H172"/>
      <c r="I172"/>
      <c r="T172" s="92"/>
      <c r="U172" s="110"/>
      <c r="Y172" s="92"/>
      <c r="AD172" s="92"/>
      <c r="AG172" s="92"/>
    </row>
    <row r="173" ht="15.6" spans="1:33">
      <c r="A173"/>
      <c r="B173"/>
      <c r="C173"/>
      <c r="D173"/>
      <c r="E173"/>
      <c r="F173" s="92"/>
      <c r="G173"/>
      <c r="H173"/>
      <c r="I173"/>
      <c r="T173" s="92"/>
      <c r="U173" s="110"/>
      <c r="Y173" s="92"/>
      <c r="AD173" s="92"/>
      <c r="AG173" s="92"/>
    </row>
    <row r="174" ht="15.6" spans="1:33">
      <c r="A174"/>
      <c r="B174"/>
      <c r="C174"/>
      <c r="D174"/>
      <c r="E174"/>
      <c r="F174" s="92"/>
      <c r="G174"/>
      <c r="H174"/>
      <c r="I174"/>
      <c r="T174" s="92"/>
      <c r="U174" s="110"/>
      <c r="Y174" s="92"/>
      <c r="AD174" s="92"/>
      <c r="AG174" s="92"/>
    </row>
    <row r="175" ht="15.6" spans="1:33">
      <c r="A175"/>
      <c r="B175"/>
      <c r="C175"/>
      <c r="D175"/>
      <c r="E175"/>
      <c r="F175" s="92"/>
      <c r="G175"/>
      <c r="H175"/>
      <c r="I175"/>
      <c r="T175" s="92"/>
      <c r="U175" s="110"/>
      <c r="V175" s="92"/>
      <c r="W175" s="92"/>
      <c r="X175" s="92"/>
      <c r="Y175" s="92"/>
      <c r="AD175" s="92"/>
      <c r="AG175" s="92"/>
    </row>
    <row r="176" ht="15.6" spans="1:33">
      <c r="A176"/>
      <c r="B176"/>
      <c r="C176"/>
      <c r="D176"/>
      <c r="E176"/>
      <c r="F176" s="92"/>
      <c r="G176"/>
      <c r="H176"/>
      <c r="I176"/>
      <c r="T176" s="92"/>
      <c r="U176" s="110"/>
      <c r="V176" s="88"/>
      <c r="W176" s="88"/>
      <c r="X176" s="88"/>
      <c r="Y176" s="92"/>
      <c r="AD176" s="92"/>
      <c r="AG176" s="92"/>
    </row>
    <row r="177" ht="15.6" spans="1:33">
      <c r="A177"/>
      <c r="B177"/>
      <c r="C177"/>
      <c r="D177"/>
      <c r="E177"/>
      <c r="F177" s="92"/>
      <c r="T177" s="92"/>
      <c r="U177" s="110"/>
      <c r="V177" s="88"/>
      <c r="W177" s="88"/>
      <c r="X177" s="88"/>
      <c r="Y177" s="92"/>
      <c r="AD177" s="92"/>
      <c r="AG177" s="92"/>
    </row>
    <row r="178" ht="15.6" spans="1:33">
      <c r="A178"/>
      <c r="B178"/>
      <c r="C178"/>
      <c r="D178"/>
      <c r="E178"/>
      <c r="F178" s="92"/>
      <c r="T178" s="92"/>
      <c r="U178" s="110"/>
      <c r="V178" s="88"/>
      <c r="W178" s="88"/>
      <c r="X178" s="88"/>
      <c r="Y178" s="92"/>
      <c r="AD178" s="92"/>
      <c r="AG178" s="92"/>
    </row>
    <row r="179" ht="15.6" spans="1:33">
      <c r="A179"/>
      <c r="B179"/>
      <c r="C179"/>
      <c r="D179"/>
      <c r="E179"/>
      <c r="F179" s="92"/>
      <c r="T179" s="92"/>
      <c r="U179" s="110"/>
      <c r="V179" s="88"/>
      <c r="W179" s="88"/>
      <c r="X179" s="88"/>
      <c r="Y179" s="92"/>
      <c r="AD179" s="92"/>
      <c r="AG179" s="92"/>
    </row>
    <row r="180" ht="15.6" spans="1:33">
      <c r="A180"/>
      <c r="B180"/>
      <c r="C180"/>
      <c r="D180"/>
      <c r="E180"/>
      <c r="F180" s="92"/>
      <c r="T180" s="92"/>
      <c r="U180" s="110"/>
      <c r="V180" s="88"/>
      <c r="W180" s="88"/>
      <c r="X180" s="88"/>
      <c r="Y180" s="92"/>
      <c r="AD180" s="92"/>
      <c r="AG180" s="92"/>
    </row>
    <row r="181" ht="15.6" spans="1:33">
      <c r="A181"/>
      <c r="B181"/>
      <c r="C181"/>
      <c r="D181"/>
      <c r="E181"/>
      <c r="F181" s="92"/>
      <c r="T181" s="92"/>
      <c r="U181" s="110"/>
      <c r="V181" s="88"/>
      <c r="W181" s="88"/>
      <c r="X181" s="88"/>
      <c r="Y181" s="92"/>
      <c r="AD181" s="92"/>
      <c r="AG181" s="92"/>
    </row>
    <row r="182" ht="15.6" spans="1:33">
      <c r="A182"/>
      <c r="B182"/>
      <c r="C182"/>
      <c r="D182"/>
      <c r="E182"/>
      <c r="F182" s="92"/>
      <c r="T182" s="92"/>
      <c r="U182" s="110"/>
      <c r="V182" s="88"/>
      <c r="W182" s="88"/>
      <c r="X182" s="88"/>
      <c r="Y182" s="92"/>
      <c r="AD182" s="92"/>
      <c r="AG182" s="92"/>
    </row>
    <row r="183" ht="15.6" spans="1:33">
      <c r="A183"/>
      <c r="B183"/>
      <c r="C183"/>
      <c r="D183"/>
      <c r="E183"/>
      <c r="F183" s="92"/>
      <c r="T183" s="92"/>
      <c r="U183" s="110"/>
      <c r="V183" s="88"/>
      <c r="W183" s="88"/>
      <c r="X183" s="88"/>
      <c r="Y183" s="92"/>
      <c r="AD183" s="92"/>
      <c r="AG183" s="92"/>
    </row>
    <row r="184" ht="15.6" spans="1:33">
      <c r="A184"/>
      <c r="B184"/>
      <c r="C184"/>
      <c r="D184"/>
      <c r="E184"/>
      <c r="F184" s="92"/>
      <c r="T184" s="92"/>
      <c r="U184" s="110"/>
      <c r="V184" s="88"/>
      <c r="W184" s="88"/>
      <c r="X184" s="88"/>
      <c r="Y184" s="92"/>
      <c r="AD184" s="92"/>
      <c r="AG184" s="92"/>
    </row>
    <row r="185" ht="15.6" spans="1:33">
      <c r="A185"/>
      <c r="B185"/>
      <c r="C185"/>
      <c r="D185"/>
      <c r="E185"/>
      <c r="F185" s="92"/>
      <c r="T185" s="92"/>
      <c r="U185" s="110"/>
      <c r="V185" s="88"/>
      <c r="W185" s="88"/>
      <c r="X185" s="88"/>
      <c r="Y185" s="92"/>
      <c r="AD185" s="92"/>
      <c r="AG185" s="92"/>
    </row>
    <row r="186" ht="15.6" spans="1:33">
      <c r="A186"/>
      <c r="B186"/>
      <c r="C186"/>
      <c r="D186"/>
      <c r="E186"/>
      <c r="F186" s="92"/>
      <c r="T186" s="92"/>
      <c r="U186" s="110"/>
      <c r="V186" s="88"/>
      <c r="W186" s="88"/>
      <c r="X186" s="88"/>
      <c r="Y186" s="92"/>
      <c r="AD186" s="92"/>
      <c r="AG186" s="92"/>
    </row>
    <row r="187" ht="15.6" spans="1:33">
      <c r="A187"/>
      <c r="B187"/>
      <c r="C187"/>
      <c r="D187"/>
      <c r="E187"/>
      <c r="F187" s="92"/>
      <c r="T187" s="92"/>
      <c r="U187" s="110"/>
      <c r="V187" s="88"/>
      <c r="W187" s="88"/>
      <c r="X187" s="88"/>
      <c r="Y187" s="92"/>
      <c r="AD187" s="92"/>
      <c r="AG187" s="92"/>
    </row>
    <row r="188" ht="15.6" spans="1:33">
      <c r="A188"/>
      <c r="B188"/>
      <c r="C188"/>
      <c r="D188"/>
      <c r="E188"/>
      <c r="F188" s="92"/>
      <c r="T188" s="92"/>
      <c r="U188" s="110"/>
      <c r="V188" s="88"/>
      <c r="W188" s="88"/>
      <c r="X188" s="88"/>
      <c r="Y188" s="92"/>
      <c r="AD188" s="92"/>
      <c r="AG188" s="92"/>
    </row>
    <row r="189" ht="15.6" spans="1:33">
      <c r="A189"/>
      <c r="B189"/>
      <c r="C189"/>
      <c r="D189"/>
      <c r="E189"/>
      <c r="F189" s="92"/>
      <c r="T189" s="92"/>
      <c r="U189" s="110"/>
      <c r="V189" s="88"/>
      <c r="W189" s="88"/>
      <c r="X189" s="88"/>
      <c r="Y189" s="92"/>
      <c r="AD189" s="92"/>
      <c r="AG189" s="92"/>
    </row>
    <row r="190" ht="15.6" spans="1:33">
      <c r="A190"/>
      <c r="B190"/>
      <c r="C190"/>
      <c r="D190"/>
      <c r="E190"/>
      <c r="F190" s="92"/>
      <c r="T190" s="92"/>
      <c r="U190" s="110"/>
      <c r="V190" s="88"/>
      <c r="W190" s="88"/>
      <c r="X190" s="88"/>
      <c r="Y190" s="92"/>
      <c r="AD190" s="92"/>
      <c r="AG190" s="92"/>
    </row>
    <row r="191" ht="15.6" spans="1:33">
      <c r="A191"/>
      <c r="B191"/>
      <c r="C191"/>
      <c r="D191"/>
      <c r="E191"/>
      <c r="F191" s="92"/>
      <c r="T191" s="92"/>
      <c r="U191" s="110"/>
      <c r="V191" s="88"/>
      <c r="W191" s="88"/>
      <c r="X191" s="88"/>
      <c r="Y191" s="92"/>
      <c r="AD191" s="92"/>
      <c r="AG191" s="92"/>
    </row>
    <row r="192" ht="15.6" spans="1:33">
      <c r="A192"/>
      <c r="B192"/>
      <c r="C192"/>
      <c r="D192"/>
      <c r="E192"/>
      <c r="F192" s="92"/>
      <c r="T192" s="92"/>
      <c r="U192" s="110"/>
      <c r="V192" s="88"/>
      <c r="W192" s="88"/>
      <c r="X192" s="88"/>
      <c r="Y192" s="92"/>
      <c r="AD192" s="92"/>
      <c r="AG192" s="92"/>
    </row>
    <row r="193" ht="15.6" spans="1:33">
      <c r="A193"/>
      <c r="B193"/>
      <c r="C193"/>
      <c r="D193"/>
      <c r="E193"/>
      <c r="F193" s="92"/>
      <c r="T193" s="92"/>
      <c r="U193" s="110"/>
      <c r="V193" s="92"/>
      <c r="W193" s="92"/>
      <c r="X193" s="92"/>
      <c r="Y193" s="92"/>
      <c r="AD193" s="92"/>
      <c r="AG193" s="92"/>
    </row>
    <row r="194" spans="1:33">
      <c r="A194" s="92"/>
      <c r="B194" s="92"/>
      <c r="C194" s="92"/>
      <c r="D194" s="92"/>
      <c r="E194" s="104"/>
      <c r="F194" s="92"/>
      <c r="T194" s="92"/>
      <c r="U194" s="110"/>
      <c r="V194" s="88"/>
      <c r="W194" s="88"/>
      <c r="X194" s="88"/>
      <c r="Y194" s="92"/>
      <c r="AD194" s="92"/>
      <c r="AG194" s="92"/>
    </row>
    <row r="195" spans="1:33">
      <c r="A195" s="92"/>
      <c r="B195" s="92"/>
      <c r="C195" s="92"/>
      <c r="D195" s="92"/>
      <c r="E195" s="104"/>
      <c r="F195" s="92"/>
      <c r="T195" s="92"/>
      <c r="U195" s="110"/>
      <c r="V195" s="92"/>
      <c r="W195" s="92"/>
      <c r="X195" s="92"/>
      <c r="Y195" s="92"/>
      <c r="AD195" s="92"/>
      <c r="AG195" s="92"/>
    </row>
    <row r="196" spans="1:33">
      <c r="A196" s="92"/>
      <c r="B196" s="92"/>
      <c r="C196" s="92"/>
      <c r="D196" s="92"/>
      <c r="E196" s="104"/>
      <c r="F196" s="92"/>
      <c r="T196" s="92"/>
      <c r="U196" s="110"/>
      <c r="V196" s="88"/>
      <c r="W196" s="88"/>
      <c r="X196" s="88"/>
      <c r="Y196" s="92"/>
      <c r="AD196" s="92"/>
      <c r="AG196" s="92"/>
    </row>
    <row r="197" spans="1:33">
      <c r="A197" s="92"/>
      <c r="B197" s="92"/>
      <c r="C197" s="92"/>
      <c r="D197" s="92"/>
      <c r="E197" s="104"/>
      <c r="F197" s="92"/>
      <c r="T197" s="92"/>
      <c r="U197" s="110"/>
      <c r="V197" s="92"/>
      <c r="W197" s="92"/>
      <c r="X197" s="92"/>
      <c r="Y197" s="92"/>
      <c r="AD197" s="92"/>
      <c r="AG197" s="92"/>
    </row>
    <row r="198" spans="1:33">
      <c r="A198" s="92"/>
      <c r="B198" s="92"/>
      <c r="C198" s="92"/>
      <c r="D198" s="92"/>
      <c r="E198" s="104"/>
      <c r="F198" s="92"/>
      <c r="T198" s="92"/>
      <c r="U198" s="110"/>
      <c r="V198" s="92"/>
      <c r="W198" s="92"/>
      <c r="X198" s="92"/>
      <c r="Y198" s="92"/>
      <c r="AD198" s="92"/>
      <c r="AG198" s="92"/>
    </row>
    <row r="199" spans="1:33">
      <c r="A199" s="92"/>
      <c r="B199" s="92"/>
      <c r="C199" s="92"/>
      <c r="D199" s="92"/>
      <c r="E199" s="104"/>
      <c r="F199" s="92"/>
      <c r="T199" s="92"/>
      <c r="U199" s="110"/>
      <c r="V199" s="88"/>
      <c r="W199" s="88"/>
      <c r="X199" s="88"/>
      <c r="Y199" s="92"/>
      <c r="AD199" s="92"/>
      <c r="AG199" s="92"/>
    </row>
    <row r="200" spans="1:33">
      <c r="A200" s="92"/>
      <c r="B200" s="92"/>
      <c r="C200" s="92"/>
      <c r="D200" s="92"/>
      <c r="E200" s="104"/>
      <c r="F200" s="92"/>
      <c r="T200" s="92"/>
      <c r="U200" s="110"/>
      <c r="V200" s="88"/>
      <c r="W200" s="88"/>
      <c r="X200" s="88"/>
      <c r="Y200" s="92"/>
      <c r="AD200" s="92"/>
      <c r="AG200" s="92"/>
    </row>
    <row r="201" spans="1:33">
      <c r="A201" s="92"/>
      <c r="B201" s="92"/>
      <c r="C201" s="92"/>
      <c r="D201" s="92"/>
      <c r="E201" s="104"/>
      <c r="F201" s="92"/>
      <c r="T201" s="92"/>
      <c r="U201" s="110"/>
      <c r="V201" s="88"/>
      <c r="W201" s="88"/>
      <c r="X201" s="88"/>
      <c r="Y201" s="92"/>
      <c r="AD201" s="92"/>
      <c r="AG201" s="92"/>
    </row>
    <row r="202" spans="1:33">
      <c r="A202" s="92"/>
      <c r="B202" s="92"/>
      <c r="C202" s="92"/>
      <c r="D202" s="92"/>
      <c r="E202" s="104"/>
      <c r="F202" s="92"/>
      <c r="T202" s="92"/>
      <c r="U202" s="110"/>
      <c r="V202" s="88"/>
      <c r="W202" s="88"/>
      <c r="X202" s="88"/>
      <c r="Y202" s="92"/>
      <c r="AD202" s="92"/>
      <c r="AG202" s="92"/>
    </row>
    <row r="203" spans="1:33">
      <c r="A203" s="92"/>
      <c r="B203" s="92"/>
      <c r="C203" s="92"/>
      <c r="D203" s="92"/>
      <c r="E203" s="104"/>
      <c r="F203" s="92"/>
      <c r="T203" s="92"/>
      <c r="U203" s="110"/>
      <c r="V203" s="88"/>
      <c r="W203" s="88"/>
      <c r="X203" s="88"/>
      <c r="Y203" s="92"/>
      <c r="AD203" s="92"/>
      <c r="AG203" s="92"/>
    </row>
    <row r="204" spans="1:33">
      <c r="A204" s="92"/>
      <c r="B204" s="92"/>
      <c r="C204" s="92"/>
      <c r="D204" s="92"/>
      <c r="E204" s="104"/>
      <c r="F204" s="92"/>
      <c r="T204" s="92"/>
      <c r="U204" s="110"/>
      <c r="V204" s="88"/>
      <c r="W204" s="88"/>
      <c r="X204" s="88"/>
      <c r="Y204" s="92"/>
      <c r="AD204" s="92"/>
      <c r="AG204" s="92"/>
    </row>
    <row r="205" spans="1:33">
      <c r="A205" s="92"/>
      <c r="B205" s="92"/>
      <c r="C205" s="92"/>
      <c r="D205" s="92"/>
      <c r="E205" s="104"/>
      <c r="F205" s="92"/>
      <c r="T205" s="92"/>
      <c r="U205" s="110"/>
      <c r="V205" s="88"/>
      <c r="W205" s="88"/>
      <c r="X205" s="88"/>
      <c r="Y205" s="92"/>
      <c r="AD205" s="92"/>
      <c r="AG205" s="92"/>
    </row>
    <row r="206" spans="1:33">
      <c r="A206" s="92"/>
      <c r="B206" s="92"/>
      <c r="C206" s="92"/>
      <c r="D206" s="92"/>
      <c r="E206" s="104"/>
      <c r="F206" s="92"/>
      <c r="T206" s="92"/>
      <c r="U206" s="110"/>
      <c r="V206" s="88"/>
      <c r="W206" s="88"/>
      <c r="X206" s="88"/>
      <c r="Y206" s="92"/>
      <c r="AD206" s="92"/>
      <c r="AG206" s="92"/>
    </row>
    <row r="207" spans="1:33">
      <c r="A207" s="92"/>
      <c r="B207" s="92"/>
      <c r="C207" s="92"/>
      <c r="D207" s="92"/>
      <c r="E207" s="104"/>
      <c r="F207" s="92"/>
      <c r="T207" s="92"/>
      <c r="U207" s="110"/>
      <c r="V207" s="88"/>
      <c r="W207" s="88"/>
      <c r="X207" s="88"/>
      <c r="Y207" s="92"/>
      <c r="AD207" s="92"/>
      <c r="AG207" s="92"/>
    </row>
    <row r="208" spans="1:33">
      <c r="A208" s="92"/>
      <c r="B208" s="92"/>
      <c r="C208" s="92"/>
      <c r="D208" s="92"/>
      <c r="E208" s="104"/>
      <c r="F208" s="92"/>
      <c r="T208" s="92"/>
      <c r="U208" s="110"/>
      <c r="V208" s="88"/>
      <c r="W208" s="88"/>
      <c r="X208" s="88"/>
      <c r="Y208" s="92"/>
      <c r="AD208" s="92"/>
      <c r="AG208" s="92"/>
    </row>
    <row r="209" spans="1:33">
      <c r="A209" s="92"/>
      <c r="B209" s="92"/>
      <c r="C209" s="92"/>
      <c r="D209" s="92"/>
      <c r="E209" s="104"/>
      <c r="F209" s="92"/>
      <c r="T209" s="92"/>
      <c r="U209" s="110"/>
      <c r="V209" s="88"/>
      <c r="W209" s="88"/>
      <c r="X209" s="88"/>
      <c r="Y209" s="92"/>
      <c r="AD209" s="92"/>
      <c r="AG209" s="92"/>
    </row>
    <row r="210" spans="1:33">
      <c r="A210" s="92"/>
      <c r="B210" s="92"/>
      <c r="C210" s="92"/>
      <c r="D210" s="92"/>
      <c r="E210" s="104"/>
      <c r="F210" s="92"/>
      <c r="T210" s="92"/>
      <c r="U210" s="110"/>
      <c r="V210" s="88"/>
      <c r="W210" s="88"/>
      <c r="X210" s="88"/>
      <c r="Y210" s="92"/>
      <c r="AD210" s="92"/>
      <c r="AG210" s="92"/>
    </row>
    <row r="211" spans="1:33">
      <c r="A211" s="92"/>
      <c r="B211" s="92"/>
      <c r="C211" s="92"/>
      <c r="D211" s="92"/>
      <c r="E211" s="104"/>
      <c r="F211" s="92"/>
      <c r="T211" s="92"/>
      <c r="U211" s="110"/>
      <c r="V211" s="88"/>
      <c r="W211" s="88"/>
      <c r="X211" s="88"/>
      <c r="Y211" s="92"/>
      <c r="AD211" s="92"/>
      <c r="AG211" s="92"/>
    </row>
    <row r="212" spans="1:33">
      <c r="A212" s="92"/>
      <c r="B212" s="92"/>
      <c r="C212" s="92"/>
      <c r="D212" s="92"/>
      <c r="E212" s="104"/>
      <c r="F212" s="92"/>
      <c r="T212" s="92"/>
      <c r="U212" s="110"/>
      <c r="V212" s="88"/>
      <c r="W212" s="88"/>
      <c r="X212" s="88"/>
      <c r="Y212" s="92"/>
      <c r="AD212" s="92"/>
      <c r="AG212" s="92"/>
    </row>
    <row r="213" spans="1:33">
      <c r="A213" s="92"/>
      <c r="B213" s="92"/>
      <c r="C213" s="92"/>
      <c r="D213" s="92"/>
      <c r="E213" s="104"/>
      <c r="F213" s="92"/>
      <c r="T213" s="92"/>
      <c r="U213" s="110"/>
      <c r="V213" s="88"/>
      <c r="W213" s="88"/>
      <c r="X213" s="88"/>
      <c r="Y213" s="92"/>
      <c r="AD213" s="92"/>
      <c r="AG213" s="92"/>
    </row>
    <row r="214" spans="1:33">
      <c r="A214" s="92"/>
      <c r="B214" s="92"/>
      <c r="C214" s="92"/>
      <c r="D214" s="92"/>
      <c r="E214" s="104"/>
      <c r="F214" s="92"/>
      <c r="T214" s="92"/>
      <c r="U214" s="110"/>
      <c r="V214" s="88"/>
      <c r="W214" s="88"/>
      <c r="X214" s="88"/>
      <c r="Y214" s="92"/>
      <c r="AD214" s="92"/>
      <c r="AG214" s="92"/>
    </row>
    <row r="215" spans="1:33">
      <c r="A215" s="92"/>
      <c r="B215" s="92"/>
      <c r="C215" s="92"/>
      <c r="D215" s="92"/>
      <c r="E215" s="104"/>
      <c r="F215" s="92"/>
      <c r="T215" s="92"/>
      <c r="U215" s="110"/>
      <c r="V215" s="88"/>
      <c r="W215" s="88"/>
      <c r="X215" s="88"/>
      <c r="Y215" s="92"/>
      <c r="AD215" s="92"/>
      <c r="AG215" s="92"/>
    </row>
    <row r="216" spans="1:33">
      <c r="A216" s="92"/>
      <c r="B216" s="92"/>
      <c r="C216" s="92"/>
      <c r="D216" s="92"/>
      <c r="E216" s="104"/>
      <c r="F216" s="92"/>
      <c r="T216" s="92"/>
      <c r="U216" s="110"/>
      <c r="V216" s="88"/>
      <c r="W216" s="88"/>
      <c r="X216" s="88"/>
      <c r="Y216" s="92"/>
      <c r="AD216" s="92"/>
      <c r="AG216" s="92"/>
    </row>
    <row r="217" spans="1:33">
      <c r="A217" s="92"/>
      <c r="B217" s="92"/>
      <c r="C217" s="92"/>
      <c r="D217" s="92"/>
      <c r="E217" s="104"/>
      <c r="F217" s="92"/>
      <c r="T217" s="92"/>
      <c r="U217" s="110"/>
      <c r="V217" s="88"/>
      <c r="W217" s="88"/>
      <c r="X217" s="88"/>
      <c r="Y217" s="92"/>
      <c r="AD217" s="92"/>
      <c r="AG217" s="92"/>
    </row>
    <row r="218" spans="1:33">
      <c r="A218" s="92"/>
      <c r="B218" s="92"/>
      <c r="C218" s="92"/>
      <c r="D218" s="92"/>
      <c r="E218" s="104"/>
      <c r="F218" s="92"/>
      <c r="T218" s="92"/>
      <c r="U218" s="110"/>
      <c r="V218" s="88"/>
      <c r="W218" s="88"/>
      <c r="X218" s="88"/>
      <c r="Y218" s="92"/>
      <c r="AD218" s="92"/>
      <c r="AG218" s="92"/>
    </row>
    <row r="219" spans="1:33">
      <c r="A219" s="92"/>
      <c r="B219" s="92"/>
      <c r="C219" s="92"/>
      <c r="D219" s="92"/>
      <c r="E219" s="104"/>
      <c r="F219" s="92"/>
      <c r="T219" s="92"/>
      <c r="U219" s="110"/>
      <c r="V219" s="88"/>
      <c r="W219" s="88"/>
      <c r="X219" s="88"/>
      <c r="Y219" s="92"/>
      <c r="AD219" s="92"/>
      <c r="AG219" s="92"/>
    </row>
    <row r="220" spans="1:33">
      <c r="A220" s="92"/>
      <c r="B220" s="92"/>
      <c r="C220" s="92"/>
      <c r="D220" s="92"/>
      <c r="E220" s="104"/>
      <c r="F220" s="92"/>
      <c r="T220" s="92"/>
      <c r="U220" s="110"/>
      <c r="V220" s="88"/>
      <c r="W220" s="88"/>
      <c r="X220" s="88"/>
      <c r="Y220" s="92"/>
      <c r="AD220" s="92"/>
      <c r="AG220" s="92"/>
    </row>
    <row r="221" spans="1:33">
      <c r="A221" s="92"/>
      <c r="B221" s="92"/>
      <c r="C221" s="92"/>
      <c r="D221" s="92"/>
      <c r="E221" s="104"/>
      <c r="F221" s="92"/>
      <c r="T221" s="92"/>
      <c r="U221" s="110"/>
      <c r="V221" s="88"/>
      <c r="W221" s="88"/>
      <c r="X221" s="88"/>
      <c r="Y221" s="92"/>
      <c r="AD221" s="92"/>
      <c r="AG221" s="92"/>
    </row>
    <row r="222" spans="1:33">
      <c r="A222" s="92"/>
      <c r="B222" s="92"/>
      <c r="C222" s="92"/>
      <c r="D222" s="92"/>
      <c r="E222" s="104"/>
      <c r="F222" s="92"/>
      <c r="T222" s="92"/>
      <c r="U222" s="110"/>
      <c r="V222" s="88"/>
      <c r="W222" s="88"/>
      <c r="X222" s="88"/>
      <c r="Y222" s="92"/>
      <c r="AD222" s="92"/>
      <c r="AG222" s="92"/>
    </row>
    <row r="223" spans="1:33">
      <c r="A223" s="92"/>
      <c r="B223" s="92"/>
      <c r="C223" s="92"/>
      <c r="D223" s="92"/>
      <c r="E223" s="104"/>
      <c r="F223" s="92"/>
      <c r="T223" s="92"/>
      <c r="U223" s="110"/>
      <c r="V223" s="88"/>
      <c r="W223" s="88"/>
      <c r="X223" s="88"/>
      <c r="Y223" s="92"/>
      <c r="AD223" s="92"/>
      <c r="AG223" s="92"/>
    </row>
    <row r="224" spans="1:33">
      <c r="A224" s="92"/>
      <c r="B224" s="92"/>
      <c r="C224" s="92"/>
      <c r="D224" s="92"/>
      <c r="E224" s="104"/>
      <c r="F224" s="92"/>
      <c r="T224" s="92"/>
      <c r="U224" s="110"/>
      <c r="V224" s="88"/>
      <c r="W224" s="88"/>
      <c r="X224" s="88"/>
      <c r="Y224" s="92"/>
      <c r="AD224" s="92"/>
      <c r="AG224" s="92"/>
    </row>
    <row r="225" spans="1:33">
      <c r="A225" s="92"/>
      <c r="B225" s="92"/>
      <c r="C225" s="92"/>
      <c r="D225" s="92"/>
      <c r="E225" s="104"/>
      <c r="F225" s="92"/>
      <c r="T225" s="92"/>
      <c r="U225" s="110"/>
      <c r="V225" s="88"/>
      <c r="W225" s="88"/>
      <c r="X225" s="88"/>
      <c r="Y225" s="92"/>
      <c r="AD225" s="92"/>
      <c r="AG225" s="92"/>
    </row>
    <row r="226" spans="1:33">
      <c r="A226" s="92"/>
      <c r="B226" s="92"/>
      <c r="C226" s="92"/>
      <c r="D226" s="92"/>
      <c r="E226" s="104"/>
      <c r="F226" s="92"/>
      <c r="T226" s="92"/>
      <c r="U226" s="110"/>
      <c r="V226" s="88"/>
      <c r="W226" s="88"/>
      <c r="X226" s="88"/>
      <c r="Y226" s="92"/>
      <c r="AD226" s="92"/>
      <c r="AG226" s="92"/>
    </row>
    <row r="227" spans="1:33">
      <c r="A227" s="92"/>
      <c r="B227" s="92"/>
      <c r="C227" s="92"/>
      <c r="D227" s="92"/>
      <c r="E227" s="104"/>
      <c r="F227" s="92"/>
      <c r="T227" s="92"/>
      <c r="U227" s="110"/>
      <c r="V227" s="88"/>
      <c r="W227" s="88"/>
      <c r="X227" s="88"/>
      <c r="Y227" s="92"/>
      <c r="AD227" s="92"/>
      <c r="AG227" s="92"/>
    </row>
    <row r="228" spans="1:33">
      <c r="A228" s="92"/>
      <c r="B228" s="92"/>
      <c r="C228" s="92"/>
      <c r="D228" s="92"/>
      <c r="E228" s="104"/>
      <c r="F228" s="92"/>
      <c r="T228" s="92"/>
      <c r="U228" s="110"/>
      <c r="V228" s="88"/>
      <c r="W228" s="88"/>
      <c r="X228" s="88"/>
      <c r="Y228" s="92"/>
      <c r="AD228" s="92"/>
      <c r="AG228" s="92"/>
    </row>
    <row r="229" spans="1:33">
      <c r="A229" s="92"/>
      <c r="B229" s="92"/>
      <c r="C229" s="92"/>
      <c r="D229" s="92"/>
      <c r="E229" s="104"/>
      <c r="F229" s="92"/>
      <c r="T229" s="92"/>
      <c r="U229" s="110"/>
      <c r="V229" s="88"/>
      <c r="W229" s="88"/>
      <c r="X229" s="88"/>
      <c r="Y229" s="92"/>
      <c r="AD229" s="92"/>
      <c r="AG229" s="92"/>
    </row>
    <row r="230" spans="1:33">
      <c r="A230" s="92"/>
      <c r="B230" s="92"/>
      <c r="C230" s="92"/>
      <c r="D230" s="92"/>
      <c r="E230" s="104"/>
      <c r="F230" s="92"/>
      <c r="T230" s="92"/>
      <c r="U230" s="110"/>
      <c r="V230" s="88"/>
      <c r="W230" s="88"/>
      <c r="X230" s="88"/>
      <c r="Y230" s="92"/>
      <c r="AD230" s="92"/>
      <c r="AG230" s="92"/>
    </row>
    <row r="231" spans="1:33">
      <c r="A231" s="92"/>
      <c r="B231" s="92"/>
      <c r="C231" s="92"/>
      <c r="D231" s="92"/>
      <c r="E231" s="104"/>
      <c r="F231" s="92"/>
      <c r="T231" s="92"/>
      <c r="U231" s="110"/>
      <c r="V231" s="88"/>
      <c r="W231" s="88"/>
      <c r="X231" s="88"/>
      <c r="Y231" s="92"/>
      <c r="AD231" s="92"/>
      <c r="AG231" s="92"/>
    </row>
    <row r="232" spans="1:33">
      <c r="A232" s="92"/>
      <c r="B232" s="92"/>
      <c r="C232" s="92"/>
      <c r="D232" s="92"/>
      <c r="E232" s="104"/>
      <c r="F232" s="92"/>
      <c r="T232" s="92"/>
      <c r="U232" s="110"/>
      <c r="V232" s="88"/>
      <c r="W232" s="88"/>
      <c r="X232" s="88"/>
      <c r="Y232" s="92"/>
      <c r="AD232" s="92"/>
      <c r="AG232" s="92"/>
    </row>
    <row r="233" spans="1:33">
      <c r="A233" s="92"/>
      <c r="B233" s="92"/>
      <c r="C233" s="92"/>
      <c r="D233" s="92"/>
      <c r="E233" s="104"/>
      <c r="F233" s="92"/>
      <c r="T233" s="92"/>
      <c r="U233" s="110"/>
      <c r="V233" s="88"/>
      <c r="W233" s="88"/>
      <c r="X233" s="88"/>
      <c r="Y233" s="92"/>
      <c r="AD233" s="92"/>
      <c r="AG233" s="92"/>
    </row>
    <row r="234" spans="1:33">
      <c r="A234" s="92"/>
      <c r="B234" s="92"/>
      <c r="C234" s="92"/>
      <c r="D234" s="92"/>
      <c r="E234" s="104"/>
      <c r="F234" s="92"/>
      <c r="T234" s="92"/>
      <c r="U234" s="110"/>
      <c r="V234" s="88"/>
      <c r="W234" s="88"/>
      <c r="X234" s="88"/>
      <c r="Y234" s="92"/>
      <c r="AD234" s="92"/>
      <c r="AG234" s="92"/>
    </row>
    <row r="235" spans="1:33">
      <c r="A235" s="92"/>
      <c r="B235" s="92"/>
      <c r="C235" s="92"/>
      <c r="D235" s="92"/>
      <c r="E235" s="104"/>
      <c r="F235" s="92"/>
      <c r="T235" s="92"/>
      <c r="U235" s="110"/>
      <c r="V235" s="88"/>
      <c r="W235" s="88"/>
      <c r="X235" s="88"/>
      <c r="Y235" s="92"/>
      <c r="AD235" s="92"/>
      <c r="AG235" s="92"/>
    </row>
    <row r="236" spans="1:33">
      <c r="A236" s="92"/>
      <c r="B236" s="92"/>
      <c r="C236" s="92"/>
      <c r="D236" s="92"/>
      <c r="E236" s="104"/>
      <c r="F236" s="92"/>
      <c r="T236" s="92"/>
      <c r="U236" s="110"/>
      <c r="V236" s="88"/>
      <c r="W236" s="88"/>
      <c r="X236" s="88"/>
      <c r="Y236" s="92"/>
      <c r="AD236" s="92"/>
      <c r="AG236" s="92"/>
    </row>
    <row r="237" spans="1:33">
      <c r="A237" s="92"/>
      <c r="B237" s="92"/>
      <c r="C237" s="92"/>
      <c r="D237" s="92"/>
      <c r="E237" s="104"/>
      <c r="F237" s="92"/>
      <c r="T237" s="92"/>
      <c r="U237" s="110"/>
      <c r="V237" s="88"/>
      <c r="W237" s="88"/>
      <c r="X237" s="88"/>
      <c r="Y237" s="92"/>
      <c r="AD237" s="92"/>
      <c r="AG237" s="92"/>
    </row>
    <row r="238" spans="1:33">
      <c r="A238" s="92"/>
      <c r="B238" s="92"/>
      <c r="C238" s="92"/>
      <c r="D238" s="92"/>
      <c r="E238" s="104"/>
      <c r="F238" s="92"/>
      <c r="T238" s="92"/>
      <c r="U238" s="110"/>
      <c r="V238" s="88"/>
      <c r="W238" s="88"/>
      <c r="X238" s="88"/>
      <c r="Y238" s="92"/>
      <c r="AD238" s="92"/>
      <c r="AG238" s="92"/>
    </row>
    <row r="239" spans="1:33">
      <c r="A239" s="92"/>
      <c r="B239" s="92"/>
      <c r="C239" s="92"/>
      <c r="D239" s="92"/>
      <c r="E239" s="104"/>
      <c r="F239" s="92"/>
      <c r="T239" s="92"/>
      <c r="U239" s="110"/>
      <c r="V239" s="88"/>
      <c r="W239" s="88"/>
      <c r="X239" s="88"/>
      <c r="Y239" s="92"/>
      <c r="AD239" s="92"/>
      <c r="AG239" s="92"/>
    </row>
    <row r="240" spans="1:33">
      <c r="A240" s="92"/>
      <c r="B240" s="92"/>
      <c r="C240" s="92"/>
      <c r="D240" s="92"/>
      <c r="E240" s="104"/>
      <c r="F240" s="92"/>
      <c r="T240" s="92"/>
      <c r="U240" s="110"/>
      <c r="V240" s="88"/>
      <c r="W240" s="88"/>
      <c r="X240" s="88"/>
      <c r="Y240" s="92"/>
      <c r="AD240" s="92"/>
      <c r="AG240" s="92"/>
    </row>
    <row r="241" spans="1:33">
      <c r="A241" s="92"/>
      <c r="B241" s="92"/>
      <c r="C241" s="92"/>
      <c r="D241" s="92"/>
      <c r="E241" s="104"/>
      <c r="F241" s="92"/>
      <c r="T241" s="92"/>
      <c r="U241" s="110"/>
      <c r="V241" s="88"/>
      <c r="W241" s="88"/>
      <c r="X241" s="88"/>
      <c r="Y241" s="92"/>
      <c r="AD241" s="92"/>
      <c r="AG241" s="92"/>
    </row>
    <row r="242" spans="1:33">
      <c r="A242" s="92"/>
      <c r="B242" s="92"/>
      <c r="C242" s="92"/>
      <c r="D242" s="92"/>
      <c r="E242" s="104"/>
      <c r="F242" s="92"/>
      <c r="T242" s="92"/>
      <c r="U242" s="110"/>
      <c r="V242" s="88"/>
      <c r="W242" s="88"/>
      <c r="X242" s="88"/>
      <c r="Y242" s="92"/>
      <c r="AD242" s="92"/>
      <c r="AG242" s="92"/>
    </row>
    <row r="243" spans="1:33">
      <c r="A243" s="92"/>
      <c r="B243" s="92"/>
      <c r="C243" s="92"/>
      <c r="D243" s="92"/>
      <c r="E243" s="104"/>
      <c r="F243" s="92"/>
      <c r="T243" s="92"/>
      <c r="U243" s="110"/>
      <c r="V243" s="88"/>
      <c r="W243" s="88"/>
      <c r="X243" s="88"/>
      <c r="Y243" s="92"/>
      <c r="AD243" s="92"/>
      <c r="AG243" s="92"/>
    </row>
    <row r="244" spans="1:33">
      <c r="A244" s="92"/>
      <c r="B244" s="92"/>
      <c r="C244" s="92"/>
      <c r="D244" s="92"/>
      <c r="E244" s="104"/>
      <c r="F244" s="92"/>
      <c r="T244" s="92"/>
      <c r="U244" s="110"/>
      <c r="V244" s="88"/>
      <c r="W244" s="88"/>
      <c r="X244" s="88"/>
      <c r="Y244" s="92"/>
      <c r="AD244" s="92"/>
      <c r="AG244" s="92"/>
    </row>
    <row r="245" spans="1:33">
      <c r="A245" s="92"/>
      <c r="B245" s="92"/>
      <c r="C245" s="92"/>
      <c r="D245" s="92"/>
      <c r="E245" s="104"/>
      <c r="F245" s="92"/>
      <c r="T245" s="92"/>
      <c r="U245" s="110"/>
      <c r="V245" s="88"/>
      <c r="W245" s="88"/>
      <c r="X245" s="88"/>
      <c r="Y245" s="92"/>
      <c r="AD245" s="92"/>
      <c r="AG245" s="92"/>
    </row>
    <row r="246" spans="1:33">
      <c r="A246" s="92"/>
      <c r="B246" s="92"/>
      <c r="C246" s="92"/>
      <c r="D246" s="92"/>
      <c r="E246" s="104"/>
      <c r="F246" s="92"/>
      <c r="T246" s="92"/>
      <c r="U246" s="110"/>
      <c r="V246" s="88"/>
      <c r="W246" s="88"/>
      <c r="X246" s="88"/>
      <c r="Y246" s="92"/>
      <c r="AD246" s="92"/>
      <c r="AG246" s="92"/>
    </row>
    <row r="247" spans="1:33">
      <c r="A247" s="92"/>
      <c r="B247" s="92"/>
      <c r="C247" s="92"/>
      <c r="D247" s="92"/>
      <c r="E247" s="104"/>
      <c r="F247" s="92"/>
      <c r="T247" s="92"/>
      <c r="U247" s="110"/>
      <c r="V247" s="88"/>
      <c r="W247" s="88"/>
      <c r="X247" s="88"/>
      <c r="Y247" s="92"/>
      <c r="AD247" s="92"/>
      <c r="AG247" s="92"/>
    </row>
    <row r="248" spans="1:33">
      <c r="A248" s="92"/>
      <c r="B248" s="92"/>
      <c r="C248" s="92"/>
      <c r="D248" s="92"/>
      <c r="E248" s="104"/>
      <c r="F248" s="92"/>
      <c r="T248" s="92"/>
      <c r="U248" s="110"/>
      <c r="V248" s="88"/>
      <c r="W248" s="88"/>
      <c r="X248" s="88"/>
      <c r="Y248" s="92"/>
      <c r="AD248" s="92"/>
      <c r="AG248" s="92"/>
    </row>
    <row r="249" spans="1:33">
      <c r="A249" s="92"/>
      <c r="B249" s="92"/>
      <c r="C249" s="92"/>
      <c r="D249" s="92"/>
      <c r="E249" s="104"/>
      <c r="F249" s="92"/>
      <c r="T249" s="92"/>
      <c r="U249" s="110"/>
      <c r="V249" s="88"/>
      <c r="W249" s="88"/>
      <c r="X249" s="88"/>
      <c r="Y249" s="92"/>
      <c r="AD249" s="92"/>
      <c r="AG249" s="92"/>
    </row>
    <row r="250" spans="1:33">
      <c r="A250" s="92"/>
      <c r="B250" s="92"/>
      <c r="C250" s="92"/>
      <c r="D250" s="92"/>
      <c r="E250" s="104"/>
      <c r="F250" s="92"/>
      <c r="T250" s="92"/>
      <c r="U250" s="110"/>
      <c r="V250" s="88"/>
      <c r="W250" s="88"/>
      <c r="X250" s="88"/>
      <c r="Y250" s="92"/>
      <c r="AD250" s="92"/>
      <c r="AG250" s="92"/>
    </row>
    <row r="251" spans="1:33">
      <c r="A251" s="92"/>
      <c r="B251" s="92"/>
      <c r="C251" s="92"/>
      <c r="D251" s="92"/>
      <c r="E251" s="104"/>
      <c r="F251" s="92"/>
      <c r="T251" s="92"/>
      <c r="U251" s="110"/>
      <c r="V251" s="88"/>
      <c r="W251" s="88"/>
      <c r="X251" s="88"/>
      <c r="Y251" s="92"/>
      <c r="AD251" s="92"/>
      <c r="AG251" s="92"/>
    </row>
    <row r="252" spans="1:33">
      <c r="A252" s="92"/>
      <c r="B252" s="92"/>
      <c r="C252" s="92"/>
      <c r="D252" s="92"/>
      <c r="E252" s="104"/>
      <c r="F252" s="92"/>
      <c r="T252" s="92"/>
      <c r="U252" s="110"/>
      <c r="V252" s="88"/>
      <c r="W252" s="88"/>
      <c r="X252" s="88"/>
      <c r="Y252" s="92"/>
      <c r="AD252" s="92"/>
      <c r="AG252" s="92"/>
    </row>
    <row r="253" spans="1:33">
      <c r="A253" s="92"/>
      <c r="B253" s="92"/>
      <c r="C253" s="92"/>
      <c r="D253" s="92"/>
      <c r="E253" s="104"/>
      <c r="F253" s="92"/>
      <c r="T253" s="92"/>
      <c r="U253" s="110"/>
      <c r="V253" s="88"/>
      <c r="W253" s="88"/>
      <c r="X253" s="88"/>
      <c r="Y253" s="92"/>
      <c r="AD253" s="92"/>
      <c r="AG253" s="92"/>
    </row>
    <row r="254" spans="1:33">
      <c r="A254" s="92"/>
      <c r="B254" s="92"/>
      <c r="C254" s="92"/>
      <c r="D254" s="92"/>
      <c r="E254" s="104"/>
      <c r="F254" s="92"/>
      <c r="T254" s="92"/>
      <c r="U254" s="110"/>
      <c r="V254" s="88"/>
      <c r="W254" s="88"/>
      <c r="X254" s="88"/>
      <c r="Y254" s="92"/>
      <c r="AD254" s="92"/>
      <c r="AG254" s="92"/>
    </row>
    <row r="255" spans="1:33">
      <c r="A255" s="92"/>
      <c r="B255" s="92"/>
      <c r="C255" s="92"/>
      <c r="D255" s="92"/>
      <c r="E255" s="104"/>
      <c r="F255" s="92"/>
      <c r="T255" s="92"/>
      <c r="U255" s="110"/>
      <c r="V255" s="88"/>
      <c r="W255" s="88"/>
      <c r="X255" s="88"/>
      <c r="Y255" s="92"/>
      <c r="AD255" s="92"/>
      <c r="AG255" s="92"/>
    </row>
    <row r="256" spans="1:33">
      <c r="A256" s="92"/>
      <c r="B256" s="92"/>
      <c r="C256" s="92"/>
      <c r="D256" s="92"/>
      <c r="E256" s="104"/>
      <c r="F256" s="92"/>
      <c r="T256" s="92"/>
      <c r="U256" s="110"/>
      <c r="V256" s="88"/>
      <c r="W256" s="88"/>
      <c r="X256" s="88"/>
      <c r="Y256" s="92"/>
      <c r="AD256" s="92"/>
      <c r="AG256" s="92"/>
    </row>
    <row r="257" spans="1:33">
      <c r="A257" s="92"/>
      <c r="B257" s="92"/>
      <c r="C257" s="92"/>
      <c r="D257" s="92"/>
      <c r="E257" s="104"/>
      <c r="F257" s="92"/>
      <c r="T257" s="92"/>
      <c r="U257" s="110"/>
      <c r="V257" s="88"/>
      <c r="W257" s="88"/>
      <c r="X257" s="88"/>
      <c r="Y257" s="92"/>
      <c r="AD257" s="92"/>
      <c r="AG257" s="92"/>
    </row>
    <row r="258" spans="1:33">
      <c r="A258" s="92"/>
      <c r="B258" s="92"/>
      <c r="C258" s="92"/>
      <c r="D258" s="92"/>
      <c r="E258" s="104"/>
      <c r="F258" s="92"/>
      <c r="T258" s="92"/>
      <c r="U258" s="110"/>
      <c r="V258" s="88"/>
      <c r="W258" s="88"/>
      <c r="X258" s="88"/>
      <c r="Y258" s="92"/>
      <c r="AD258" s="92"/>
      <c r="AG258" s="92"/>
    </row>
    <row r="259" spans="1:33">
      <c r="A259" s="92"/>
      <c r="B259" s="92"/>
      <c r="C259" s="92"/>
      <c r="D259" s="92"/>
      <c r="E259" s="104"/>
      <c r="F259" s="92"/>
      <c r="T259" s="92"/>
      <c r="U259" s="110"/>
      <c r="V259" s="88"/>
      <c r="W259" s="88"/>
      <c r="X259" s="88"/>
      <c r="Y259" s="92"/>
      <c r="AD259" s="92"/>
      <c r="AG259" s="92"/>
    </row>
    <row r="260" spans="1:33">
      <c r="A260" s="92"/>
      <c r="B260" s="92"/>
      <c r="C260" s="92"/>
      <c r="D260" s="92"/>
      <c r="E260" s="104"/>
      <c r="F260" s="92"/>
      <c r="T260" s="92"/>
      <c r="U260" s="110"/>
      <c r="V260" s="88"/>
      <c r="W260" s="88"/>
      <c r="X260" s="88"/>
      <c r="Y260" s="92"/>
      <c r="AD260" s="92"/>
      <c r="AG260" s="92"/>
    </row>
    <row r="261" spans="1:33">
      <c r="A261" s="92"/>
      <c r="B261" s="92"/>
      <c r="C261" s="92"/>
      <c r="D261" s="92"/>
      <c r="E261" s="104"/>
      <c r="F261" s="92"/>
      <c r="T261" s="92"/>
      <c r="U261" s="110"/>
      <c r="V261" s="88"/>
      <c r="W261" s="88"/>
      <c r="X261" s="88"/>
      <c r="Y261" s="92"/>
      <c r="AD261" s="92"/>
      <c r="AG261" s="92"/>
    </row>
    <row r="262" spans="1:33">
      <c r="A262" s="92"/>
      <c r="B262" s="92"/>
      <c r="C262" s="92"/>
      <c r="D262" s="92"/>
      <c r="E262" s="104"/>
      <c r="F262" s="92"/>
      <c r="T262" s="92"/>
      <c r="U262" s="110"/>
      <c r="V262" s="88"/>
      <c r="W262" s="88"/>
      <c r="X262" s="88"/>
      <c r="Y262" s="92"/>
      <c r="AD262" s="92"/>
      <c r="AG262" s="92"/>
    </row>
    <row r="263" spans="1:33">
      <c r="A263" s="92"/>
      <c r="B263" s="92"/>
      <c r="C263" s="92"/>
      <c r="D263" s="92"/>
      <c r="E263" s="104"/>
      <c r="F263" s="92"/>
      <c r="T263" s="92"/>
      <c r="U263" s="110"/>
      <c r="V263" s="88"/>
      <c r="W263" s="88"/>
      <c r="X263" s="88"/>
      <c r="Y263" s="92"/>
      <c r="AD263" s="92"/>
      <c r="AG263" s="92"/>
    </row>
    <row r="264" spans="1:33">
      <c r="A264" s="92"/>
      <c r="B264" s="92"/>
      <c r="C264" s="92"/>
      <c r="D264" s="92"/>
      <c r="E264" s="104"/>
      <c r="F264" s="92"/>
      <c r="T264" s="92"/>
      <c r="U264" s="110"/>
      <c r="V264" s="88"/>
      <c r="W264" s="88"/>
      <c r="X264" s="88"/>
      <c r="Y264" s="92"/>
      <c r="AD264" s="92"/>
      <c r="AG264" s="92"/>
    </row>
    <row r="265" spans="1:33">
      <c r="A265" s="92"/>
      <c r="B265" s="92"/>
      <c r="C265" s="92"/>
      <c r="D265" s="92"/>
      <c r="E265" s="104"/>
      <c r="F265" s="92"/>
      <c r="T265" s="92"/>
      <c r="U265" s="110"/>
      <c r="V265" s="88"/>
      <c r="W265" s="88"/>
      <c r="X265" s="88"/>
      <c r="Y265" s="92"/>
      <c r="AD265" s="92"/>
      <c r="AG265" s="92"/>
    </row>
    <row r="266" spans="1:33">
      <c r="A266" s="92"/>
      <c r="B266" s="92"/>
      <c r="C266" s="92"/>
      <c r="D266" s="92"/>
      <c r="E266" s="104"/>
      <c r="F266" s="92"/>
      <c r="T266" s="92"/>
      <c r="U266" s="110"/>
      <c r="V266" s="88"/>
      <c r="W266" s="88"/>
      <c r="X266" s="88"/>
      <c r="Y266" s="92"/>
      <c r="AD266" s="92"/>
      <c r="AG266" s="92"/>
    </row>
    <row r="267" spans="1:33">
      <c r="A267" s="92"/>
      <c r="B267" s="92"/>
      <c r="C267" s="92"/>
      <c r="D267" s="92"/>
      <c r="E267" s="104"/>
      <c r="F267" s="92"/>
      <c r="T267" s="92"/>
      <c r="U267" s="110"/>
      <c r="V267" s="88"/>
      <c r="W267" s="88"/>
      <c r="X267" s="88"/>
      <c r="Y267" s="92"/>
      <c r="AD267" s="92"/>
      <c r="AG267" s="92"/>
    </row>
    <row r="268" spans="1:33">
      <c r="A268" s="92"/>
      <c r="B268" s="92"/>
      <c r="C268" s="92"/>
      <c r="D268" s="92"/>
      <c r="E268" s="104"/>
      <c r="F268" s="92"/>
      <c r="T268" s="92"/>
      <c r="U268" s="110"/>
      <c r="V268" s="88"/>
      <c r="W268" s="88"/>
      <c r="X268" s="88"/>
      <c r="Y268" s="92"/>
      <c r="AD268" s="92"/>
      <c r="AG268" s="92"/>
    </row>
    <row r="269" spans="1:33">
      <c r="A269" s="92"/>
      <c r="B269" s="92"/>
      <c r="C269" s="92"/>
      <c r="D269" s="92"/>
      <c r="E269" s="104"/>
      <c r="F269" s="92"/>
      <c r="T269" s="92"/>
      <c r="U269" s="110"/>
      <c r="V269" s="88"/>
      <c r="W269" s="88"/>
      <c r="X269" s="88"/>
      <c r="Y269" s="92"/>
      <c r="AD269" s="92"/>
      <c r="AG269" s="92"/>
    </row>
    <row r="270" spans="1:33">
      <c r="A270" s="92"/>
      <c r="B270" s="92"/>
      <c r="C270" s="92"/>
      <c r="D270" s="92"/>
      <c r="E270" s="104"/>
      <c r="F270" s="92"/>
      <c r="T270" s="92"/>
      <c r="U270" s="110"/>
      <c r="V270" s="88"/>
      <c r="W270" s="88"/>
      <c r="X270" s="88"/>
      <c r="Y270" s="92"/>
      <c r="AD270" s="92"/>
      <c r="AG270" s="92"/>
    </row>
    <row r="271" spans="1:33">
      <c r="A271" s="92"/>
      <c r="B271" s="92"/>
      <c r="C271" s="92"/>
      <c r="D271" s="92"/>
      <c r="E271" s="104"/>
      <c r="F271" s="92"/>
      <c r="T271" s="92"/>
      <c r="U271" s="110"/>
      <c r="V271" s="88"/>
      <c r="W271" s="88"/>
      <c r="X271" s="88"/>
      <c r="Y271" s="92"/>
      <c r="AD271" s="92"/>
      <c r="AG271" s="92"/>
    </row>
    <row r="272" spans="1:33">
      <c r="A272" s="92"/>
      <c r="B272" s="92"/>
      <c r="C272" s="92"/>
      <c r="D272" s="92"/>
      <c r="E272" s="104"/>
      <c r="F272" s="92"/>
      <c r="T272" s="92"/>
      <c r="U272" s="110"/>
      <c r="V272" s="88"/>
      <c r="W272" s="88"/>
      <c r="X272" s="88"/>
      <c r="Y272" s="92"/>
      <c r="AD272" s="92"/>
      <c r="AG272" s="92"/>
    </row>
    <row r="273" spans="1:33">
      <c r="A273" s="92"/>
      <c r="B273" s="92"/>
      <c r="C273" s="92"/>
      <c r="D273" s="92"/>
      <c r="E273" s="104"/>
      <c r="F273" s="92"/>
      <c r="T273" s="92"/>
      <c r="U273" s="110"/>
      <c r="V273" s="88"/>
      <c r="W273" s="88"/>
      <c r="X273" s="88"/>
      <c r="Y273" s="92"/>
      <c r="AD273" s="92"/>
      <c r="AG273" s="92"/>
    </row>
    <row r="274" spans="1:33">
      <c r="A274" s="92"/>
      <c r="B274" s="92"/>
      <c r="C274" s="92"/>
      <c r="D274" s="92"/>
      <c r="E274" s="104"/>
      <c r="F274" s="92"/>
      <c r="T274" s="92"/>
      <c r="U274" s="110"/>
      <c r="V274" s="88"/>
      <c r="W274" s="88"/>
      <c r="X274" s="88"/>
      <c r="Y274" s="92"/>
      <c r="AD274" s="92"/>
      <c r="AG274" s="92"/>
    </row>
    <row r="275" spans="1:33">
      <c r="A275" s="92"/>
      <c r="B275" s="92"/>
      <c r="C275" s="92"/>
      <c r="D275" s="92"/>
      <c r="E275" s="104"/>
      <c r="F275" s="92"/>
      <c r="T275" s="92"/>
      <c r="V275" s="110"/>
      <c r="W275" s="92"/>
      <c r="X275" s="92"/>
      <c r="Y275" s="92"/>
      <c r="Z275" s="92"/>
      <c r="AA275" s="92"/>
      <c r="AB275" s="92"/>
      <c r="AC275" s="92"/>
      <c r="AG275" s="92"/>
    </row>
    <row r="276" spans="1:33">
      <c r="A276" s="92"/>
      <c r="B276" s="92"/>
      <c r="C276" s="92"/>
      <c r="D276" s="92"/>
      <c r="E276" s="104"/>
      <c r="F276" s="92"/>
      <c r="T276" s="92"/>
      <c r="V276" s="110"/>
      <c r="W276" s="88"/>
      <c r="X276" s="88"/>
      <c r="AB276" s="92"/>
      <c r="AG276" s="92"/>
    </row>
    <row r="277" spans="1:33">
      <c r="A277" s="92"/>
      <c r="B277" s="92"/>
      <c r="C277" s="92"/>
      <c r="D277" s="92"/>
      <c r="E277" s="104"/>
      <c r="F277" s="92"/>
      <c r="T277" s="92"/>
      <c r="V277" s="110"/>
      <c r="W277" s="88"/>
      <c r="X277" s="88"/>
      <c r="AB277" s="92"/>
      <c r="AG277" s="92"/>
    </row>
    <row r="278" spans="1:33">
      <c r="A278" s="92"/>
      <c r="B278" s="92"/>
      <c r="C278" s="92"/>
      <c r="D278" s="92"/>
      <c r="E278" s="104"/>
      <c r="F278" s="92"/>
      <c r="T278" s="92"/>
      <c r="V278" s="110"/>
      <c r="W278" s="88"/>
      <c r="X278" s="88"/>
      <c r="AB278" s="92"/>
      <c r="AG278" s="92"/>
    </row>
    <row r="279" spans="1:33">
      <c r="A279" s="92"/>
      <c r="B279" s="92"/>
      <c r="C279" s="92"/>
      <c r="D279" s="92"/>
      <c r="E279" s="104"/>
      <c r="F279" s="92"/>
      <c r="T279" s="92"/>
      <c r="V279" s="110"/>
      <c r="W279" s="88"/>
      <c r="X279" s="88"/>
      <c r="AB279" s="92"/>
      <c r="AG279" s="92"/>
    </row>
    <row r="280" spans="1:33">
      <c r="A280" s="92"/>
      <c r="B280" s="92"/>
      <c r="C280" s="92"/>
      <c r="D280" s="92"/>
      <c r="E280" s="104"/>
      <c r="F280" s="92"/>
      <c r="T280" s="92"/>
      <c r="V280" s="110"/>
      <c r="W280" s="88"/>
      <c r="X280" s="88"/>
      <c r="AB280" s="92"/>
      <c r="AG280" s="92"/>
    </row>
    <row r="281" spans="1:33">
      <c r="A281" s="92"/>
      <c r="B281" s="92"/>
      <c r="C281" s="92"/>
      <c r="D281" s="92"/>
      <c r="E281" s="104"/>
      <c r="F281" s="92"/>
      <c r="T281" s="92"/>
      <c r="V281" s="110"/>
      <c r="W281" s="88"/>
      <c r="X281" s="88"/>
      <c r="AB281" s="92"/>
      <c r="AG281" s="92"/>
    </row>
    <row r="282" spans="1:33">
      <c r="A282" s="92"/>
      <c r="B282" s="92"/>
      <c r="C282" s="92"/>
      <c r="D282" s="92"/>
      <c r="E282" s="104"/>
      <c r="F282" s="92"/>
      <c r="T282" s="92"/>
      <c r="V282" s="110"/>
      <c r="W282" s="88"/>
      <c r="X282" s="88"/>
      <c r="AB282" s="92"/>
      <c r="AG282" s="92"/>
    </row>
    <row r="283" spans="1:33">
      <c r="A283" s="92"/>
      <c r="B283" s="92"/>
      <c r="C283" s="92"/>
      <c r="D283" s="92"/>
      <c r="E283" s="104"/>
      <c r="F283" s="92"/>
      <c r="T283" s="92"/>
      <c r="V283" s="110"/>
      <c r="W283" s="88"/>
      <c r="X283" s="88"/>
      <c r="AB283" s="92"/>
      <c r="AG283" s="92"/>
    </row>
    <row r="284" spans="1:33">
      <c r="A284" s="92"/>
      <c r="B284" s="92"/>
      <c r="C284" s="92"/>
      <c r="D284" s="92"/>
      <c r="E284" s="104"/>
      <c r="F284" s="92"/>
      <c r="T284" s="92"/>
      <c r="V284" s="110"/>
      <c r="W284" s="88"/>
      <c r="X284" s="88"/>
      <c r="AB284" s="92"/>
      <c r="AG284" s="92"/>
    </row>
    <row r="285" spans="1:33">
      <c r="A285" s="92"/>
      <c r="B285" s="92"/>
      <c r="C285" s="92"/>
      <c r="D285" s="92"/>
      <c r="E285" s="104"/>
      <c r="F285" s="92"/>
      <c r="T285" s="92"/>
      <c r="V285" s="110"/>
      <c r="W285" s="88"/>
      <c r="X285" s="88"/>
      <c r="AB285" s="92"/>
      <c r="AG285" s="92"/>
    </row>
    <row r="286" spans="1:33">
      <c r="A286" s="92"/>
      <c r="B286" s="92"/>
      <c r="C286" s="92"/>
      <c r="D286" s="92"/>
      <c r="E286" s="104"/>
      <c r="F286" s="92"/>
      <c r="T286" s="92"/>
      <c r="V286" s="110"/>
      <c r="W286" s="88"/>
      <c r="X286" s="88"/>
      <c r="AB286" s="92"/>
      <c r="AG286" s="92"/>
    </row>
    <row r="287" spans="1:33">
      <c r="A287" s="92"/>
      <c r="B287" s="92"/>
      <c r="C287" s="92"/>
      <c r="D287" s="92"/>
      <c r="E287" s="104"/>
      <c r="F287" s="92"/>
      <c r="T287" s="92"/>
      <c r="V287" s="110"/>
      <c r="W287" s="88"/>
      <c r="X287" s="88"/>
      <c r="AB287" s="92"/>
      <c r="AG287" s="92"/>
    </row>
    <row r="288" spans="1:33">
      <c r="A288" s="92"/>
      <c r="B288" s="92"/>
      <c r="C288" s="92"/>
      <c r="D288" s="92"/>
      <c r="E288" s="104"/>
      <c r="F288" s="92"/>
      <c r="T288" s="92"/>
      <c r="V288" s="110"/>
      <c r="W288" s="88"/>
      <c r="X288" s="88"/>
      <c r="AB288" s="92"/>
      <c r="AG288" s="92"/>
    </row>
    <row r="289" spans="1:33">
      <c r="A289" s="92"/>
      <c r="B289" s="92"/>
      <c r="C289" s="92"/>
      <c r="D289" s="92"/>
      <c r="E289" s="104"/>
      <c r="F289" s="92"/>
      <c r="T289" s="92"/>
      <c r="V289" s="110"/>
      <c r="W289" s="88"/>
      <c r="X289" s="88"/>
      <c r="AB289" s="92"/>
      <c r="AG289" s="92"/>
    </row>
    <row r="290" spans="1:33">
      <c r="A290" s="92"/>
      <c r="B290" s="92"/>
      <c r="C290" s="92"/>
      <c r="D290" s="92"/>
      <c r="E290" s="104"/>
      <c r="F290" s="92"/>
      <c r="T290" s="92"/>
      <c r="V290" s="110"/>
      <c r="W290" s="88"/>
      <c r="X290" s="88"/>
      <c r="AB290" s="92"/>
      <c r="AG290" s="92"/>
    </row>
    <row r="291" spans="1:33">
      <c r="A291" s="92"/>
      <c r="B291" s="92"/>
      <c r="C291" s="92"/>
      <c r="D291" s="92"/>
      <c r="E291" s="104"/>
      <c r="F291" s="92"/>
      <c r="T291" s="92"/>
      <c r="V291" s="110"/>
      <c r="W291" s="88"/>
      <c r="X291" s="88"/>
      <c r="AB291" s="92"/>
      <c r="AG291" s="92"/>
    </row>
    <row r="292" spans="1:33">
      <c r="A292" s="92"/>
      <c r="B292" s="92"/>
      <c r="C292" s="92"/>
      <c r="D292" s="92"/>
      <c r="E292" s="104"/>
      <c r="F292" s="92"/>
      <c r="T292" s="92"/>
      <c r="V292" s="110"/>
      <c r="W292" s="88"/>
      <c r="X292" s="88"/>
      <c r="AB292" s="92"/>
      <c r="AG292" s="92"/>
    </row>
    <row r="293" spans="1:33">
      <c r="A293" s="92"/>
      <c r="B293" s="92"/>
      <c r="C293" s="92"/>
      <c r="D293" s="92"/>
      <c r="E293" s="104"/>
      <c r="F293" s="92"/>
      <c r="T293" s="92"/>
      <c r="V293" s="110"/>
      <c r="W293" s="88"/>
      <c r="X293" s="88"/>
      <c r="AB293" s="92"/>
      <c r="AG293" s="92"/>
    </row>
    <row r="294" spans="1:33">
      <c r="A294" s="92"/>
      <c r="B294" s="92"/>
      <c r="C294" s="92"/>
      <c r="D294" s="92"/>
      <c r="E294" s="104"/>
      <c r="F294" s="92"/>
      <c r="T294" s="92"/>
      <c r="V294" s="110"/>
      <c r="W294" s="88"/>
      <c r="X294" s="88"/>
      <c r="AB294" s="92"/>
      <c r="AG294" s="92"/>
    </row>
    <row r="295" spans="1:33">
      <c r="A295" s="92"/>
      <c r="B295" s="92"/>
      <c r="C295" s="92"/>
      <c r="D295" s="92"/>
      <c r="E295" s="104"/>
      <c r="F295" s="92"/>
      <c r="T295" s="92"/>
      <c r="V295" s="110"/>
      <c r="W295" s="88"/>
      <c r="X295" s="88"/>
      <c r="AB295" s="92"/>
      <c r="AG295" s="92"/>
    </row>
    <row r="296" spans="1:33">
      <c r="A296" s="92"/>
      <c r="B296" s="92"/>
      <c r="C296" s="92"/>
      <c r="D296" s="92"/>
      <c r="E296" s="104"/>
      <c r="F296" s="92"/>
      <c r="T296" s="92"/>
      <c r="V296" s="110"/>
      <c r="W296" s="88"/>
      <c r="X296" s="88"/>
      <c r="AB296" s="92"/>
      <c r="AG296" s="92"/>
    </row>
    <row r="297" spans="1:33">
      <c r="A297" s="92"/>
      <c r="B297" s="92"/>
      <c r="C297" s="92"/>
      <c r="D297" s="92"/>
      <c r="E297" s="104"/>
      <c r="F297" s="92"/>
      <c r="T297" s="92"/>
      <c r="V297" s="110"/>
      <c r="W297" s="88"/>
      <c r="X297" s="88"/>
      <c r="AB297" s="92"/>
      <c r="AG297" s="92"/>
    </row>
    <row r="298" spans="1:33">
      <c r="A298" s="92"/>
      <c r="B298" s="92"/>
      <c r="C298" s="92"/>
      <c r="D298" s="92"/>
      <c r="E298" s="104"/>
      <c r="F298" s="92"/>
      <c r="T298" s="92"/>
      <c r="V298" s="110"/>
      <c r="W298" s="88"/>
      <c r="X298" s="88"/>
      <c r="AB298" s="92"/>
      <c r="AG298" s="92"/>
    </row>
    <row r="299" spans="1:33">
      <c r="A299" s="92"/>
      <c r="B299" s="92"/>
      <c r="C299" s="92"/>
      <c r="D299" s="92"/>
      <c r="E299" s="104"/>
      <c r="F299" s="92"/>
      <c r="T299" s="92"/>
      <c r="V299" s="110"/>
      <c r="W299" s="88"/>
      <c r="X299" s="88"/>
      <c r="AB299" s="92"/>
      <c r="AG299" s="92"/>
    </row>
    <row r="300" spans="1:33">
      <c r="A300" s="92"/>
      <c r="B300" s="92"/>
      <c r="C300" s="92"/>
      <c r="D300" s="92"/>
      <c r="E300" s="104"/>
      <c r="F300" s="92"/>
      <c r="T300" s="92"/>
      <c r="V300" s="110"/>
      <c r="W300" s="88"/>
      <c r="X300" s="88"/>
      <c r="AB300" s="92"/>
      <c r="AG300" s="92"/>
    </row>
    <row r="301" spans="1:33">
      <c r="A301" s="92"/>
      <c r="B301" s="92"/>
      <c r="C301" s="92"/>
      <c r="D301" s="92"/>
      <c r="E301" s="104"/>
      <c r="F301" s="92"/>
      <c r="T301" s="92"/>
      <c r="V301" s="110"/>
      <c r="W301" s="88"/>
      <c r="X301" s="88"/>
      <c r="AB301" s="92"/>
      <c r="AG301" s="92"/>
    </row>
    <row r="302" spans="1:33">
      <c r="A302" s="92"/>
      <c r="B302" s="92"/>
      <c r="C302" s="92"/>
      <c r="D302" s="92"/>
      <c r="E302" s="104"/>
      <c r="F302" s="92"/>
      <c r="T302" s="92"/>
      <c r="V302" s="110"/>
      <c r="W302" s="88"/>
      <c r="X302" s="88"/>
      <c r="AB302" s="92"/>
      <c r="AG302" s="92"/>
    </row>
    <row r="303" spans="1:33">
      <c r="A303" s="92"/>
      <c r="B303" s="92"/>
      <c r="C303" s="92"/>
      <c r="D303" s="92"/>
      <c r="E303" s="104"/>
      <c r="F303" s="92"/>
      <c r="T303" s="92"/>
      <c r="V303" s="110"/>
      <c r="W303" s="88"/>
      <c r="X303" s="88"/>
      <c r="AB303" s="92"/>
      <c r="AG303" s="92"/>
    </row>
    <row r="304" spans="1:33">
      <c r="A304" s="92"/>
      <c r="B304" s="92"/>
      <c r="C304" s="92"/>
      <c r="D304" s="92"/>
      <c r="E304" s="104"/>
      <c r="F304" s="92"/>
      <c r="T304" s="92"/>
      <c r="V304" s="110"/>
      <c r="W304" s="88"/>
      <c r="X304" s="88"/>
      <c r="AB304" s="92"/>
      <c r="AG304" s="92"/>
    </row>
    <row r="305" spans="1:33">
      <c r="A305" s="92"/>
      <c r="B305" s="92"/>
      <c r="C305" s="92"/>
      <c r="D305" s="92"/>
      <c r="E305" s="104"/>
      <c r="F305" s="92"/>
      <c r="T305" s="92"/>
      <c r="V305" s="110"/>
      <c r="W305" s="88"/>
      <c r="X305" s="88"/>
      <c r="AB305" s="92"/>
      <c r="AG305" s="92"/>
    </row>
    <row r="306" spans="1:33">
      <c r="A306" s="92"/>
      <c r="B306" s="92"/>
      <c r="C306" s="92"/>
      <c r="D306" s="92"/>
      <c r="E306" s="104"/>
      <c r="F306" s="92"/>
      <c r="T306" s="92"/>
      <c r="V306" s="110"/>
      <c r="W306" s="88"/>
      <c r="X306" s="88"/>
      <c r="AB306" s="92"/>
      <c r="AG306" s="92"/>
    </row>
    <row r="307" spans="1:33">
      <c r="A307" s="92"/>
      <c r="B307" s="92"/>
      <c r="C307" s="92"/>
      <c r="D307" s="92"/>
      <c r="E307" s="104"/>
      <c r="F307" s="92"/>
      <c r="T307" s="92"/>
      <c r="V307" s="110"/>
      <c r="W307" s="88"/>
      <c r="X307" s="88"/>
      <c r="AB307" s="92"/>
      <c r="AG307" s="92"/>
    </row>
    <row r="308" spans="1:33">
      <c r="A308" s="92"/>
      <c r="B308" s="92"/>
      <c r="C308" s="92"/>
      <c r="D308" s="92"/>
      <c r="E308" s="104"/>
      <c r="F308" s="92"/>
      <c r="T308" s="92"/>
      <c r="V308" s="110"/>
      <c r="W308" s="88"/>
      <c r="X308" s="88"/>
      <c r="AB308" s="92"/>
      <c r="AG308" s="92"/>
    </row>
    <row r="309" spans="1:33">
      <c r="A309" s="92"/>
      <c r="B309" s="92"/>
      <c r="C309" s="92"/>
      <c r="D309" s="92"/>
      <c r="E309" s="104"/>
      <c r="F309" s="92"/>
      <c r="T309" s="92"/>
      <c r="V309" s="110"/>
      <c r="W309" s="88"/>
      <c r="X309" s="88"/>
      <c r="AB309" s="92"/>
      <c r="AG309" s="92"/>
    </row>
    <row r="310" spans="1:33">
      <c r="A310" s="92"/>
      <c r="B310" s="92"/>
      <c r="C310" s="92"/>
      <c r="D310" s="92"/>
      <c r="E310" s="104"/>
      <c r="F310" s="92"/>
      <c r="T310" s="92"/>
      <c r="V310" s="110"/>
      <c r="W310" s="88"/>
      <c r="X310" s="88"/>
      <c r="AB310" s="92"/>
      <c r="AG310" s="92"/>
    </row>
    <row r="311" spans="1:33">
      <c r="A311" s="92"/>
      <c r="B311" s="92"/>
      <c r="C311" s="92"/>
      <c r="D311" s="92"/>
      <c r="E311" s="104"/>
      <c r="F311" s="92"/>
      <c r="T311" s="92"/>
      <c r="V311" s="110"/>
      <c r="W311" s="88"/>
      <c r="X311" s="88"/>
      <c r="AB311" s="92"/>
      <c r="AG311" s="92"/>
    </row>
    <row r="312" spans="1:33">
      <c r="A312" s="92"/>
      <c r="B312" s="92"/>
      <c r="C312" s="92"/>
      <c r="D312" s="92"/>
      <c r="E312" s="104"/>
      <c r="F312" s="92"/>
      <c r="T312" s="92"/>
      <c r="V312" s="110"/>
      <c r="W312" s="88"/>
      <c r="X312" s="88"/>
      <c r="AB312" s="92"/>
      <c r="AG312" s="92"/>
    </row>
    <row r="313" spans="1:33">
      <c r="A313" s="92"/>
      <c r="B313" s="92"/>
      <c r="C313" s="92"/>
      <c r="D313" s="92"/>
      <c r="E313" s="104"/>
      <c r="F313" s="92"/>
      <c r="T313" s="92"/>
      <c r="V313" s="110"/>
      <c r="W313" s="88"/>
      <c r="X313" s="88"/>
      <c r="AB313" s="92"/>
      <c r="AG313" s="92"/>
    </row>
    <row r="314" spans="1:33">
      <c r="A314" s="92"/>
      <c r="B314" s="92"/>
      <c r="C314" s="92"/>
      <c r="D314" s="92"/>
      <c r="E314" s="104"/>
      <c r="F314" s="92"/>
      <c r="T314" s="92"/>
      <c r="V314" s="110"/>
      <c r="W314" s="88"/>
      <c r="X314" s="88"/>
      <c r="AB314" s="92"/>
      <c r="AG314" s="92"/>
    </row>
    <row r="315" spans="1:33">
      <c r="A315" s="92"/>
      <c r="B315" s="92"/>
      <c r="C315" s="92"/>
      <c r="D315" s="92"/>
      <c r="E315" s="104"/>
      <c r="F315" s="92"/>
      <c r="T315" s="92"/>
      <c r="V315" s="110"/>
      <c r="W315" s="88"/>
      <c r="X315" s="88"/>
      <c r="AB315" s="92"/>
      <c r="AG315" s="92"/>
    </row>
    <row r="316" spans="5:33">
      <c r="E316" s="88"/>
      <c r="F316" s="92"/>
      <c r="T316" s="92"/>
      <c r="V316" s="110"/>
      <c r="W316" s="88"/>
      <c r="X316" s="88"/>
      <c r="AB316" s="92"/>
      <c r="AG316" s="92"/>
    </row>
    <row r="317" spans="5:33">
      <c r="E317" s="88"/>
      <c r="F317" s="92"/>
      <c r="T317" s="92"/>
      <c r="V317" s="110"/>
      <c r="W317" s="88"/>
      <c r="X317" s="88"/>
      <c r="AB317" s="92"/>
      <c r="AG317" s="92"/>
    </row>
    <row r="318" spans="5:33">
      <c r="E318" s="88"/>
      <c r="F318" s="92"/>
      <c r="T318" s="92"/>
      <c r="V318" s="110"/>
      <c r="W318" s="88"/>
      <c r="X318" s="88"/>
      <c r="AB318" s="92"/>
      <c r="AG318" s="92"/>
    </row>
    <row r="319" spans="1:33">
      <c r="A319" s="92"/>
      <c r="B319" s="92"/>
      <c r="C319" s="92"/>
      <c r="D319" s="92"/>
      <c r="E319" s="92"/>
      <c r="F319" s="92"/>
      <c r="T319" s="92"/>
      <c r="V319" s="110"/>
      <c r="W319" s="88"/>
      <c r="X319" s="88"/>
      <c r="AB319" s="92"/>
      <c r="AG319" s="92"/>
    </row>
    <row r="320" spans="1:33">
      <c r="A320" s="92"/>
      <c r="B320" s="92"/>
      <c r="C320" s="92"/>
      <c r="D320" s="92"/>
      <c r="E320" s="92"/>
      <c r="F320" s="92"/>
      <c r="T320" s="92"/>
      <c r="V320" s="110"/>
      <c r="W320" s="88"/>
      <c r="X320" s="88"/>
      <c r="AB320" s="92"/>
      <c r="AG320" s="92"/>
    </row>
    <row r="321" spans="5:33">
      <c r="E321" s="88"/>
      <c r="F321" s="92"/>
      <c r="T321" s="92"/>
      <c r="V321" s="110"/>
      <c r="W321" s="88"/>
      <c r="X321" s="88"/>
      <c r="AB321" s="92"/>
      <c r="AG321" s="92"/>
    </row>
    <row r="322" spans="1:33">
      <c r="A322" s="92"/>
      <c r="B322" s="92"/>
      <c r="C322" s="92"/>
      <c r="D322" s="92"/>
      <c r="E322" s="92"/>
      <c r="F322" s="92"/>
      <c r="T322" s="92"/>
      <c r="V322" s="110"/>
      <c r="W322" s="88"/>
      <c r="X322" s="88"/>
      <c r="AB322" s="92"/>
      <c r="AG322" s="92"/>
    </row>
    <row r="323" spans="5:33">
      <c r="E323" s="88"/>
      <c r="F323" s="92"/>
      <c r="T323" s="92"/>
      <c r="V323" s="110"/>
      <c r="W323" s="88"/>
      <c r="X323" s="88"/>
      <c r="AB323" s="92"/>
      <c r="AG323" s="92"/>
    </row>
    <row r="324" spans="5:33">
      <c r="E324" s="88"/>
      <c r="F324" s="92"/>
      <c r="T324" s="92"/>
      <c r="V324" s="110"/>
      <c r="W324" s="88"/>
      <c r="X324" s="88"/>
      <c r="AB324" s="92"/>
      <c r="AG324" s="92"/>
    </row>
    <row r="325" spans="1:33">
      <c r="A325" s="92"/>
      <c r="B325" s="92"/>
      <c r="C325" s="92"/>
      <c r="D325" s="92"/>
      <c r="E325" s="92"/>
      <c r="F325" s="92"/>
      <c r="T325" s="92"/>
      <c r="V325" s="110"/>
      <c r="W325" s="88"/>
      <c r="X325" s="88"/>
      <c r="AB325" s="92"/>
      <c r="AG325" s="92"/>
    </row>
    <row r="326" spans="5:33">
      <c r="E326" s="88"/>
      <c r="F326" s="92"/>
      <c r="T326" s="92"/>
      <c r="V326" s="110"/>
      <c r="W326" s="88"/>
      <c r="X326" s="88"/>
      <c r="AB326" s="92"/>
      <c r="AG326" s="92"/>
    </row>
    <row r="327" spans="5:33">
      <c r="E327" s="88"/>
      <c r="F327" s="92"/>
      <c r="T327" s="92"/>
      <c r="V327" s="110"/>
      <c r="W327" s="88"/>
      <c r="X327" s="88"/>
      <c r="AB327" s="92"/>
      <c r="AG327" s="92"/>
    </row>
    <row r="328" spans="5:33">
      <c r="E328" s="88"/>
      <c r="F328" s="92"/>
      <c r="T328" s="92"/>
      <c r="V328" s="110"/>
      <c r="W328" s="88"/>
      <c r="X328" s="88"/>
      <c r="AB328" s="92"/>
      <c r="AG328" s="92"/>
    </row>
    <row r="329" spans="5:33">
      <c r="E329" s="88"/>
      <c r="F329" s="92"/>
      <c r="T329" s="92"/>
      <c r="V329" s="110"/>
      <c r="W329" s="88"/>
      <c r="X329" s="88"/>
      <c r="AB329" s="92"/>
      <c r="AG329" s="92"/>
    </row>
    <row r="330" spans="5:33">
      <c r="E330" s="88"/>
      <c r="F330" s="92"/>
      <c r="T330" s="92"/>
      <c r="V330" s="110"/>
      <c r="W330" s="88"/>
      <c r="X330" s="88"/>
      <c r="AB330" s="92"/>
      <c r="AG330" s="92"/>
    </row>
    <row r="331" spans="5:33">
      <c r="E331" s="88"/>
      <c r="F331" s="92"/>
      <c r="T331" s="92"/>
      <c r="V331" s="110"/>
      <c r="W331" s="88"/>
      <c r="X331" s="88"/>
      <c r="AB331" s="92"/>
      <c r="AG331" s="92"/>
    </row>
    <row r="332" spans="5:33">
      <c r="E332" s="88"/>
      <c r="F332" s="92"/>
      <c r="T332" s="92"/>
      <c r="V332" s="110"/>
      <c r="W332" s="88"/>
      <c r="X332" s="88"/>
      <c r="AB332" s="92"/>
      <c r="AG332" s="92"/>
    </row>
    <row r="333" spans="5:33">
      <c r="E333" s="88"/>
      <c r="F333" s="92"/>
      <c r="T333" s="92"/>
      <c r="V333" s="110"/>
      <c r="W333" s="88"/>
      <c r="X333" s="88"/>
      <c r="AB333" s="92"/>
      <c r="AG333" s="92"/>
    </row>
    <row r="334" spans="5:33">
      <c r="E334" s="88"/>
      <c r="F334" s="92"/>
      <c r="T334" s="92"/>
      <c r="V334" s="110"/>
      <c r="W334" s="92"/>
      <c r="X334" s="92"/>
      <c r="Y334" s="92"/>
      <c r="Z334" s="92"/>
      <c r="AA334" s="92"/>
      <c r="AB334" s="92"/>
      <c r="AG334" s="92"/>
    </row>
    <row r="335" spans="5:33">
      <c r="E335" s="88"/>
      <c r="F335" s="92"/>
      <c r="T335" s="92"/>
      <c r="V335" s="110"/>
      <c r="W335" s="88"/>
      <c r="X335" s="88"/>
      <c r="AB335" s="92"/>
      <c r="AG335" s="92"/>
    </row>
    <row r="336" spans="5:33">
      <c r="E336" s="88"/>
      <c r="F336" s="92"/>
      <c r="T336" s="92"/>
      <c r="V336" s="110"/>
      <c r="W336" s="88"/>
      <c r="X336" s="88"/>
      <c r="AB336" s="92"/>
      <c r="AG336" s="92"/>
    </row>
    <row r="337" spans="5:33">
      <c r="E337" s="88"/>
      <c r="F337" s="92"/>
      <c r="T337" s="92"/>
      <c r="V337" s="110"/>
      <c r="W337" s="88"/>
      <c r="X337" s="88"/>
      <c r="AB337" s="92"/>
      <c r="AG337" s="92"/>
    </row>
    <row r="338" spans="5:33">
      <c r="E338" s="88"/>
      <c r="F338" s="92"/>
      <c r="T338" s="92"/>
      <c r="V338" s="110"/>
      <c r="W338" s="88"/>
      <c r="X338" s="88"/>
      <c r="AB338" s="92"/>
      <c r="AG338" s="92"/>
    </row>
    <row r="339" spans="5:33">
      <c r="E339" s="88"/>
      <c r="F339" s="92"/>
      <c r="T339" s="92"/>
      <c r="V339" s="110"/>
      <c r="W339" s="88"/>
      <c r="X339" s="88"/>
      <c r="AB339" s="92"/>
      <c r="AG339" s="92"/>
    </row>
    <row r="340" spans="5:33">
      <c r="E340" s="88"/>
      <c r="F340" s="92"/>
      <c r="T340" s="92"/>
      <c r="V340" s="110"/>
      <c r="W340" s="88"/>
      <c r="X340" s="88"/>
      <c r="AB340" s="92"/>
      <c r="AG340" s="92"/>
    </row>
    <row r="341" spans="5:33">
      <c r="E341" s="88"/>
      <c r="F341" s="92"/>
      <c r="T341" s="92"/>
      <c r="V341" s="110"/>
      <c r="W341" s="88"/>
      <c r="X341" s="88"/>
      <c r="AB341" s="92"/>
      <c r="AG341" s="92"/>
    </row>
    <row r="342" spans="5:33">
      <c r="E342" s="88"/>
      <c r="F342" s="92"/>
      <c r="T342" s="92"/>
      <c r="U342" s="110"/>
      <c r="V342" s="110"/>
      <c r="W342" s="88"/>
      <c r="X342" s="88"/>
      <c r="AB342" s="92"/>
      <c r="AG342" s="92"/>
    </row>
    <row r="343" spans="5:33">
      <c r="E343" s="88"/>
      <c r="F343" s="92"/>
      <c r="T343" s="92"/>
      <c r="V343" s="110"/>
      <c r="W343" s="88"/>
      <c r="X343" s="88"/>
      <c r="AB343" s="92"/>
      <c r="AG343" s="92"/>
    </row>
    <row r="344" spans="5:33">
      <c r="E344" s="88"/>
      <c r="F344" s="92"/>
      <c r="T344" s="92"/>
      <c r="V344" s="110"/>
      <c r="W344" s="88"/>
      <c r="X344" s="88"/>
      <c r="AB344" s="92"/>
      <c r="AG344" s="92"/>
    </row>
    <row r="345" spans="5:33">
      <c r="E345" s="88"/>
      <c r="F345" s="92"/>
      <c r="T345" s="92"/>
      <c r="V345" s="110"/>
      <c r="W345" s="88"/>
      <c r="X345" s="88"/>
      <c r="AB345" s="92"/>
      <c r="AG345" s="92"/>
    </row>
    <row r="346" spans="5:33">
      <c r="E346" s="88"/>
      <c r="F346" s="92"/>
      <c r="T346" s="92"/>
      <c r="V346" s="110"/>
      <c r="W346" s="88"/>
      <c r="X346" s="88"/>
      <c r="AB346" s="92"/>
      <c r="AG346" s="92"/>
    </row>
    <row r="347" spans="5:33">
      <c r="E347" s="88"/>
      <c r="F347" s="92"/>
      <c r="T347" s="92"/>
      <c r="V347" s="110"/>
      <c r="W347" s="88"/>
      <c r="X347" s="88"/>
      <c r="AB347" s="92"/>
      <c r="AG347" s="92"/>
    </row>
    <row r="348" spans="5:33">
      <c r="E348" s="88"/>
      <c r="F348" s="92"/>
      <c r="T348" s="92"/>
      <c r="V348" s="110"/>
      <c r="W348" s="88"/>
      <c r="X348" s="88"/>
      <c r="AB348" s="92"/>
      <c r="AG348" s="92"/>
    </row>
    <row r="349" spans="5:33">
      <c r="E349" s="88"/>
      <c r="F349" s="92"/>
      <c r="T349" s="92"/>
      <c r="V349" s="110"/>
      <c r="W349" s="88"/>
      <c r="X349" s="88"/>
      <c r="AB349" s="92"/>
      <c r="AG349" s="92"/>
    </row>
    <row r="350" spans="5:33">
      <c r="E350" s="88"/>
      <c r="F350" s="92"/>
      <c r="T350" s="92"/>
      <c r="V350" s="110"/>
      <c r="W350" s="88"/>
      <c r="X350" s="88"/>
      <c r="AB350" s="92"/>
      <c r="AG350" s="92"/>
    </row>
    <row r="351" spans="5:33">
      <c r="E351" s="88"/>
      <c r="F351" s="92"/>
      <c r="T351" s="92"/>
      <c r="V351" s="110"/>
      <c r="W351" s="88"/>
      <c r="X351" s="88"/>
      <c r="AB351" s="92"/>
      <c r="AG351" s="92"/>
    </row>
    <row r="352" spans="5:33">
      <c r="E352" s="88"/>
      <c r="F352" s="92"/>
      <c r="T352" s="92"/>
      <c r="V352" s="110"/>
      <c r="W352" s="88"/>
      <c r="X352" s="88"/>
      <c r="AB352" s="92"/>
      <c r="AG352" s="92"/>
    </row>
    <row r="353" spans="5:33">
      <c r="E353" s="88"/>
      <c r="F353" s="92"/>
      <c r="T353" s="92"/>
      <c r="V353" s="110"/>
      <c r="W353" s="88"/>
      <c r="X353" s="88"/>
      <c r="AB353" s="92"/>
      <c r="AG353" s="92"/>
    </row>
    <row r="354" spans="5:33">
      <c r="E354" s="88"/>
      <c r="F354" s="92"/>
      <c r="T354" s="92"/>
      <c r="V354" s="110"/>
      <c r="W354" s="88"/>
      <c r="X354" s="88"/>
      <c r="AB354" s="92"/>
      <c r="AG354" s="92"/>
    </row>
    <row r="355" spans="5:33">
      <c r="E355" s="88"/>
      <c r="F355" s="92"/>
      <c r="T355" s="92"/>
      <c r="V355" s="110"/>
      <c r="W355" s="88"/>
      <c r="X355" s="88"/>
      <c r="AB355" s="92"/>
      <c r="AG355" s="92"/>
    </row>
    <row r="356" spans="5:33">
      <c r="E356" s="88"/>
      <c r="F356" s="92"/>
      <c r="T356" s="92"/>
      <c r="V356" s="110"/>
      <c r="W356" s="88"/>
      <c r="X356" s="88"/>
      <c r="AB356" s="92"/>
      <c r="AG356" s="92"/>
    </row>
    <row r="357" spans="5:33">
      <c r="E357" s="88"/>
      <c r="F357" s="92"/>
      <c r="T357" s="92"/>
      <c r="V357" s="110"/>
      <c r="W357" s="88"/>
      <c r="X357" s="88"/>
      <c r="AB357" s="92"/>
      <c r="AG357" s="92"/>
    </row>
    <row r="358" spans="5:33">
      <c r="E358" s="88"/>
      <c r="F358" s="92"/>
      <c r="T358" s="92"/>
      <c r="V358" s="110"/>
      <c r="W358" s="88"/>
      <c r="X358" s="88"/>
      <c r="AB358" s="92"/>
      <c r="AG358" s="92"/>
    </row>
    <row r="359" spans="5:33">
      <c r="E359" s="88"/>
      <c r="F359" s="92"/>
      <c r="T359" s="92"/>
      <c r="V359" s="110"/>
      <c r="W359" s="88"/>
      <c r="X359" s="88"/>
      <c r="AB359" s="92"/>
      <c r="AG359" s="92"/>
    </row>
    <row r="360" spans="5:33">
      <c r="E360" s="88"/>
      <c r="F360" s="92"/>
      <c r="T360" s="92"/>
      <c r="V360" s="110"/>
      <c r="W360" s="88"/>
      <c r="X360" s="88"/>
      <c r="AB360" s="92"/>
      <c r="AG360" s="92"/>
    </row>
    <row r="361" spans="5:33">
      <c r="E361" s="88"/>
      <c r="F361" s="92"/>
      <c r="T361" s="92"/>
      <c r="V361" s="110"/>
      <c r="W361" s="88"/>
      <c r="X361" s="88"/>
      <c r="AB361" s="92"/>
      <c r="AG361" s="92"/>
    </row>
    <row r="362" spans="5:33">
      <c r="E362" s="88"/>
      <c r="F362" s="92"/>
      <c r="T362" s="92"/>
      <c r="V362" s="110"/>
      <c r="W362" s="88"/>
      <c r="X362" s="88"/>
      <c r="AB362" s="92"/>
      <c r="AG362" s="92"/>
    </row>
    <row r="363" spans="5:33">
      <c r="E363" s="88"/>
      <c r="F363" s="92"/>
      <c r="T363" s="92"/>
      <c r="V363" s="110"/>
      <c r="W363" s="88"/>
      <c r="X363" s="88"/>
      <c r="AB363" s="92"/>
      <c r="AG363" s="92"/>
    </row>
    <row r="364" spans="5:33">
      <c r="E364" s="88"/>
      <c r="F364" s="92"/>
      <c r="T364" s="92"/>
      <c r="V364" s="110"/>
      <c r="W364" s="88"/>
      <c r="X364" s="88"/>
      <c r="AB364" s="92"/>
      <c r="AG364" s="92"/>
    </row>
    <row r="365" spans="5:33">
      <c r="E365" s="88"/>
      <c r="F365" s="92"/>
      <c r="T365" s="92"/>
      <c r="V365" s="110"/>
      <c r="W365" s="88"/>
      <c r="X365" s="88"/>
      <c r="AB365" s="92"/>
      <c r="AG365" s="92"/>
    </row>
    <row r="366" spans="5:33">
      <c r="E366" s="88"/>
      <c r="F366" s="92"/>
      <c r="T366" s="92"/>
      <c r="V366" s="110"/>
      <c r="W366" s="88"/>
      <c r="X366" s="88"/>
      <c r="AB366" s="92"/>
      <c r="AG366" s="92"/>
    </row>
    <row r="367" spans="5:33">
      <c r="E367" s="88"/>
      <c r="F367" s="92"/>
      <c r="T367" s="92"/>
      <c r="V367" s="110"/>
      <c r="W367" s="88"/>
      <c r="X367" s="88"/>
      <c r="AB367" s="92"/>
      <c r="AG367" s="92"/>
    </row>
    <row r="368" spans="5:33">
      <c r="E368" s="88"/>
      <c r="F368" s="92"/>
      <c r="T368" s="92"/>
      <c r="V368" s="110"/>
      <c r="W368" s="88"/>
      <c r="X368" s="88"/>
      <c r="AB368" s="92"/>
      <c r="AG368" s="92"/>
    </row>
    <row r="369" spans="5:33">
      <c r="E369" s="88"/>
      <c r="F369" s="92"/>
      <c r="T369" s="92"/>
      <c r="V369" s="110"/>
      <c r="W369" s="88"/>
      <c r="X369" s="88"/>
      <c r="AB369" s="92"/>
      <c r="AG369" s="92"/>
    </row>
    <row r="370" spans="5:33">
      <c r="E370" s="88"/>
      <c r="F370" s="92"/>
      <c r="T370" s="92"/>
      <c r="V370" s="110"/>
      <c r="W370" s="88"/>
      <c r="X370" s="88"/>
      <c r="AB370" s="92"/>
      <c r="AG370" s="92"/>
    </row>
    <row r="371" spans="5:33">
      <c r="E371" s="88"/>
      <c r="F371" s="92"/>
      <c r="T371" s="92"/>
      <c r="V371" s="110"/>
      <c r="W371" s="88"/>
      <c r="X371" s="88"/>
      <c r="AB371" s="92"/>
      <c r="AG371" s="92"/>
    </row>
    <row r="372" spans="5:33">
      <c r="E372" s="88"/>
      <c r="F372" s="92"/>
      <c r="T372" s="92"/>
      <c r="V372" s="110"/>
      <c r="W372" s="88"/>
      <c r="X372" s="88"/>
      <c r="AB372" s="92"/>
      <c r="AG372" s="92"/>
    </row>
    <row r="373" spans="5:33">
      <c r="E373" s="88"/>
      <c r="F373" s="92"/>
      <c r="T373" s="92"/>
      <c r="V373" s="110"/>
      <c r="W373" s="88"/>
      <c r="X373" s="88"/>
      <c r="AB373" s="92"/>
      <c r="AG373" s="92"/>
    </row>
    <row r="374" spans="5:33">
      <c r="E374" s="88"/>
      <c r="F374" s="92"/>
      <c r="T374" s="92"/>
      <c r="V374" s="110"/>
      <c r="W374" s="88"/>
      <c r="X374" s="88"/>
      <c r="AB374" s="92"/>
      <c r="AG374" s="92"/>
    </row>
    <row r="375" spans="5:33">
      <c r="E375" s="88"/>
      <c r="F375" s="92"/>
      <c r="T375" s="92"/>
      <c r="V375" s="110"/>
      <c r="W375" s="88"/>
      <c r="X375" s="88"/>
      <c r="AB375" s="92"/>
      <c r="AG375" s="92"/>
    </row>
    <row r="376" spans="5:33">
      <c r="E376" s="88"/>
      <c r="F376" s="92"/>
      <c r="T376" s="92"/>
      <c r="V376" s="110"/>
      <c r="W376" s="88"/>
      <c r="X376" s="88"/>
      <c r="AB376" s="92"/>
      <c r="AG376" s="92"/>
    </row>
    <row r="377" spans="5:33">
      <c r="E377" s="88"/>
      <c r="F377" s="92"/>
      <c r="T377" s="92"/>
      <c r="V377" s="110"/>
      <c r="W377" s="88"/>
      <c r="X377" s="88"/>
      <c r="AB377" s="92"/>
      <c r="AG377" s="92"/>
    </row>
    <row r="378" spans="5:33">
      <c r="E378" s="88"/>
      <c r="F378" s="92"/>
      <c r="T378" s="92"/>
      <c r="V378" s="110"/>
      <c r="W378" s="88"/>
      <c r="X378" s="88"/>
      <c r="AB378" s="92"/>
      <c r="AG378" s="92"/>
    </row>
    <row r="379" spans="5:33">
      <c r="E379" s="88"/>
      <c r="F379" s="92"/>
      <c r="T379" s="92"/>
      <c r="V379" s="110"/>
      <c r="W379" s="88"/>
      <c r="X379" s="88"/>
      <c r="AB379" s="92"/>
      <c r="AG379" s="92"/>
    </row>
    <row r="380" spans="5:33">
      <c r="E380" s="88"/>
      <c r="F380" s="92"/>
      <c r="T380" s="92"/>
      <c r="V380" s="110"/>
      <c r="W380" s="88"/>
      <c r="X380" s="88"/>
      <c r="AB380" s="92"/>
      <c r="AG380" s="92"/>
    </row>
    <row r="381" spans="5:33">
      <c r="E381" s="88"/>
      <c r="F381" s="92"/>
      <c r="T381" s="92"/>
      <c r="V381" s="110"/>
      <c r="W381" s="88"/>
      <c r="X381" s="88"/>
      <c r="AB381" s="92"/>
      <c r="AG381" s="92"/>
    </row>
    <row r="382" spans="5:33">
      <c r="E382" s="88"/>
      <c r="F382" s="92"/>
      <c r="T382" s="92"/>
      <c r="V382" s="110"/>
      <c r="W382" s="88"/>
      <c r="X382" s="88"/>
      <c r="AB382" s="92"/>
      <c r="AG382" s="92"/>
    </row>
    <row r="383" spans="5:33">
      <c r="E383" s="88"/>
      <c r="F383" s="92"/>
      <c r="T383" s="92"/>
      <c r="V383" s="110"/>
      <c r="W383" s="88"/>
      <c r="X383" s="88"/>
      <c r="AB383" s="92"/>
      <c r="AG383" s="92"/>
    </row>
    <row r="384" spans="5:33">
      <c r="E384" s="88"/>
      <c r="F384" s="92"/>
      <c r="T384" s="92"/>
      <c r="V384" s="110"/>
      <c r="W384" s="88"/>
      <c r="X384" s="88"/>
      <c r="AB384" s="92"/>
      <c r="AG384" s="92"/>
    </row>
    <row r="385" spans="5:33">
      <c r="E385" s="88"/>
      <c r="F385" s="92"/>
      <c r="T385" s="92"/>
      <c r="V385" s="110"/>
      <c r="W385" s="88"/>
      <c r="X385" s="88"/>
      <c r="AB385" s="92"/>
      <c r="AG385" s="92"/>
    </row>
    <row r="386" spans="5:33">
      <c r="E386" s="88"/>
      <c r="F386" s="92"/>
      <c r="T386" s="92"/>
      <c r="V386" s="110"/>
      <c r="W386" s="88"/>
      <c r="X386" s="88"/>
      <c r="AB386" s="92"/>
      <c r="AG386" s="92"/>
    </row>
    <row r="387" spans="5:33">
      <c r="E387" s="88"/>
      <c r="F387" s="92"/>
      <c r="T387" s="92"/>
      <c r="V387" s="110"/>
      <c r="W387" s="88"/>
      <c r="X387" s="88"/>
      <c r="AB387" s="92"/>
      <c r="AG387" s="92"/>
    </row>
    <row r="388" spans="5:33">
      <c r="E388" s="88"/>
      <c r="F388" s="92"/>
      <c r="T388" s="92"/>
      <c r="V388" s="110"/>
      <c r="W388" s="88"/>
      <c r="X388" s="88"/>
      <c r="AB388" s="92"/>
      <c r="AG388" s="92"/>
    </row>
    <row r="389" spans="5:33">
      <c r="E389" s="88"/>
      <c r="F389" s="92"/>
      <c r="T389" s="92"/>
      <c r="V389" s="110"/>
      <c r="W389" s="88"/>
      <c r="X389" s="88"/>
      <c r="AB389" s="92"/>
      <c r="AG389" s="92"/>
    </row>
    <row r="390" spans="5:33">
      <c r="E390" s="88"/>
      <c r="F390" s="92"/>
      <c r="T390" s="92"/>
      <c r="V390" s="110"/>
      <c r="W390" s="88"/>
      <c r="X390" s="88"/>
      <c r="AB390" s="92"/>
      <c r="AG390" s="92"/>
    </row>
    <row r="391" spans="5:33">
      <c r="E391" s="88"/>
      <c r="F391" s="92"/>
      <c r="T391" s="92"/>
      <c r="V391" s="110"/>
      <c r="W391" s="88"/>
      <c r="X391" s="88"/>
      <c r="AB391" s="92"/>
      <c r="AG391" s="92"/>
    </row>
    <row r="392" spans="5:33">
      <c r="E392" s="88"/>
      <c r="F392" s="92"/>
      <c r="T392" s="92"/>
      <c r="V392" s="110"/>
      <c r="W392" s="88"/>
      <c r="X392" s="88"/>
      <c r="AB392" s="92"/>
      <c r="AG392" s="92"/>
    </row>
    <row r="393" spans="5:33">
      <c r="E393" s="88"/>
      <c r="F393" s="92"/>
      <c r="T393" s="92"/>
      <c r="V393" s="110"/>
      <c r="W393" s="88"/>
      <c r="X393" s="88"/>
      <c r="AB393" s="92"/>
      <c r="AG393" s="92"/>
    </row>
    <row r="394" spans="5:33">
      <c r="E394" s="88"/>
      <c r="F394" s="92"/>
      <c r="T394" s="92"/>
      <c r="V394" s="110"/>
      <c r="W394" s="88"/>
      <c r="X394" s="88"/>
      <c r="AB394" s="92"/>
      <c r="AG394" s="92"/>
    </row>
    <row r="395" spans="5:33">
      <c r="E395" s="88"/>
      <c r="F395" s="92"/>
      <c r="T395" s="92"/>
      <c r="V395" s="110"/>
      <c r="W395" s="88"/>
      <c r="X395" s="88"/>
      <c r="AB395" s="92"/>
      <c r="AG395" s="92"/>
    </row>
    <row r="396" spans="5:33">
      <c r="E396" s="88"/>
      <c r="F396" s="92"/>
      <c r="T396" s="92"/>
      <c r="V396" s="110"/>
      <c r="W396" s="88"/>
      <c r="X396" s="88"/>
      <c r="AB396" s="92"/>
      <c r="AG396" s="92"/>
    </row>
    <row r="397" spans="5:33">
      <c r="E397" s="88"/>
      <c r="F397" s="92"/>
      <c r="T397" s="92"/>
      <c r="V397" s="110"/>
      <c r="W397" s="88"/>
      <c r="X397" s="88"/>
      <c r="AB397" s="92"/>
      <c r="AG397" s="92"/>
    </row>
    <row r="398" spans="5:33">
      <c r="E398" s="88"/>
      <c r="F398" s="92"/>
      <c r="T398" s="92"/>
      <c r="V398" s="110"/>
      <c r="W398" s="88"/>
      <c r="X398" s="88"/>
      <c r="AB398" s="92"/>
      <c r="AG398" s="92"/>
    </row>
    <row r="399" spans="5:33">
      <c r="E399" s="88"/>
      <c r="F399" s="92"/>
      <c r="T399" s="92"/>
      <c r="V399" s="110"/>
      <c r="W399" s="88"/>
      <c r="X399" s="88"/>
      <c r="AB399" s="92"/>
      <c r="AG399" s="92"/>
    </row>
    <row r="400" spans="5:33">
      <c r="E400" s="88"/>
      <c r="F400" s="92"/>
      <c r="T400" s="92"/>
      <c r="V400" s="110"/>
      <c r="W400" s="88"/>
      <c r="X400" s="88"/>
      <c r="AB400" s="92"/>
      <c r="AG400" s="92"/>
    </row>
    <row r="401" spans="5:33">
      <c r="E401" s="88"/>
      <c r="F401" s="92"/>
      <c r="T401" s="92"/>
      <c r="V401" s="110"/>
      <c r="W401" s="88"/>
      <c r="X401" s="88"/>
      <c r="AB401" s="92"/>
      <c r="AG401" s="92"/>
    </row>
    <row r="402" spans="5:33">
      <c r="E402" s="88"/>
      <c r="F402" s="92"/>
      <c r="T402" s="92"/>
      <c r="V402" s="110"/>
      <c r="W402" s="88"/>
      <c r="X402" s="88"/>
      <c r="AB402" s="92"/>
      <c r="AG402" s="92"/>
    </row>
    <row r="403" spans="5:33">
      <c r="E403" s="88"/>
      <c r="F403" s="92"/>
      <c r="T403" s="92"/>
      <c r="V403" s="110"/>
      <c r="W403" s="88"/>
      <c r="X403" s="88"/>
      <c r="AB403" s="92"/>
      <c r="AG403" s="92"/>
    </row>
    <row r="404" spans="5:33">
      <c r="E404" s="88"/>
      <c r="F404" s="92"/>
      <c r="T404" s="92"/>
      <c r="V404" s="110"/>
      <c r="W404" s="88"/>
      <c r="X404" s="88"/>
      <c r="AB404" s="92"/>
      <c r="AG404" s="92"/>
    </row>
    <row r="405" spans="5:33">
      <c r="E405" s="88"/>
      <c r="F405" s="92"/>
      <c r="T405" s="92"/>
      <c r="V405" s="110"/>
      <c r="W405" s="88"/>
      <c r="X405" s="88"/>
      <c r="AB405" s="92"/>
      <c r="AG405" s="92"/>
    </row>
    <row r="406" spans="5:33">
      <c r="E406" s="88"/>
      <c r="F406" s="92"/>
      <c r="T406" s="92"/>
      <c r="V406" s="110"/>
      <c r="W406" s="88"/>
      <c r="X406" s="88"/>
      <c r="AB406" s="92"/>
      <c r="AG406" s="92"/>
    </row>
    <row r="407" spans="5:33">
      <c r="E407" s="88"/>
      <c r="F407" s="92"/>
      <c r="T407" s="92"/>
      <c r="V407" s="110"/>
      <c r="W407" s="88"/>
      <c r="X407" s="88"/>
      <c r="AB407" s="92"/>
      <c r="AG407" s="92"/>
    </row>
    <row r="408" spans="5:33">
      <c r="E408" s="88"/>
      <c r="F408" s="92"/>
      <c r="T408" s="92"/>
      <c r="V408" s="110"/>
      <c r="W408" s="88"/>
      <c r="X408" s="88"/>
      <c r="AB408" s="92"/>
      <c r="AG408" s="92"/>
    </row>
    <row r="409" spans="5:33">
      <c r="E409" s="88"/>
      <c r="F409" s="92"/>
      <c r="T409" s="92"/>
      <c r="V409" s="110"/>
      <c r="W409" s="88"/>
      <c r="X409" s="88"/>
      <c r="AB409" s="92"/>
      <c r="AG409" s="92"/>
    </row>
    <row r="410" spans="5:33">
      <c r="E410" s="88"/>
      <c r="F410" s="92"/>
      <c r="T410" s="92"/>
      <c r="V410" s="110"/>
      <c r="W410" s="88"/>
      <c r="X410" s="88"/>
      <c r="AB410" s="92"/>
      <c r="AG410" s="92"/>
    </row>
    <row r="411" spans="5:33">
      <c r="E411" s="88"/>
      <c r="F411" s="92"/>
      <c r="T411" s="92"/>
      <c r="V411" s="110"/>
      <c r="W411" s="88"/>
      <c r="X411" s="88"/>
      <c r="AB411" s="92"/>
      <c r="AG411" s="92"/>
    </row>
    <row r="412" spans="5:33">
      <c r="E412" s="88"/>
      <c r="F412" s="92"/>
      <c r="T412" s="92"/>
      <c r="V412" s="110"/>
      <c r="W412" s="88"/>
      <c r="X412" s="88"/>
      <c r="AB412" s="92"/>
      <c r="AG412" s="92"/>
    </row>
    <row r="413" spans="5:33">
      <c r="E413" s="88"/>
      <c r="F413" s="92"/>
      <c r="T413" s="92"/>
      <c r="V413" s="110"/>
      <c r="W413" s="88"/>
      <c r="X413" s="88"/>
      <c r="AB413" s="92"/>
      <c r="AG413" s="92"/>
    </row>
    <row r="414" spans="5:33">
      <c r="E414" s="88"/>
      <c r="F414" s="92"/>
      <c r="T414" s="92"/>
      <c r="V414" s="110"/>
      <c r="W414" s="88"/>
      <c r="X414" s="88"/>
      <c r="AB414" s="92"/>
      <c r="AG414" s="92"/>
    </row>
    <row r="415" spans="5:33">
      <c r="E415" s="88"/>
      <c r="F415" s="92"/>
      <c r="T415" s="92"/>
      <c r="V415" s="110"/>
      <c r="W415" s="88"/>
      <c r="X415" s="88"/>
      <c r="AB415" s="92"/>
      <c r="AG415" s="92"/>
    </row>
    <row r="416" spans="5:33">
      <c r="E416" s="88"/>
      <c r="F416" s="92"/>
      <c r="T416" s="92"/>
      <c r="V416" s="110"/>
      <c r="W416" s="88"/>
      <c r="X416" s="88"/>
      <c r="AB416" s="92"/>
      <c r="AG416" s="92"/>
    </row>
    <row r="417" spans="5:33">
      <c r="E417" s="88"/>
      <c r="F417" s="92"/>
      <c r="T417" s="92"/>
      <c r="V417" s="110"/>
      <c r="W417" s="88"/>
      <c r="X417" s="88"/>
      <c r="AB417" s="92"/>
      <c r="AG417" s="92"/>
    </row>
    <row r="418" spans="5:33">
      <c r="E418" s="88"/>
      <c r="F418" s="92"/>
      <c r="T418" s="92"/>
      <c r="V418" s="110"/>
      <c r="W418" s="88"/>
      <c r="X418" s="88"/>
      <c r="AB418" s="92"/>
      <c r="AG418" s="92"/>
    </row>
    <row r="419" spans="5:33">
      <c r="E419" s="88"/>
      <c r="F419" s="92"/>
      <c r="T419" s="92"/>
      <c r="V419" s="110"/>
      <c r="W419" s="88"/>
      <c r="X419" s="88"/>
      <c r="AB419" s="92"/>
      <c r="AG419" s="92"/>
    </row>
    <row r="420" spans="5:33">
      <c r="E420" s="88"/>
      <c r="F420" s="92"/>
      <c r="T420" s="92"/>
      <c r="V420" s="110"/>
      <c r="W420" s="88"/>
      <c r="X420" s="88"/>
      <c r="AB420" s="92"/>
      <c r="AG420" s="92"/>
    </row>
    <row r="421" spans="5:33">
      <c r="E421" s="88"/>
      <c r="F421" s="92"/>
      <c r="T421" s="92"/>
      <c r="V421" s="110"/>
      <c r="W421" s="88"/>
      <c r="X421" s="88"/>
      <c r="AB421" s="92"/>
      <c r="AG421" s="92"/>
    </row>
    <row r="422" spans="5:33">
      <c r="E422" s="88"/>
      <c r="F422" s="92"/>
      <c r="T422" s="92"/>
      <c r="V422" s="110"/>
      <c r="W422" s="88"/>
      <c r="X422" s="88"/>
      <c r="AB422" s="92"/>
      <c r="AG422" s="92"/>
    </row>
    <row r="423" spans="5:33">
      <c r="E423" s="88"/>
      <c r="F423" s="92"/>
      <c r="T423" s="92"/>
      <c r="V423" s="110"/>
      <c r="W423" s="88"/>
      <c r="X423" s="88"/>
      <c r="AB423" s="92"/>
      <c r="AG423" s="92"/>
    </row>
    <row r="424" spans="5:33">
      <c r="E424" s="88"/>
      <c r="F424" s="92"/>
      <c r="T424" s="92"/>
      <c r="V424" s="110"/>
      <c r="W424" s="92"/>
      <c r="X424" s="92"/>
      <c r="Y424" s="92"/>
      <c r="Z424" s="92"/>
      <c r="AA424" s="92"/>
      <c r="AB424" s="92"/>
      <c r="AG424" s="92"/>
    </row>
    <row r="425" spans="5:33">
      <c r="E425" s="88"/>
      <c r="F425" s="92"/>
      <c r="T425" s="92"/>
      <c r="V425" s="110"/>
      <c r="W425" s="88"/>
      <c r="X425" s="88"/>
      <c r="AB425" s="92"/>
      <c r="AG425" s="92"/>
    </row>
    <row r="426" spans="5:33">
      <c r="E426" s="88"/>
      <c r="F426" s="92"/>
      <c r="T426" s="92"/>
      <c r="V426" s="110"/>
      <c r="W426" s="88"/>
      <c r="X426" s="88"/>
      <c r="AB426" s="92"/>
      <c r="AG426" s="92"/>
    </row>
    <row r="427" spans="5:33">
      <c r="E427" s="88"/>
      <c r="F427" s="92"/>
      <c r="U427" s="110"/>
      <c r="V427" s="110"/>
      <c r="W427" s="92"/>
      <c r="X427" s="92"/>
      <c r="Y427" s="92"/>
      <c r="Z427" s="92"/>
      <c r="AA427" s="92"/>
      <c r="AB427" s="92"/>
      <c r="AG427" s="92"/>
    </row>
    <row r="428" spans="5:33">
      <c r="E428" s="88"/>
      <c r="F428" s="92"/>
      <c r="V428" s="110"/>
      <c r="W428" s="88"/>
      <c r="X428" s="88"/>
      <c r="AB428" s="92"/>
      <c r="AG428" s="92"/>
    </row>
    <row r="429" spans="5:33">
      <c r="E429" s="88"/>
      <c r="F429" s="92"/>
      <c r="V429" s="110"/>
      <c r="W429" s="88"/>
      <c r="X429" s="88"/>
      <c r="AB429" s="92"/>
      <c r="AG429" s="92"/>
    </row>
    <row r="430" spans="5:33">
      <c r="E430" s="88"/>
      <c r="F430" s="92"/>
      <c r="V430" s="110"/>
      <c r="W430" s="88"/>
      <c r="X430" s="88"/>
      <c r="AB430" s="92"/>
      <c r="AG430" s="92"/>
    </row>
    <row r="431" spans="5:33">
      <c r="E431" s="88"/>
      <c r="F431" s="92"/>
      <c r="V431" s="110"/>
      <c r="W431" s="88"/>
      <c r="X431" s="88"/>
      <c r="AB431" s="92"/>
      <c r="AG431" s="92"/>
    </row>
    <row r="432" spans="5:33">
      <c r="E432" s="88"/>
      <c r="F432" s="92"/>
      <c r="V432" s="110"/>
      <c r="W432" s="88"/>
      <c r="X432" s="88"/>
      <c r="AB432" s="92"/>
      <c r="AG432" s="92"/>
    </row>
    <row r="433" spans="5:33">
      <c r="E433" s="88"/>
      <c r="F433" s="92"/>
      <c r="V433" s="110"/>
      <c r="W433" s="88"/>
      <c r="X433" s="88"/>
      <c r="AB433" s="92"/>
      <c r="AG433" s="92"/>
    </row>
    <row r="434" spans="5:33">
      <c r="E434" s="88"/>
      <c r="F434" s="92"/>
      <c r="V434" s="110"/>
      <c r="W434" s="88"/>
      <c r="X434" s="88"/>
      <c r="AB434" s="92"/>
      <c r="AG434" s="92"/>
    </row>
    <row r="435" spans="5:33">
      <c r="E435" s="88"/>
      <c r="F435" s="92"/>
      <c r="V435" s="110"/>
      <c r="W435" s="88"/>
      <c r="X435" s="88"/>
      <c r="AB435" s="92"/>
      <c r="AG435" s="92"/>
    </row>
    <row r="436" spans="5:33">
      <c r="E436" s="88"/>
      <c r="F436" s="92"/>
      <c r="V436" s="110"/>
      <c r="W436" s="88"/>
      <c r="X436" s="88"/>
      <c r="AB436" s="92"/>
      <c r="AG436" s="92"/>
    </row>
    <row r="437" spans="5:33">
      <c r="E437" s="88"/>
      <c r="F437" s="92"/>
      <c r="V437" s="110"/>
      <c r="W437" s="88"/>
      <c r="X437" s="88"/>
      <c r="AB437" s="92"/>
      <c r="AG437" s="92"/>
    </row>
    <row r="438" spans="5:33">
      <c r="E438" s="88"/>
      <c r="F438" s="92"/>
      <c r="V438" s="110"/>
      <c r="W438" s="88"/>
      <c r="X438" s="88"/>
      <c r="AB438" s="92"/>
      <c r="AG438" s="92"/>
    </row>
    <row r="439" spans="5:33">
      <c r="E439" s="88"/>
      <c r="F439" s="92"/>
      <c r="V439" s="110"/>
      <c r="W439" s="88"/>
      <c r="X439" s="88"/>
      <c r="AB439" s="92"/>
      <c r="AG439" s="92"/>
    </row>
    <row r="440" spans="5:33">
      <c r="E440" s="88"/>
      <c r="F440" s="92"/>
      <c r="V440" s="110"/>
      <c r="W440" s="88"/>
      <c r="X440" s="88"/>
      <c r="AB440" s="92"/>
      <c r="AG440" s="92"/>
    </row>
    <row r="441" spans="5:33">
      <c r="E441" s="88"/>
      <c r="F441" s="92"/>
      <c r="V441" s="110"/>
      <c r="W441" s="88"/>
      <c r="X441" s="88"/>
      <c r="AB441" s="92"/>
      <c r="AG441" s="92"/>
    </row>
    <row r="442" spans="5:33">
      <c r="E442" s="88"/>
      <c r="F442" s="92"/>
      <c r="V442" s="110"/>
      <c r="W442" s="88"/>
      <c r="X442" s="88"/>
      <c r="AB442" s="92"/>
      <c r="AG442" s="92"/>
    </row>
    <row r="443" spans="5:33">
      <c r="E443" s="88"/>
      <c r="F443" s="92"/>
      <c r="V443" s="110"/>
      <c r="W443" s="88"/>
      <c r="X443" s="88"/>
      <c r="AB443" s="92"/>
      <c r="AG443" s="92"/>
    </row>
    <row r="444" spans="5:33">
      <c r="E444" s="88"/>
      <c r="F444" s="92"/>
      <c r="V444" s="110"/>
      <c r="W444" s="88"/>
      <c r="X444" s="88"/>
      <c r="AB444" s="92"/>
      <c r="AG444" s="92"/>
    </row>
    <row r="445" spans="5:33">
      <c r="E445" s="88"/>
      <c r="F445" s="92"/>
      <c r="V445" s="110"/>
      <c r="W445" s="88"/>
      <c r="X445" s="88"/>
      <c r="AB445" s="92"/>
      <c r="AG445" s="92"/>
    </row>
    <row r="446" spans="5:33">
      <c r="E446" s="88"/>
      <c r="F446" s="92"/>
      <c r="V446" s="110"/>
      <c r="W446" s="88"/>
      <c r="X446" s="88"/>
      <c r="AB446" s="92"/>
      <c r="AG446" s="92"/>
    </row>
    <row r="447" spans="5:33">
      <c r="E447" s="88"/>
      <c r="F447" s="92"/>
      <c r="V447" s="110"/>
      <c r="W447" s="88"/>
      <c r="X447" s="88"/>
      <c r="AB447" s="92"/>
      <c r="AG447" s="92"/>
    </row>
    <row r="448" spans="5:33">
      <c r="E448" s="88"/>
      <c r="F448" s="92"/>
      <c r="V448" s="110"/>
      <c r="W448" s="88"/>
      <c r="X448" s="88"/>
      <c r="AB448" s="92"/>
      <c r="AG448" s="92"/>
    </row>
    <row r="449" spans="5:33">
      <c r="E449" s="88"/>
      <c r="F449" s="92"/>
      <c r="V449" s="110"/>
      <c r="W449" s="88"/>
      <c r="X449" s="88"/>
      <c r="AB449" s="92"/>
      <c r="AG449" s="92"/>
    </row>
    <row r="450" spans="5:33">
      <c r="E450" s="88"/>
      <c r="F450" s="92"/>
      <c r="V450" s="110"/>
      <c r="W450" s="88"/>
      <c r="X450" s="88"/>
      <c r="AB450" s="92"/>
      <c r="AG450" s="92"/>
    </row>
    <row r="451" spans="5:33">
      <c r="E451" s="88"/>
      <c r="F451" s="92"/>
      <c r="V451" s="110"/>
      <c r="W451" s="88"/>
      <c r="X451" s="88"/>
      <c r="AB451" s="92"/>
      <c r="AG451" s="92"/>
    </row>
    <row r="452" spans="5:33">
      <c r="E452" s="88"/>
      <c r="F452" s="92"/>
      <c r="V452" s="110"/>
      <c r="W452" s="88"/>
      <c r="X452" s="88"/>
      <c r="AB452" s="92"/>
      <c r="AG452" s="92"/>
    </row>
    <row r="453" spans="5:33">
      <c r="E453" s="88"/>
      <c r="F453" s="92"/>
      <c r="V453" s="110"/>
      <c r="W453" s="88"/>
      <c r="X453" s="88"/>
      <c r="AB453" s="92"/>
      <c r="AG453" s="92"/>
    </row>
    <row r="454" spans="5:33">
      <c r="E454" s="88"/>
      <c r="F454" s="92"/>
      <c r="V454" s="110"/>
      <c r="W454" s="88"/>
      <c r="X454" s="88"/>
      <c r="AB454" s="92"/>
      <c r="AG454" s="92"/>
    </row>
    <row r="455" spans="5:33">
      <c r="E455" s="88"/>
      <c r="F455" s="92"/>
      <c r="V455" s="110"/>
      <c r="W455" s="88"/>
      <c r="X455" s="88"/>
      <c r="AB455" s="92"/>
      <c r="AG455" s="92"/>
    </row>
    <row r="456" spans="5:33">
      <c r="E456" s="88"/>
      <c r="F456" s="92"/>
      <c r="V456" s="110"/>
      <c r="W456" s="88"/>
      <c r="X456" s="88"/>
      <c r="AB456" s="92"/>
      <c r="AG456" s="92"/>
    </row>
    <row r="457" spans="5:33">
      <c r="E457" s="88"/>
      <c r="F457" s="92"/>
      <c r="V457" s="110"/>
      <c r="W457" s="88"/>
      <c r="X457" s="88"/>
      <c r="AB457" s="92"/>
      <c r="AG457" s="92"/>
    </row>
    <row r="458" spans="5:33">
      <c r="E458" s="88"/>
      <c r="F458" s="92"/>
      <c r="V458" s="110"/>
      <c r="W458" s="88"/>
      <c r="X458" s="88"/>
      <c r="AB458" s="92"/>
      <c r="AG458" s="92"/>
    </row>
    <row r="459" spans="5:33">
      <c r="E459" s="88"/>
      <c r="F459" s="92"/>
      <c r="V459" s="110"/>
      <c r="W459" s="88"/>
      <c r="X459" s="88"/>
      <c r="AB459" s="92"/>
      <c r="AG459" s="92"/>
    </row>
    <row r="460" spans="5:33">
      <c r="E460" s="88"/>
      <c r="F460" s="92"/>
      <c r="V460" s="110"/>
      <c r="W460" s="88"/>
      <c r="X460" s="88"/>
      <c r="AB460" s="92"/>
      <c r="AG460" s="92"/>
    </row>
    <row r="461" spans="5:33">
      <c r="E461" s="88"/>
      <c r="F461" s="92"/>
      <c r="V461" s="110"/>
      <c r="W461" s="88"/>
      <c r="X461" s="88"/>
      <c r="AB461" s="92"/>
      <c r="AG461" s="92"/>
    </row>
    <row r="462" spans="5:33">
      <c r="E462" s="88"/>
      <c r="F462" s="92"/>
      <c r="V462" s="110"/>
      <c r="W462" s="88"/>
      <c r="X462" s="88"/>
      <c r="AB462" s="92"/>
      <c r="AG462" s="92"/>
    </row>
    <row r="463" spans="5:33">
      <c r="E463" s="88"/>
      <c r="F463" s="92"/>
      <c r="V463" s="110"/>
      <c r="W463" s="88"/>
      <c r="X463" s="88"/>
      <c r="AB463" s="92"/>
      <c r="AG463" s="92"/>
    </row>
    <row r="464" spans="5:33">
      <c r="E464" s="88"/>
      <c r="F464" s="92"/>
      <c r="V464" s="110"/>
      <c r="W464" s="88"/>
      <c r="X464" s="88"/>
      <c r="AB464" s="92"/>
      <c r="AG464" s="92"/>
    </row>
    <row r="465" spans="5:33">
      <c r="E465" s="88"/>
      <c r="F465" s="92"/>
      <c r="V465" s="110"/>
      <c r="W465" s="88"/>
      <c r="X465" s="88"/>
      <c r="AB465" s="92"/>
      <c r="AG465" s="92"/>
    </row>
    <row r="466" spans="5:33">
      <c r="E466" s="88"/>
      <c r="F466" s="92"/>
      <c r="V466" s="110"/>
      <c r="W466" s="88"/>
      <c r="X466" s="88"/>
      <c r="AB466" s="92"/>
      <c r="AG466" s="92"/>
    </row>
    <row r="467" spans="5:33">
      <c r="E467" s="88"/>
      <c r="F467" s="92"/>
      <c r="V467" s="110"/>
      <c r="W467" s="88"/>
      <c r="X467" s="88"/>
      <c r="AB467" s="92"/>
      <c r="AG467" s="92"/>
    </row>
    <row r="468" spans="5:33">
      <c r="E468" s="88"/>
      <c r="F468" s="92"/>
      <c r="V468" s="110"/>
      <c r="W468" s="88"/>
      <c r="X468" s="88"/>
      <c r="AB468" s="92"/>
      <c r="AG468" s="92"/>
    </row>
    <row r="469" spans="5:33">
      <c r="E469" s="88"/>
      <c r="F469" s="92"/>
      <c r="V469" s="110"/>
      <c r="W469" s="88"/>
      <c r="X469" s="88"/>
      <c r="AB469" s="92"/>
      <c r="AG469" s="92"/>
    </row>
    <row r="470" spans="5:33">
      <c r="E470" s="88"/>
      <c r="F470" s="92"/>
      <c r="V470" s="110"/>
      <c r="W470" s="88"/>
      <c r="X470" s="88"/>
      <c r="AB470" s="92"/>
      <c r="AG470" s="92"/>
    </row>
    <row r="471" s="87" customFormat="1" spans="1:33">
      <c r="A471" s="88"/>
      <c r="B471" s="88"/>
      <c r="C471" s="88"/>
      <c r="D471" s="88"/>
      <c r="E471" s="88"/>
      <c r="F471" s="119"/>
      <c r="I471" s="120"/>
      <c r="L471" s="121"/>
      <c r="P471" s="120"/>
      <c r="U471" s="122"/>
      <c r="V471" s="123"/>
      <c r="W471" s="88"/>
      <c r="X471" s="88"/>
      <c r="Y471" s="88"/>
      <c r="Z471" s="88"/>
      <c r="AA471" s="88"/>
      <c r="AB471" s="92"/>
      <c r="AC471" s="88"/>
      <c r="AD471" s="88"/>
      <c r="AE471" s="88"/>
      <c r="AF471" s="88"/>
      <c r="AG471" s="119"/>
    </row>
    <row r="472" s="87" customFormat="1" spans="1:33">
      <c r="A472" s="88"/>
      <c r="B472" s="88"/>
      <c r="C472" s="88"/>
      <c r="D472" s="88"/>
      <c r="E472" s="88"/>
      <c r="F472" s="119"/>
      <c r="I472" s="120"/>
      <c r="L472" s="121"/>
      <c r="P472" s="120"/>
      <c r="U472" s="122"/>
      <c r="V472" s="123"/>
      <c r="W472" s="88"/>
      <c r="X472" s="88"/>
      <c r="Y472" s="88"/>
      <c r="Z472" s="88"/>
      <c r="AA472" s="88"/>
      <c r="AB472" s="92"/>
      <c r="AC472" s="88"/>
      <c r="AD472" s="88"/>
      <c r="AE472" s="88"/>
      <c r="AF472" s="88"/>
      <c r="AG472" s="119"/>
    </row>
    <row r="473" s="87" customFormat="1" spans="1:33">
      <c r="A473" s="88"/>
      <c r="B473" s="88"/>
      <c r="C473" s="88"/>
      <c r="D473" s="88"/>
      <c r="E473" s="88"/>
      <c r="F473" s="119"/>
      <c r="I473" s="120"/>
      <c r="L473" s="121"/>
      <c r="P473" s="120"/>
      <c r="U473" s="122"/>
      <c r="V473" s="123"/>
      <c r="W473" s="88"/>
      <c r="X473" s="88"/>
      <c r="Y473" s="88"/>
      <c r="Z473" s="88"/>
      <c r="AA473" s="88"/>
      <c r="AB473" s="92"/>
      <c r="AC473" s="88"/>
      <c r="AD473" s="88"/>
      <c r="AE473" s="88"/>
      <c r="AF473" s="88"/>
      <c r="AG473" s="119"/>
    </row>
    <row r="474" spans="5:33">
      <c r="E474" s="88"/>
      <c r="F474" s="92"/>
      <c r="V474" s="110"/>
      <c r="W474" s="88"/>
      <c r="X474" s="88"/>
      <c r="AB474" s="92"/>
      <c r="AG474" s="92"/>
    </row>
    <row r="475" spans="5:33">
      <c r="E475" s="88"/>
      <c r="F475" s="92"/>
      <c r="V475" s="110"/>
      <c r="W475" s="88"/>
      <c r="X475" s="88"/>
      <c r="AB475" s="92"/>
      <c r="AG475" s="92"/>
    </row>
    <row r="476" spans="5:33">
      <c r="E476" s="88"/>
      <c r="F476" s="92"/>
      <c r="V476" s="110"/>
      <c r="W476" s="88"/>
      <c r="X476" s="88"/>
      <c r="AB476" s="92"/>
      <c r="AG476" s="92"/>
    </row>
    <row r="477" spans="5:33">
      <c r="E477" s="88"/>
      <c r="F477" s="92"/>
      <c r="V477" s="110"/>
      <c r="W477" s="88"/>
      <c r="X477" s="88"/>
      <c r="AB477" s="92"/>
      <c r="AG477" s="92"/>
    </row>
    <row r="478" spans="5:33">
      <c r="E478" s="88"/>
      <c r="F478" s="92"/>
      <c r="V478" s="110"/>
      <c r="W478" s="88"/>
      <c r="X478" s="88"/>
      <c r="AB478" s="92"/>
      <c r="AG478" s="92"/>
    </row>
    <row r="479" spans="5:33">
      <c r="E479" s="88"/>
      <c r="F479" s="92"/>
      <c r="V479" s="110"/>
      <c r="W479" s="88"/>
      <c r="X479" s="88"/>
      <c r="AB479" s="92"/>
      <c r="AG479" s="92"/>
    </row>
    <row r="480" spans="5:33">
      <c r="E480" s="88"/>
      <c r="F480" s="92"/>
      <c r="V480" s="110"/>
      <c r="W480" s="88"/>
      <c r="X480" s="88"/>
      <c r="AB480" s="92"/>
      <c r="AG480" s="92"/>
    </row>
    <row r="481" spans="5:33">
      <c r="E481" s="88"/>
      <c r="F481" s="92"/>
      <c r="V481" s="110"/>
      <c r="W481" s="88"/>
      <c r="X481" s="88"/>
      <c r="AB481" s="92"/>
      <c r="AG481" s="92"/>
    </row>
    <row r="482" spans="5:33">
      <c r="E482" s="88"/>
      <c r="F482" s="92"/>
      <c r="V482" s="110"/>
      <c r="W482" s="88"/>
      <c r="X482" s="88"/>
      <c r="AB482" s="92"/>
      <c r="AG482" s="92"/>
    </row>
    <row r="483" spans="5:33">
      <c r="E483" s="88"/>
      <c r="F483" s="92"/>
      <c r="V483" s="110"/>
      <c r="W483" s="88"/>
      <c r="X483" s="88"/>
      <c r="AB483" s="92"/>
      <c r="AG483" s="92"/>
    </row>
    <row r="484" spans="5:33">
      <c r="E484" s="88"/>
      <c r="F484" s="92"/>
      <c r="V484" s="110"/>
      <c r="W484" s="88"/>
      <c r="X484" s="88"/>
      <c r="AB484" s="92"/>
      <c r="AG484" s="92"/>
    </row>
    <row r="485" spans="5:33">
      <c r="E485" s="88"/>
      <c r="F485" s="92"/>
      <c r="V485" s="110"/>
      <c r="W485" s="88"/>
      <c r="X485" s="88"/>
      <c r="AB485" s="92"/>
      <c r="AG485" s="92"/>
    </row>
    <row r="486" spans="5:33">
      <c r="E486" s="88"/>
      <c r="F486" s="92"/>
      <c r="V486" s="110"/>
      <c r="W486" s="88"/>
      <c r="X486" s="88"/>
      <c r="AB486" s="92"/>
      <c r="AG486" s="92"/>
    </row>
    <row r="487" spans="5:33">
      <c r="E487" s="88"/>
      <c r="F487" s="92"/>
      <c r="V487" s="110"/>
      <c r="W487" s="88"/>
      <c r="X487" s="88"/>
      <c r="AB487" s="92"/>
      <c r="AG487" s="92"/>
    </row>
    <row r="488" spans="5:33">
      <c r="E488" s="88"/>
      <c r="F488" s="92"/>
      <c r="V488" s="110"/>
      <c r="W488" s="88"/>
      <c r="X488" s="88"/>
      <c r="AB488" s="92"/>
      <c r="AG488" s="92"/>
    </row>
    <row r="489" spans="5:33">
      <c r="E489" s="88"/>
      <c r="F489" s="92"/>
      <c r="V489" s="110"/>
      <c r="W489" s="88"/>
      <c r="X489" s="88"/>
      <c r="AB489" s="92"/>
      <c r="AG489" s="92"/>
    </row>
    <row r="490" spans="5:33">
      <c r="E490" s="88"/>
      <c r="F490" s="92"/>
      <c r="V490" s="110"/>
      <c r="W490" s="88"/>
      <c r="X490" s="88"/>
      <c r="AB490" s="92"/>
      <c r="AG490" s="92"/>
    </row>
    <row r="491" spans="5:33">
      <c r="E491" s="88"/>
      <c r="F491" s="92"/>
      <c r="V491" s="110"/>
      <c r="W491" s="88"/>
      <c r="X491" s="88"/>
      <c r="AB491" s="92"/>
      <c r="AG491" s="92"/>
    </row>
    <row r="492" spans="5:33">
      <c r="E492" s="88"/>
      <c r="F492" s="92"/>
      <c r="V492" s="110"/>
      <c r="W492" s="88"/>
      <c r="X492" s="88"/>
      <c r="AB492" s="92"/>
      <c r="AG492" s="92"/>
    </row>
    <row r="493" spans="5:33">
      <c r="E493" s="88"/>
      <c r="F493" s="92"/>
      <c r="V493" s="110"/>
      <c r="W493" s="88"/>
      <c r="X493" s="88"/>
      <c r="AB493" s="92"/>
      <c r="AG493" s="92"/>
    </row>
    <row r="494" spans="5:33">
      <c r="E494" s="88"/>
      <c r="F494" s="92"/>
      <c r="V494" s="110"/>
      <c r="W494" s="88"/>
      <c r="X494" s="88"/>
      <c r="AB494" s="92"/>
      <c r="AG494" s="92"/>
    </row>
    <row r="495" spans="5:33">
      <c r="E495" s="88"/>
      <c r="F495" s="92"/>
      <c r="V495" s="110"/>
      <c r="W495" s="88"/>
      <c r="X495" s="88"/>
      <c r="AB495" s="92"/>
      <c r="AG495" s="92"/>
    </row>
    <row r="496" spans="5:33">
      <c r="E496" s="88"/>
      <c r="F496" s="92"/>
      <c r="V496" s="110"/>
      <c r="W496" s="88"/>
      <c r="X496" s="88"/>
      <c r="AB496" s="92"/>
      <c r="AG496" s="92"/>
    </row>
    <row r="497" spans="5:33">
      <c r="E497" s="88"/>
      <c r="F497" s="92"/>
      <c r="V497" s="110"/>
      <c r="W497" s="88"/>
      <c r="X497" s="88"/>
      <c r="AB497" s="92"/>
      <c r="AG497" s="92"/>
    </row>
    <row r="498" spans="5:33">
      <c r="E498" s="88"/>
      <c r="F498" s="92"/>
      <c r="V498" s="110"/>
      <c r="W498" s="88"/>
      <c r="X498" s="88"/>
      <c r="AB498" s="92"/>
      <c r="AG498" s="92"/>
    </row>
    <row r="499" spans="5:33">
      <c r="E499" s="88"/>
      <c r="F499" s="92"/>
      <c r="V499" s="110"/>
      <c r="W499" s="88"/>
      <c r="X499" s="88"/>
      <c r="AB499" s="92"/>
      <c r="AG499" s="92"/>
    </row>
    <row r="500" spans="5:33">
      <c r="E500" s="88"/>
      <c r="F500" s="92"/>
      <c r="V500" s="110"/>
      <c r="W500" s="88"/>
      <c r="X500" s="88"/>
      <c r="AB500" s="92"/>
      <c r="AG500" s="92"/>
    </row>
    <row r="501" spans="5:33">
      <c r="E501" s="88"/>
      <c r="F501" s="92"/>
      <c r="V501" s="110"/>
      <c r="W501" s="88"/>
      <c r="X501" s="88"/>
      <c r="AB501" s="92"/>
      <c r="AG501" s="92"/>
    </row>
    <row r="502" spans="5:33">
      <c r="E502" s="88"/>
      <c r="F502" s="92"/>
      <c r="V502" s="110"/>
      <c r="W502" s="88"/>
      <c r="X502" s="88"/>
      <c r="AB502" s="92"/>
      <c r="AG502" s="92"/>
    </row>
    <row r="503" spans="5:33">
      <c r="E503" s="88"/>
      <c r="F503" s="92"/>
      <c r="V503" s="110"/>
      <c r="W503" s="88"/>
      <c r="X503" s="88"/>
      <c r="AB503" s="92"/>
      <c r="AG503" s="92"/>
    </row>
    <row r="504" spans="5:33">
      <c r="E504" s="88"/>
      <c r="F504" s="92"/>
      <c r="V504" s="110"/>
      <c r="W504" s="88"/>
      <c r="X504" s="88"/>
      <c r="AB504" s="92"/>
      <c r="AG504" s="92"/>
    </row>
    <row r="505" spans="5:33">
      <c r="E505" s="88"/>
      <c r="F505" s="92"/>
      <c r="V505" s="110"/>
      <c r="W505" s="88"/>
      <c r="X505" s="88"/>
      <c r="AB505" s="92"/>
      <c r="AG505" s="92"/>
    </row>
    <row r="506" spans="5:33">
      <c r="E506" s="88"/>
      <c r="F506" s="92"/>
      <c r="V506" s="110"/>
      <c r="W506" s="88"/>
      <c r="X506" s="88"/>
      <c r="AB506" s="92"/>
      <c r="AG506" s="92"/>
    </row>
    <row r="507" spans="5:33">
      <c r="E507" s="88"/>
      <c r="F507" s="92"/>
      <c r="V507" s="110"/>
      <c r="W507" s="88"/>
      <c r="X507" s="88"/>
      <c r="AB507" s="92"/>
      <c r="AG507" s="92"/>
    </row>
    <row r="508" spans="5:33">
      <c r="E508" s="88"/>
      <c r="F508" s="92"/>
      <c r="V508" s="110"/>
      <c r="W508" s="88"/>
      <c r="X508" s="88"/>
      <c r="AB508" s="92"/>
      <c r="AG508" s="92"/>
    </row>
    <row r="509" spans="5:33">
      <c r="E509" s="88"/>
      <c r="F509" s="92"/>
      <c r="V509" s="110"/>
      <c r="W509" s="88"/>
      <c r="X509" s="88"/>
      <c r="AB509" s="92"/>
      <c r="AG509" s="92"/>
    </row>
    <row r="510" spans="5:33">
      <c r="E510" s="88"/>
      <c r="F510" s="92"/>
      <c r="V510" s="110"/>
      <c r="W510" s="88"/>
      <c r="X510" s="88"/>
      <c r="AB510" s="92"/>
      <c r="AG510" s="92"/>
    </row>
    <row r="511" spans="5:33">
      <c r="E511" s="88"/>
      <c r="F511" s="92"/>
      <c r="V511" s="110"/>
      <c r="W511" s="88"/>
      <c r="X511" s="88"/>
      <c r="AB511" s="92"/>
      <c r="AG511" s="92"/>
    </row>
    <row r="512" spans="5:33">
      <c r="E512" s="88"/>
      <c r="F512" s="92"/>
      <c r="V512" s="110"/>
      <c r="W512" s="88"/>
      <c r="X512" s="88"/>
      <c r="AB512" s="92"/>
      <c r="AG512" s="92"/>
    </row>
    <row r="513" spans="5:33">
      <c r="E513" s="88"/>
      <c r="F513" s="92"/>
      <c r="V513" s="110"/>
      <c r="W513" s="88"/>
      <c r="X513" s="88"/>
      <c r="AB513" s="92"/>
      <c r="AG513" s="92"/>
    </row>
    <row r="514" spans="5:33">
      <c r="E514" s="88"/>
      <c r="F514" s="92"/>
      <c r="V514" s="110"/>
      <c r="W514" s="88"/>
      <c r="X514" s="88"/>
      <c r="AB514" s="92"/>
      <c r="AG514" s="92"/>
    </row>
    <row r="515" spans="5:33">
      <c r="E515" s="88"/>
      <c r="F515" s="92"/>
      <c r="V515" s="110"/>
      <c r="W515" s="88"/>
      <c r="X515" s="88"/>
      <c r="AB515" s="92"/>
      <c r="AG515" s="92"/>
    </row>
    <row r="516" spans="5:33">
      <c r="E516" s="88"/>
      <c r="F516" s="92"/>
      <c r="V516" s="110"/>
      <c r="W516" s="88"/>
      <c r="X516" s="88"/>
      <c r="AB516" s="92"/>
      <c r="AG516" s="92"/>
    </row>
    <row r="517" spans="5:33">
      <c r="E517" s="88"/>
      <c r="F517" s="92"/>
      <c r="V517" s="110"/>
      <c r="W517" s="88"/>
      <c r="X517" s="88"/>
      <c r="AB517" s="92"/>
      <c r="AG517" s="92"/>
    </row>
    <row r="518" spans="5:33">
      <c r="E518" s="88"/>
      <c r="F518" s="92"/>
      <c r="V518" s="110"/>
      <c r="W518" s="88"/>
      <c r="X518" s="88"/>
      <c r="AB518" s="92"/>
      <c r="AG518" s="92"/>
    </row>
    <row r="519" spans="5:33">
      <c r="E519" s="88"/>
      <c r="F519" s="92"/>
      <c r="V519" s="110"/>
      <c r="W519" s="88"/>
      <c r="X519" s="88"/>
      <c r="AB519" s="92"/>
      <c r="AG519" s="92"/>
    </row>
    <row r="520" spans="5:33">
      <c r="E520" s="88"/>
      <c r="F520" s="92"/>
      <c r="V520" s="110"/>
      <c r="W520" s="88"/>
      <c r="X520" s="88"/>
      <c r="AB520" s="92"/>
      <c r="AG520" s="92"/>
    </row>
    <row r="521" spans="5:33">
      <c r="E521" s="88"/>
      <c r="F521" s="92"/>
      <c r="V521" s="110"/>
      <c r="W521" s="88"/>
      <c r="X521" s="88"/>
      <c r="AB521" s="92"/>
      <c r="AG521" s="92"/>
    </row>
    <row r="522" spans="5:33">
      <c r="E522" s="88"/>
      <c r="F522" s="92"/>
      <c r="V522" s="110"/>
      <c r="W522" s="88"/>
      <c r="X522" s="88"/>
      <c r="AB522" s="92"/>
      <c r="AG522" s="92"/>
    </row>
    <row r="523" spans="5:33">
      <c r="E523" s="88"/>
      <c r="F523" s="92"/>
      <c r="V523" s="110"/>
      <c r="W523" s="88"/>
      <c r="X523" s="88"/>
      <c r="AB523" s="92"/>
      <c r="AG523" s="92"/>
    </row>
    <row r="524" spans="5:33">
      <c r="E524" s="88"/>
      <c r="F524" s="92"/>
      <c r="V524" s="110"/>
      <c r="W524" s="88"/>
      <c r="X524" s="88"/>
      <c r="AB524" s="92"/>
      <c r="AG524" s="92"/>
    </row>
    <row r="525" spans="5:33">
      <c r="E525" s="88"/>
      <c r="F525" s="92"/>
      <c r="V525" s="110"/>
      <c r="W525" s="88"/>
      <c r="X525" s="88"/>
      <c r="AB525" s="92"/>
      <c r="AG525" s="92"/>
    </row>
    <row r="526" spans="5:33">
      <c r="E526" s="88"/>
      <c r="F526" s="92"/>
      <c r="V526" s="110"/>
      <c r="W526" s="88"/>
      <c r="X526" s="88"/>
      <c r="AB526" s="92"/>
      <c r="AG526" s="92"/>
    </row>
    <row r="527" spans="5:33">
      <c r="E527" s="88"/>
      <c r="F527" s="92"/>
      <c r="V527" s="110"/>
      <c r="W527" s="88"/>
      <c r="X527" s="88"/>
      <c r="AB527" s="92"/>
      <c r="AG527" s="92"/>
    </row>
    <row r="528" spans="5:33">
      <c r="E528" s="88"/>
      <c r="F528" s="92"/>
      <c r="V528" s="110"/>
      <c r="W528" s="88"/>
      <c r="X528" s="88"/>
      <c r="AB528" s="92"/>
      <c r="AG528" s="92"/>
    </row>
    <row r="529" spans="5:33">
      <c r="E529" s="88"/>
      <c r="F529" s="92"/>
      <c r="V529" s="110"/>
      <c r="W529" s="88"/>
      <c r="X529" s="88"/>
      <c r="AB529" s="92"/>
      <c r="AG529" s="92"/>
    </row>
    <row r="530" spans="5:33">
      <c r="E530" s="88"/>
      <c r="F530" s="92"/>
      <c r="V530" s="110"/>
      <c r="W530" s="88"/>
      <c r="X530" s="88"/>
      <c r="AB530" s="92"/>
      <c r="AG530" s="92"/>
    </row>
    <row r="531" spans="5:33">
      <c r="E531" s="88"/>
      <c r="F531" s="92"/>
      <c r="V531" s="110"/>
      <c r="W531" s="88"/>
      <c r="X531" s="88"/>
      <c r="AB531" s="92"/>
      <c r="AG531" s="92"/>
    </row>
    <row r="532" spans="5:33">
      <c r="E532" s="88"/>
      <c r="F532" s="92"/>
      <c r="V532" s="110"/>
      <c r="W532" s="88"/>
      <c r="X532" s="88"/>
      <c r="AB532" s="92"/>
      <c r="AG532" s="92"/>
    </row>
    <row r="533" spans="5:33">
      <c r="E533" s="88"/>
      <c r="F533" s="92"/>
      <c r="V533" s="110"/>
      <c r="W533" s="88"/>
      <c r="X533" s="88"/>
      <c r="AB533" s="92"/>
      <c r="AG533" s="92"/>
    </row>
    <row r="534" spans="5:33">
      <c r="E534" s="88"/>
      <c r="F534" s="92"/>
      <c r="V534" s="110"/>
      <c r="W534" s="88"/>
      <c r="X534" s="88"/>
      <c r="AB534" s="92"/>
      <c r="AG534" s="92"/>
    </row>
    <row r="535" spans="5:33">
      <c r="E535" s="88"/>
      <c r="F535" s="92"/>
      <c r="V535" s="110"/>
      <c r="W535" s="88"/>
      <c r="X535" s="88"/>
      <c r="AB535" s="92"/>
      <c r="AG535" s="92"/>
    </row>
    <row r="536" spans="5:33">
      <c r="E536" s="88"/>
      <c r="F536" s="92"/>
      <c r="V536" s="110"/>
      <c r="W536" s="88"/>
      <c r="X536" s="88"/>
      <c r="AB536" s="92"/>
      <c r="AG536" s="92"/>
    </row>
    <row r="537" spans="5:33">
      <c r="E537" s="88"/>
      <c r="F537" s="92"/>
      <c r="V537" s="110"/>
      <c r="W537" s="88"/>
      <c r="X537" s="88"/>
      <c r="AB537" s="92"/>
      <c r="AG537" s="92"/>
    </row>
    <row r="538" spans="5:33">
      <c r="E538" s="88"/>
      <c r="F538" s="92"/>
      <c r="V538" s="110"/>
      <c r="W538" s="88"/>
      <c r="X538" s="88"/>
      <c r="AB538" s="92"/>
      <c r="AG538" s="92"/>
    </row>
    <row r="539" spans="5:33">
      <c r="E539" s="88"/>
      <c r="F539" s="92"/>
      <c r="V539" s="110"/>
      <c r="W539" s="88"/>
      <c r="X539" s="88"/>
      <c r="AB539" s="92"/>
      <c r="AG539" s="92"/>
    </row>
    <row r="540" spans="5:33">
      <c r="E540" s="88"/>
      <c r="F540" s="92"/>
      <c r="V540" s="110"/>
      <c r="W540" s="88"/>
      <c r="X540" s="88"/>
      <c r="AB540" s="92"/>
      <c r="AG540" s="92"/>
    </row>
    <row r="541" spans="5:33">
      <c r="E541" s="88"/>
      <c r="F541" s="92"/>
      <c r="V541" s="110"/>
      <c r="W541" s="88"/>
      <c r="X541" s="88"/>
      <c r="AB541" s="92"/>
      <c r="AG541" s="92"/>
    </row>
    <row r="542" spans="5:33">
      <c r="E542" s="88"/>
      <c r="F542" s="92"/>
      <c r="V542" s="110"/>
      <c r="W542" s="88"/>
      <c r="X542" s="88"/>
      <c r="AB542" s="92"/>
      <c r="AG542" s="92"/>
    </row>
    <row r="543" spans="5:33">
      <c r="E543" s="88"/>
      <c r="F543" s="92"/>
      <c r="V543" s="110"/>
      <c r="W543" s="88"/>
      <c r="X543" s="88"/>
      <c r="AB543" s="92"/>
      <c r="AG543" s="92"/>
    </row>
    <row r="544" spans="5:33">
      <c r="E544" s="88"/>
      <c r="F544" s="92"/>
      <c r="V544" s="110"/>
      <c r="W544" s="88"/>
      <c r="X544" s="88"/>
      <c r="AB544" s="92"/>
      <c r="AG544" s="92"/>
    </row>
    <row r="545" spans="5:33">
      <c r="E545" s="88"/>
      <c r="F545" s="92"/>
      <c r="V545" s="110"/>
      <c r="W545" s="88"/>
      <c r="X545" s="88"/>
      <c r="AB545" s="92"/>
      <c r="AG545" s="92"/>
    </row>
    <row r="546" spans="5:33">
      <c r="E546" s="88"/>
      <c r="F546" s="92"/>
      <c r="V546" s="110"/>
      <c r="W546" s="88"/>
      <c r="X546" s="88"/>
      <c r="AB546" s="92"/>
      <c r="AG546" s="92"/>
    </row>
    <row r="547" spans="5:33">
      <c r="E547" s="88"/>
      <c r="F547" s="92"/>
      <c r="V547" s="110"/>
      <c r="W547" s="88"/>
      <c r="X547" s="88"/>
      <c r="AB547" s="92"/>
      <c r="AG547" s="92"/>
    </row>
    <row r="548" spans="5:33">
      <c r="E548" s="88"/>
      <c r="F548" s="92"/>
      <c r="V548" s="110"/>
      <c r="W548" s="88"/>
      <c r="X548" s="88"/>
      <c r="AB548" s="92"/>
      <c r="AG548" s="92"/>
    </row>
    <row r="549" spans="5:33">
      <c r="E549" s="88"/>
      <c r="F549" s="92"/>
      <c r="V549" s="110"/>
      <c r="W549" s="88"/>
      <c r="X549" s="88"/>
      <c r="AB549" s="92"/>
      <c r="AG549" s="92"/>
    </row>
    <row r="550" spans="5:33">
      <c r="E550" s="88"/>
      <c r="F550" s="92"/>
      <c r="V550" s="110"/>
      <c r="W550" s="88"/>
      <c r="X550" s="88"/>
      <c r="AB550" s="92"/>
      <c r="AG550" s="92"/>
    </row>
    <row r="551" spans="5:33">
      <c r="E551" s="88"/>
      <c r="F551" s="92"/>
      <c r="V551" s="110"/>
      <c r="W551" s="88"/>
      <c r="X551" s="88"/>
      <c r="AB551" s="92"/>
      <c r="AG551" s="92"/>
    </row>
    <row r="552" spans="1:33">
      <c r="A552" s="92"/>
      <c r="B552" s="92"/>
      <c r="C552" s="92"/>
      <c r="D552" s="92"/>
      <c r="E552" s="92"/>
      <c r="F552" s="92"/>
      <c r="V552" s="110"/>
      <c r="W552" s="88"/>
      <c r="X552" s="88"/>
      <c r="AB552" s="92"/>
      <c r="AG552" s="92"/>
    </row>
    <row r="553" spans="5:33">
      <c r="E553" s="88"/>
      <c r="F553" s="92"/>
      <c r="V553" s="110"/>
      <c r="W553" s="88"/>
      <c r="X553" s="88"/>
      <c r="AB553" s="92"/>
      <c r="AG553" s="92"/>
    </row>
    <row r="554" spans="5:33">
      <c r="E554" s="88"/>
      <c r="F554" s="92"/>
      <c r="V554" s="110"/>
      <c r="W554" s="88"/>
      <c r="X554" s="88"/>
      <c r="AB554" s="92"/>
      <c r="AG554" s="92"/>
    </row>
    <row r="555" spans="5:33">
      <c r="E555" s="88"/>
      <c r="F555" s="92"/>
      <c r="V555" s="110"/>
      <c r="W555" s="88"/>
      <c r="X555" s="88"/>
      <c r="AB555" s="92"/>
      <c r="AG555" s="92"/>
    </row>
    <row r="556" spans="5:33">
      <c r="E556" s="88"/>
      <c r="F556" s="92"/>
      <c r="V556" s="110"/>
      <c r="W556" s="88"/>
      <c r="X556" s="88"/>
      <c r="AB556" s="92"/>
      <c r="AG556" s="92"/>
    </row>
    <row r="557" spans="5:33">
      <c r="E557" s="88"/>
      <c r="F557" s="92"/>
      <c r="V557" s="110"/>
      <c r="W557" s="88"/>
      <c r="X557" s="88"/>
      <c r="AB557" s="92"/>
      <c r="AG557" s="92"/>
    </row>
    <row r="558" spans="5:33">
      <c r="E558" s="88"/>
      <c r="F558" s="92"/>
      <c r="V558" s="110"/>
      <c r="W558" s="88"/>
      <c r="X558" s="88"/>
      <c r="AB558" s="92"/>
      <c r="AG558" s="92"/>
    </row>
    <row r="559" spans="5:33">
      <c r="E559" s="88"/>
      <c r="F559" s="92"/>
      <c r="V559" s="110"/>
      <c r="W559" s="88"/>
      <c r="X559" s="88"/>
      <c r="AB559" s="92"/>
      <c r="AG559" s="92"/>
    </row>
    <row r="560" spans="5:33">
      <c r="E560" s="88"/>
      <c r="F560" s="92"/>
      <c r="V560" s="110"/>
      <c r="W560" s="88"/>
      <c r="X560" s="88"/>
      <c r="AB560" s="92"/>
      <c r="AG560" s="92"/>
    </row>
    <row r="561" spans="5:33">
      <c r="E561" s="88"/>
      <c r="F561" s="92"/>
      <c r="V561" s="110"/>
      <c r="W561" s="88"/>
      <c r="X561" s="88"/>
      <c r="AB561" s="92"/>
      <c r="AG561" s="92"/>
    </row>
    <row r="562" spans="5:33">
      <c r="E562" s="88"/>
      <c r="F562" s="92"/>
      <c r="V562" s="110"/>
      <c r="W562" s="88"/>
      <c r="X562" s="88"/>
      <c r="AB562" s="92"/>
      <c r="AG562" s="92"/>
    </row>
    <row r="563" spans="5:33">
      <c r="E563" s="88"/>
      <c r="F563" s="92"/>
      <c r="V563" s="110"/>
      <c r="W563" s="88"/>
      <c r="X563" s="88"/>
      <c r="AB563" s="92"/>
      <c r="AG563" s="92"/>
    </row>
    <row r="564" spans="5:33">
      <c r="E564" s="88"/>
      <c r="F564" s="92"/>
      <c r="V564" s="110"/>
      <c r="W564" s="88"/>
      <c r="X564" s="88"/>
      <c r="AB564" s="92"/>
      <c r="AG564" s="92"/>
    </row>
    <row r="565" spans="5:33">
      <c r="E565" s="88"/>
      <c r="F565" s="92"/>
      <c r="V565" s="110"/>
      <c r="W565" s="88"/>
      <c r="X565" s="88"/>
      <c r="AB565" s="92"/>
      <c r="AG565" s="92"/>
    </row>
    <row r="566" spans="5:33">
      <c r="E566" s="88"/>
      <c r="F566" s="92"/>
      <c r="V566" s="110"/>
      <c r="W566" s="88"/>
      <c r="X566" s="88"/>
      <c r="AB566" s="92"/>
      <c r="AG566" s="92"/>
    </row>
    <row r="567" spans="5:33">
      <c r="E567" s="88"/>
      <c r="F567" s="92"/>
      <c r="V567" s="110"/>
      <c r="W567" s="88"/>
      <c r="X567" s="88"/>
      <c r="AB567" s="92"/>
      <c r="AG567" s="92"/>
    </row>
    <row r="568" spans="5:33">
      <c r="E568" s="88"/>
      <c r="F568" s="92"/>
      <c r="V568" s="110"/>
      <c r="W568" s="88"/>
      <c r="X568" s="88"/>
      <c r="AB568" s="92"/>
      <c r="AG568" s="92"/>
    </row>
    <row r="569" spans="5:33">
      <c r="E569" s="88"/>
      <c r="F569" s="92"/>
      <c r="V569" s="110"/>
      <c r="W569" s="88"/>
      <c r="X569" s="88"/>
      <c r="AB569" s="92"/>
      <c r="AG569" s="92"/>
    </row>
    <row r="570" spans="5:33">
      <c r="E570" s="88"/>
      <c r="F570" s="92"/>
      <c r="V570" s="110"/>
      <c r="W570" s="88"/>
      <c r="X570" s="88"/>
      <c r="AB570" s="92"/>
      <c r="AG570" s="92"/>
    </row>
    <row r="571" spans="5:33">
      <c r="E571" s="88"/>
      <c r="F571" s="92"/>
      <c r="V571" s="110"/>
      <c r="W571" s="88"/>
      <c r="X571" s="88"/>
      <c r="AB571" s="92"/>
      <c r="AG571" s="92"/>
    </row>
    <row r="572" spans="5:33">
      <c r="E572" s="88"/>
      <c r="F572" s="92"/>
      <c r="V572" s="110"/>
      <c r="W572" s="88"/>
      <c r="X572" s="88"/>
      <c r="AB572" s="92"/>
      <c r="AG572" s="92"/>
    </row>
    <row r="573" spans="5:33">
      <c r="E573" s="88"/>
      <c r="F573" s="92"/>
      <c r="V573" s="110"/>
      <c r="W573" s="88"/>
      <c r="X573" s="88"/>
      <c r="AB573" s="92"/>
      <c r="AG573" s="92"/>
    </row>
    <row r="574" spans="5:33">
      <c r="E574" s="88"/>
      <c r="F574" s="92"/>
      <c r="V574" s="110"/>
      <c r="W574" s="88"/>
      <c r="X574" s="88"/>
      <c r="AB574" s="92"/>
      <c r="AG574" s="92"/>
    </row>
    <row r="575" spans="5:33">
      <c r="E575" s="88"/>
      <c r="F575" s="92"/>
      <c r="V575" s="110"/>
      <c r="W575" s="88"/>
      <c r="X575" s="88"/>
      <c r="AB575" s="92"/>
      <c r="AG575" s="92"/>
    </row>
    <row r="576" spans="5:33">
      <c r="E576" s="88"/>
      <c r="F576" s="92"/>
      <c r="V576" s="110"/>
      <c r="W576" s="88"/>
      <c r="X576" s="88"/>
      <c r="AB576" s="92"/>
      <c r="AG576" s="92"/>
    </row>
    <row r="577" spans="5:33">
      <c r="E577" s="88"/>
      <c r="F577" s="92"/>
      <c r="V577" s="110"/>
      <c r="W577" s="88"/>
      <c r="X577" s="88"/>
      <c r="AB577" s="92"/>
      <c r="AG577" s="92"/>
    </row>
    <row r="578" spans="5:33">
      <c r="E578" s="88"/>
      <c r="F578" s="92"/>
      <c r="V578" s="110"/>
      <c r="W578" s="88"/>
      <c r="X578" s="88"/>
      <c r="AB578" s="92"/>
      <c r="AG578" s="92"/>
    </row>
    <row r="579" spans="5:33">
      <c r="E579" s="88"/>
      <c r="F579" s="92"/>
      <c r="V579" s="110"/>
      <c r="W579" s="88"/>
      <c r="X579" s="88"/>
      <c r="AB579" s="92"/>
      <c r="AG579" s="92"/>
    </row>
    <row r="580" spans="5:33">
      <c r="E580" s="88"/>
      <c r="F580" s="92"/>
      <c r="V580" s="110"/>
      <c r="W580" s="88"/>
      <c r="X580" s="88"/>
      <c r="AB580" s="92"/>
      <c r="AG580" s="92"/>
    </row>
    <row r="581" spans="5:33">
      <c r="E581" s="88"/>
      <c r="F581" s="92"/>
      <c r="V581" s="110"/>
      <c r="W581" s="88"/>
      <c r="X581" s="88"/>
      <c r="AB581" s="92"/>
      <c r="AG581" s="92"/>
    </row>
    <row r="582" spans="5:33">
      <c r="E582" s="88"/>
      <c r="F582" s="92"/>
      <c r="V582" s="110"/>
      <c r="W582" s="88"/>
      <c r="X582" s="88"/>
      <c r="AB582" s="92"/>
      <c r="AG582" s="92"/>
    </row>
    <row r="583" spans="5:33">
      <c r="E583" s="88"/>
      <c r="F583" s="92"/>
      <c r="V583" s="110"/>
      <c r="W583" s="88"/>
      <c r="X583" s="88"/>
      <c r="AB583" s="92"/>
      <c r="AG583" s="92"/>
    </row>
    <row r="584" spans="5:33">
      <c r="E584" s="88"/>
      <c r="F584" s="92"/>
      <c r="V584" s="110"/>
      <c r="W584" s="88"/>
      <c r="X584" s="88"/>
      <c r="AB584" s="92"/>
      <c r="AG584" s="92"/>
    </row>
    <row r="585" spans="5:33">
      <c r="E585" s="88"/>
      <c r="F585" s="92"/>
      <c r="V585" s="110"/>
      <c r="W585" s="88"/>
      <c r="X585" s="88"/>
      <c r="AB585" s="92"/>
      <c r="AG585" s="92"/>
    </row>
    <row r="586" spans="5:33">
      <c r="E586" s="88"/>
      <c r="F586" s="92"/>
      <c r="V586" s="110"/>
      <c r="W586" s="88"/>
      <c r="X586" s="88"/>
      <c r="AB586" s="92"/>
      <c r="AG586" s="92"/>
    </row>
    <row r="587" spans="5:33">
      <c r="E587" s="88"/>
      <c r="F587" s="92"/>
      <c r="V587" s="110"/>
      <c r="W587" s="88"/>
      <c r="X587" s="88"/>
      <c r="AB587" s="92"/>
      <c r="AG587" s="92"/>
    </row>
    <row r="588" spans="5:33">
      <c r="E588" s="88"/>
      <c r="F588" s="92"/>
      <c r="V588" s="110"/>
      <c r="W588" s="88"/>
      <c r="X588" s="88"/>
      <c r="AB588" s="92"/>
      <c r="AG588" s="92"/>
    </row>
    <row r="589" spans="5:33">
      <c r="E589" s="88"/>
      <c r="F589" s="92"/>
      <c r="V589" s="110"/>
      <c r="W589" s="88"/>
      <c r="X589" s="88"/>
      <c r="AB589" s="92"/>
      <c r="AG589" s="92"/>
    </row>
    <row r="590" spans="5:33">
      <c r="E590" s="88"/>
      <c r="F590" s="92"/>
      <c r="V590" s="110"/>
      <c r="W590" s="88"/>
      <c r="X590" s="88"/>
      <c r="AB590" s="92"/>
      <c r="AG590" s="92"/>
    </row>
    <row r="591" spans="5:33">
      <c r="E591" s="88"/>
      <c r="F591" s="92"/>
      <c r="V591" s="110"/>
      <c r="W591" s="88"/>
      <c r="X591" s="88"/>
      <c r="AB591" s="92"/>
      <c r="AG591" s="92"/>
    </row>
    <row r="592" spans="5:33">
      <c r="E592" s="88"/>
      <c r="F592" s="92"/>
      <c r="V592" s="110"/>
      <c r="W592" s="88"/>
      <c r="X592" s="88"/>
      <c r="AB592" s="92"/>
      <c r="AG592" s="92"/>
    </row>
    <row r="593" spans="5:33">
      <c r="E593" s="88"/>
      <c r="F593" s="92"/>
      <c r="V593" s="110"/>
      <c r="W593" s="88"/>
      <c r="X593" s="88"/>
      <c r="AB593" s="92"/>
      <c r="AG593" s="92"/>
    </row>
    <row r="594" spans="5:33">
      <c r="E594" s="88"/>
      <c r="F594" s="92"/>
      <c r="V594" s="110"/>
      <c r="W594" s="88"/>
      <c r="X594" s="88"/>
      <c r="AB594" s="92"/>
      <c r="AG594" s="92"/>
    </row>
    <row r="595" spans="5:33">
      <c r="E595" s="88"/>
      <c r="F595" s="92"/>
      <c r="V595" s="110"/>
      <c r="W595" s="88"/>
      <c r="X595" s="88"/>
      <c r="AB595" s="92"/>
      <c r="AG595" s="92"/>
    </row>
    <row r="596" spans="5:33">
      <c r="E596" s="88"/>
      <c r="F596" s="92"/>
      <c r="V596" s="110"/>
      <c r="W596" s="88"/>
      <c r="X596" s="88"/>
      <c r="AB596" s="92"/>
      <c r="AG596" s="92"/>
    </row>
    <row r="597" spans="5:33">
      <c r="E597" s="88"/>
      <c r="F597" s="92"/>
      <c r="V597" s="110"/>
      <c r="W597" s="88"/>
      <c r="X597" s="88"/>
      <c r="AB597" s="92"/>
      <c r="AG597" s="92"/>
    </row>
    <row r="598" spans="5:33">
      <c r="E598" s="88"/>
      <c r="F598" s="92"/>
      <c r="V598" s="110"/>
      <c r="W598" s="88"/>
      <c r="X598" s="88"/>
      <c r="AB598" s="92"/>
      <c r="AG598" s="92"/>
    </row>
    <row r="599" spans="5:33">
      <c r="E599" s="88"/>
      <c r="F599" s="92"/>
      <c r="V599" s="110"/>
      <c r="W599" s="88"/>
      <c r="X599" s="88"/>
      <c r="AB599" s="92"/>
      <c r="AG599" s="92"/>
    </row>
    <row r="600" spans="5:33">
      <c r="E600" s="88"/>
      <c r="F600" s="92"/>
      <c r="V600" s="110"/>
      <c r="W600" s="88"/>
      <c r="X600" s="88"/>
      <c r="AB600" s="92"/>
      <c r="AG600" s="92"/>
    </row>
    <row r="601" spans="5:33">
      <c r="E601" s="88"/>
      <c r="F601" s="92"/>
      <c r="V601" s="110"/>
      <c r="W601" s="88"/>
      <c r="X601" s="88"/>
      <c r="AB601" s="92"/>
      <c r="AG601" s="92"/>
    </row>
    <row r="602" spans="5:33">
      <c r="E602" s="88"/>
      <c r="F602" s="92"/>
      <c r="V602" s="110"/>
      <c r="W602" s="88"/>
      <c r="X602" s="88"/>
      <c r="AB602" s="92"/>
      <c r="AG602" s="92"/>
    </row>
    <row r="603" spans="5:33">
      <c r="E603" s="88"/>
      <c r="F603" s="92"/>
      <c r="V603" s="110"/>
      <c r="W603" s="88"/>
      <c r="X603" s="88"/>
      <c r="AB603" s="92"/>
      <c r="AG603" s="92"/>
    </row>
    <row r="604" spans="5:33">
      <c r="E604" s="88"/>
      <c r="F604" s="92"/>
      <c r="V604" s="110"/>
      <c r="W604" s="88"/>
      <c r="X604" s="88"/>
      <c r="AB604" s="92"/>
      <c r="AG604" s="92"/>
    </row>
    <row r="605" spans="5:33">
      <c r="E605" s="88"/>
      <c r="F605" s="92"/>
      <c r="V605" s="110"/>
      <c r="W605" s="88"/>
      <c r="X605" s="88"/>
      <c r="AB605" s="92"/>
      <c r="AG605" s="92"/>
    </row>
    <row r="606" spans="5:33">
      <c r="E606" s="88"/>
      <c r="F606" s="92"/>
      <c r="V606" s="110"/>
      <c r="W606" s="88"/>
      <c r="X606" s="88"/>
      <c r="AB606" s="92"/>
      <c r="AG606" s="92"/>
    </row>
    <row r="607" spans="5:33">
      <c r="E607" s="88"/>
      <c r="F607" s="92"/>
      <c r="V607" s="110"/>
      <c r="W607" s="88"/>
      <c r="X607" s="88"/>
      <c r="AB607" s="92"/>
      <c r="AG607" s="92"/>
    </row>
    <row r="608" spans="5:33">
      <c r="E608" s="88"/>
      <c r="F608" s="92"/>
      <c r="V608" s="110"/>
      <c r="W608" s="88"/>
      <c r="X608" s="88"/>
      <c r="AB608" s="92"/>
      <c r="AG608" s="92"/>
    </row>
    <row r="609" spans="5:33">
      <c r="E609" s="88"/>
      <c r="F609" s="92"/>
      <c r="V609" s="110"/>
      <c r="W609" s="88"/>
      <c r="X609" s="88"/>
      <c r="AB609" s="92"/>
      <c r="AG609" s="92"/>
    </row>
    <row r="610" spans="5:33">
      <c r="E610" s="88"/>
      <c r="F610" s="92"/>
      <c r="V610" s="110"/>
      <c r="W610" s="88"/>
      <c r="X610" s="88"/>
      <c r="AB610" s="92"/>
      <c r="AG610" s="92"/>
    </row>
    <row r="611" spans="5:33">
      <c r="E611" s="88"/>
      <c r="F611" s="92"/>
      <c r="V611" s="110"/>
      <c r="W611" s="88"/>
      <c r="X611" s="88"/>
      <c r="AB611" s="92"/>
      <c r="AG611" s="92"/>
    </row>
    <row r="612" spans="5:33">
      <c r="E612" s="88"/>
      <c r="F612" s="92"/>
      <c r="V612" s="110"/>
      <c r="W612" s="88"/>
      <c r="X612" s="88"/>
      <c r="AB612" s="92"/>
      <c r="AG612" s="92"/>
    </row>
    <row r="613" spans="5:33">
      <c r="E613" s="88"/>
      <c r="F613" s="92"/>
      <c r="V613" s="110"/>
      <c r="W613" s="88"/>
      <c r="X613" s="88"/>
      <c r="AB613" s="92"/>
      <c r="AG613" s="92"/>
    </row>
    <row r="614" spans="5:33">
      <c r="E614" s="88"/>
      <c r="F614" s="92"/>
      <c r="V614" s="110"/>
      <c r="W614" s="88"/>
      <c r="X614" s="88"/>
      <c r="AB614" s="92"/>
      <c r="AG614" s="92"/>
    </row>
    <row r="615" spans="5:33">
      <c r="E615" s="88"/>
      <c r="F615" s="92"/>
      <c r="V615" s="110"/>
      <c r="W615" s="88"/>
      <c r="X615" s="88"/>
      <c r="AB615" s="92"/>
      <c r="AG615" s="92"/>
    </row>
    <row r="616" spans="5:33">
      <c r="E616" s="88"/>
      <c r="F616" s="92"/>
      <c r="V616" s="110"/>
      <c r="W616" s="88"/>
      <c r="X616" s="88"/>
      <c r="AB616" s="92"/>
      <c r="AG616" s="92"/>
    </row>
    <row r="617" spans="5:33">
      <c r="E617" s="88"/>
      <c r="F617" s="92"/>
      <c r="V617" s="110"/>
      <c r="W617" s="88"/>
      <c r="X617" s="88"/>
      <c r="AB617" s="92"/>
      <c r="AG617" s="92"/>
    </row>
    <row r="618" spans="5:33">
      <c r="E618" s="88"/>
      <c r="F618" s="92"/>
      <c r="V618" s="110"/>
      <c r="W618" s="88"/>
      <c r="X618" s="88"/>
      <c r="AB618" s="92"/>
      <c r="AG618" s="92"/>
    </row>
    <row r="619" spans="5:33">
      <c r="E619" s="88"/>
      <c r="F619" s="92"/>
      <c r="V619" s="110"/>
      <c r="W619" s="88"/>
      <c r="X619" s="88"/>
      <c r="AB619" s="92"/>
      <c r="AG619" s="92"/>
    </row>
    <row r="620" spans="5:33">
      <c r="E620" s="88"/>
      <c r="F620" s="92"/>
      <c r="V620" s="110"/>
      <c r="W620" s="88"/>
      <c r="X620" s="88"/>
      <c r="AB620" s="92"/>
      <c r="AG620" s="92"/>
    </row>
    <row r="621" spans="5:33">
      <c r="E621" s="88"/>
      <c r="F621" s="92"/>
      <c r="V621" s="110"/>
      <c r="W621" s="88"/>
      <c r="X621" s="88"/>
      <c r="AB621" s="92"/>
      <c r="AG621" s="92"/>
    </row>
    <row r="622" spans="5:33">
      <c r="E622" s="88"/>
      <c r="F622" s="92"/>
      <c r="V622" s="110"/>
      <c r="W622" s="88"/>
      <c r="X622" s="88"/>
      <c r="AB622" s="92"/>
      <c r="AG622" s="92"/>
    </row>
    <row r="623" spans="5:33">
      <c r="E623" s="88"/>
      <c r="F623" s="92"/>
      <c r="V623" s="110"/>
      <c r="W623" s="88"/>
      <c r="X623" s="88"/>
      <c r="AB623" s="92"/>
      <c r="AG623" s="92"/>
    </row>
    <row r="624" spans="5:33">
      <c r="E624" s="88"/>
      <c r="F624" s="92"/>
      <c r="V624" s="110"/>
      <c r="W624" s="88"/>
      <c r="X624" s="88"/>
      <c r="AB624" s="92"/>
      <c r="AG624" s="92"/>
    </row>
    <row r="625" spans="5:33">
      <c r="E625" s="88"/>
      <c r="F625" s="92"/>
      <c r="V625" s="110"/>
      <c r="W625" s="88"/>
      <c r="X625" s="88"/>
      <c r="AB625" s="92"/>
      <c r="AG625" s="92"/>
    </row>
    <row r="626" spans="5:33">
      <c r="E626" s="88"/>
      <c r="F626" s="92"/>
      <c r="V626" s="110"/>
      <c r="W626" s="88"/>
      <c r="X626" s="88"/>
      <c r="AB626" s="92"/>
      <c r="AG626" s="92"/>
    </row>
    <row r="627" spans="5:33">
      <c r="E627" s="88"/>
      <c r="F627" s="92"/>
      <c r="V627" s="110"/>
      <c r="W627" s="88"/>
      <c r="X627" s="88"/>
      <c r="AB627" s="92"/>
      <c r="AG627" s="92"/>
    </row>
    <row r="628" spans="5:33">
      <c r="E628" s="88"/>
      <c r="F628" s="92"/>
      <c r="V628" s="110"/>
      <c r="W628" s="88"/>
      <c r="X628" s="88"/>
      <c r="AB628" s="92"/>
      <c r="AG628" s="92"/>
    </row>
    <row r="629" spans="5:33">
      <c r="E629" s="88"/>
      <c r="F629" s="92"/>
      <c r="V629" s="110"/>
      <c r="W629" s="88"/>
      <c r="X629" s="88"/>
      <c r="AB629" s="92"/>
      <c r="AG629" s="92"/>
    </row>
    <row r="630" spans="5:33">
      <c r="E630" s="88"/>
      <c r="F630" s="92"/>
      <c r="V630" s="110"/>
      <c r="W630" s="88"/>
      <c r="X630" s="88"/>
      <c r="AB630" s="92"/>
      <c r="AG630" s="92"/>
    </row>
    <row r="631" spans="5:33">
      <c r="E631" s="88"/>
      <c r="F631" s="92"/>
      <c r="V631" s="110"/>
      <c r="W631" s="88"/>
      <c r="X631" s="88"/>
      <c r="AB631" s="92"/>
      <c r="AG631" s="92"/>
    </row>
    <row r="632" spans="5:33">
      <c r="E632" s="88"/>
      <c r="F632" s="92"/>
      <c r="V632" s="110"/>
      <c r="W632" s="88"/>
      <c r="X632" s="88"/>
      <c r="AB632" s="92"/>
      <c r="AG632" s="92"/>
    </row>
    <row r="633" spans="5:33">
      <c r="E633" s="88"/>
      <c r="F633" s="92"/>
      <c r="V633" s="110"/>
      <c r="W633" s="88"/>
      <c r="X633" s="88"/>
      <c r="AB633" s="92"/>
      <c r="AG633" s="92"/>
    </row>
    <row r="634" spans="5:33">
      <c r="E634" s="88"/>
      <c r="F634" s="92"/>
      <c r="V634" s="110"/>
      <c r="W634" s="88"/>
      <c r="X634" s="88"/>
      <c r="AB634" s="92"/>
      <c r="AG634" s="92"/>
    </row>
    <row r="635" spans="5:33">
      <c r="E635" s="88"/>
      <c r="F635" s="92"/>
      <c r="V635" s="110"/>
      <c r="W635" s="88"/>
      <c r="X635" s="88"/>
      <c r="AB635" s="92"/>
      <c r="AG635" s="92"/>
    </row>
    <row r="636" spans="5:33">
      <c r="E636" s="88"/>
      <c r="F636" s="92"/>
      <c r="V636" s="110"/>
      <c r="W636" s="88"/>
      <c r="X636" s="88"/>
      <c r="AB636" s="92"/>
      <c r="AG636" s="92"/>
    </row>
    <row r="637" spans="5:33">
      <c r="E637" s="88"/>
      <c r="F637" s="92"/>
      <c r="V637" s="110"/>
      <c r="W637" s="88"/>
      <c r="X637" s="88"/>
      <c r="AB637" s="92"/>
      <c r="AG637" s="92"/>
    </row>
    <row r="638" spans="5:33">
      <c r="E638" s="88"/>
      <c r="F638" s="92"/>
      <c r="V638" s="110"/>
      <c r="W638" s="88"/>
      <c r="X638" s="88"/>
      <c r="AB638" s="92"/>
      <c r="AG638" s="92"/>
    </row>
    <row r="639" spans="5:33">
      <c r="E639" s="88"/>
      <c r="F639" s="92"/>
      <c r="V639" s="110"/>
      <c r="W639" s="88"/>
      <c r="X639" s="88"/>
      <c r="AB639" s="92"/>
      <c r="AG639" s="92"/>
    </row>
    <row r="640" spans="5:33">
      <c r="E640" s="88"/>
      <c r="F640" s="92"/>
      <c r="V640" s="110"/>
      <c r="W640" s="88"/>
      <c r="X640" s="88"/>
      <c r="AB640" s="92"/>
      <c r="AG640" s="92"/>
    </row>
    <row r="641" spans="5:33">
      <c r="E641" s="88"/>
      <c r="F641" s="92"/>
      <c r="V641" s="110"/>
      <c r="W641" s="88"/>
      <c r="X641" s="88"/>
      <c r="AB641" s="92"/>
      <c r="AG641" s="92"/>
    </row>
    <row r="642" spans="5:33">
      <c r="E642" s="88"/>
      <c r="F642" s="92"/>
      <c r="V642" s="110"/>
      <c r="W642" s="88"/>
      <c r="X642" s="88"/>
      <c r="AB642" s="92"/>
      <c r="AG642" s="92"/>
    </row>
    <row r="643" spans="5:33">
      <c r="E643" s="88"/>
      <c r="F643" s="92"/>
      <c r="V643" s="110"/>
      <c r="W643" s="88"/>
      <c r="X643" s="88"/>
      <c r="AB643" s="92"/>
      <c r="AG643" s="92"/>
    </row>
    <row r="644" spans="5:33">
      <c r="E644" s="88"/>
      <c r="F644" s="92"/>
      <c r="V644" s="110"/>
      <c r="W644" s="88"/>
      <c r="X644" s="88"/>
      <c r="AB644" s="92"/>
      <c r="AG644" s="92"/>
    </row>
    <row r="645" spans="5:33">
      <c r="E645" s="88"/>
      <c r="F645" s="92"/>
      <c r="V645" s="110"/>
      <c r="W645" s="88"/>
      <c r="X645" s="88"/>
      <c r="AB645" s="92"/>
      <c r="AG645" s="92"/>
    </row>
    <row r="646" spans="5:33">
      <c r="E646" s="88"/>
      <c r="F646" s="92"/>
      <c r="V646" s="110"/>
      <c r="W646" s="88"/>
      <c r="X646" s="88"/>
      <c r="AB646" s="92"/>
      <c r="AG646" s="92"/>
    </row>
    <row r="647" spans="5:33">
      <c r="E647" s="88"/>
      <c r="F647" s="92"/>
      <c r="V647" s="110"/>
      <c r="W647" s="88"/>
      <c r="X647" s="88"/>
      <c r="AB647" s="92"/>
      <c r="AG647" s="92"/>
    </row>
    <row r="648" spans="5:33">
      <c r="E648" s="88"/>
      <c r="F648" s="92"/>
      <c r="V648" s="110"/>
      <c r="W648" s="88"/>
      <c r="X648" s="88"/>
      <c r="AB648" s="92"/>
      <c r="AG648" s="92"/>
    </row>
    <row r="649" spans="5:33">
      <c r="E649" s="88"/>
      <c r="F649" s="92"/>
      <c r="V649" s="110"/>
      <c r="W649" s="88"/>
      <c r="X649" s="88"/>
      <c r="AB649" s="92"/>
      <c r="AG649" s="92"/>
    </row>
    <row r="650" spans="5:33">
      <c r="E650" s="88"/>
      <c r="F650" s="92"/>
      <c r="V650" s="110"/>
      <c r="W650" s="88"/>
      <c r="X650" s="88"/>
      <c r="AB650" s="92"/>
      <c r="AG650" s="92"/>
    </row>
    <row r="651" spans="5:33">
      <c r="E651" s="88"/>
      <c r="F651" s="92"/>
      <c r="V651" s="110"/>
      <c r="W651" s="88"/>
      <c r="X651" s="88"/>
      <c r="AB651" s="92"/>
      <c r="AG651" s="92"/>
    </row>
    <row r="652" spans="5:33">
      <c r="E652" s="88"/>
      <c r="F652" s="92"/>
      <c r="V652" s="110"/>
      <c r="W652" s="88"/>
      <c r="X652" s="88"/>
      <c r="AB652" s="92"/>
      <c r="AG652" s="92"/>
    </row>
    <row r="653" spans="5:33">
      <c r="E653" s="88"/>
      <c r="F653" s="92"/>
      <c r="V653" s="110"/>
      <c r="W653" s="88"/>
      <c r="X653" s="88"/>
      <c r="AB653" s="92"/>
      <c r="AG653" s="92"/>
    </row>
    <row r="654" spans="5:33">
      <c r="E654" s="88"/>
      <c r="F654" s="92"/>
      <c r="V654" s="110"/>
      <c r="W654" s="88"/>
      <c r="X654" s="88"/>
      <c r="AB654" s="92"/>
      <c r="AG654" s="92"/>
    </row>
    <row r="655" spans="5:33">
      <c r="E655" s="88"/>
      <c r="F655" s="92"/>
      <c r="V655" s="110"/>
      <c r="W655" s="88"/>
      <c r="X655" s="88"/>
      <c r="AB655" s="92"/>
      <c r="AG655" s="92"/>
    </row>
    <row r="656" spans="5:33">
      <c r="E656" s="88"/>
      <c r="F656" s="92"/>
      <c r="V656" s="110"/>
      <c r="W656" s="88"/>
      <c r="X656" s="88"/>
      <c r="AB656" s="92"/>
      <c r="AG656" s="92"/>
    </row>
    <row r="657" spans="5:33">
      <c r="E657" s="88"/>
      <c r="F657" s="92"/>
      <c r="V657" s="110"/>
      <c r="W657" s="88"/>
      <c r="X657" s="88"/>
      <c r="AB657" s="92"/>
      <c r="AG657" s="92"/>
    </row>
    <row r="658" spans="5:33">
      <c r="E658" s="88"/>
      <c r="F658" s="92"/>
      <c r="V658" s="110"/>
      <c r="W658" s="88"/>
      <c r="X658" s="88"/>
      <c r="AB658" s="92"/>
      <c r="AG658" s="92"/>
    </row>
    <row r="659" spans="5:33">
      <c r="E659" s="88"/>
      <c r="F659" s="92"/>
      <c r="V659" s="110"/>
      <c r="W659" s="88"/>
      <c r="X659" s="88"/>
      <c r="AB659" s="92"/>
      <c r="AG659" s="92"/>
    </row>
    <row r="660" spans="5:33">
      <c r="E660" s="88"/>
      <c r="F660" s="92"/>
      <c r="V660" s="110"/>
      <c r="W660" s="88"/>
      <c r="X660" s="88"/>
      <c r="AB660" s="92"/>
      <c r="AG660" s="92"/>
    </row>
    <row r="661" spans="5:33">
      <c r="E661" s="88"/>
      <c r="F661" s="92"/>
      <c r="V661" s="110"/>
      <c r="W661" s="88"/>
      <c r="X661" s="88"/>
      <c r="AB661" s="92"/>
      <c r="AG661" s="92"/>
    </row>
    <row r="662" spans="5:33">
      <c r="E662" s="88"/>
      <c r="F662" s="92"/>
      <c r="V662" s="110"/>
      <c r="W662" s="88"/>
      <c r="X662" s="88"/>
      <c r="AB662" s="92"/>
      <c r="AG662" s="92"/>
    </row>
    <row r="663" spans="5:33">
      <c r="E663" s="88"/>
      <c r="F663" s="92"/>
      <c r="V663" s="110"/>
      <c r="W663" s="88"/>
      <c r="X663" s="88"/>
      <c r="AB663" s="92"/>
      <c r="AG663" s="92"/>
    </row>
    <row r="664" spans="5:33">
      <c r="E664" s="88"/>
      <c r="F664" s="92"/>
      <c r="V664" s="110"/>
      <c r="W664" s="88"/>
      <c r="X664" s="88"/>
      <c r="AB664" s="92"/>
      <c r="AG664" s="92"/>
    </row>
    <row r="665" spans="5:33">
      <c r="E665" s="88"/>
      <c r="F665" s="92"/>
      <c r="V665" s="110"/>
      <c r="W665" s="88"/>
      <c r="X665" s="88"/>
      <c r="AB665" s="92"/>
      <c r="AG665" s="92"/>
    </row>
    <row r="666" spans="5:33">
      <c r="E666" s="88"/>
      <c r="F666" s="92"/>
      <c r="V666" s="110"/>
      <c r="W666" s="88"/>
      <c r="X666" s="88"/>
      <c r="AB666" s="92"/>
      <c r="AG666" s="92"/>
    </row>
    <row r="667" spans="5:33">
      <c r="E667" s="88"/>
      <c r="F667" s="92"/>
      <c r="V667" s="110"/>
      <c r="W667" s="88"/>
      <c r="X667" s="88"/>
      <c r="AB667" s="92"/>
      <c r="AG667" s="92"/>
    </row>
    <row r="668" spans="5:33">
      <c r="E668" s="88"/>
      <c r="F668" s="92"/>
      <c r="V668" s="110"/>
      <c r="W668" s="88"/>
      <c r="X668" s="88"/>
      <c r="AB668" s="92"/>
      <c r="AG668" s="92"/>
    </row>
    <row r="669" spans="5:33">
      <c r="E669" s="88"/>
      <c r="F669" s="92"/>
      <c r="V669" s="110"/>
      <c r="W669" s="88"/>
      <c r="X669" s="88"/>
      <c r="AB669" s="92"/>
      <c r="AG669" s="92"/>
    </row>
    <row r="670" spans="5:33">
      <c r="E670" s="88"/>
      <c r="F670" s="92"/>
      <c r="V670" s="110"/>
      <c r="W670" s="88"/>
      <c r="X670" s="88"/>
      <c r="AB670" s="92"/>
      <c r="AG670" s="92"/>
    </row>
    <row r="671" spans="5:33">
      <c r="E671" s="88"/>
      <c r="F671" s="92"/>
      <c r="V671" s="110"/>
      <c r="W671" s="88"/>
      <c r="X671" s="88"/>
      <c r="AB671" s="92"/>
      <c r="AG671" s="92"/>
    </row>
    <row r="672" spans="5:33">
      <c r="E672" s="88"/>
      <c r="F672" s="92"/>
      <c r="V672" s="110"/>
      <c r="W672" s="88"/>
      <c r="X672" s="88"/>
      <c r="AB672" s="92"/>
      <c r="AG672" s="92"/>
    </row>
    <row r="673" spans="5:33">
      <c r="E673" s="88"/>
      <c r="F673" s="92"/>
      <c r="V673" s="110"/>
      <c r="W673" s="88"/>
      <c r="X673" s="88"/>
      <c r="AB673" s="92"/>
      <c r="AG673" s="92"/>
    </row>
    <row r="674" spans="5:33">
      <c r="E674" s="88"/>
      <c r="F674" s="92"/>
      <c r="V674" s="110"/>
      <c r="W674" s="88"/>
      <c r="X674" s="88"/>
      <c r="AB674" s="92"/>
      <c r="AG674" s="92"/>
    </row>
    <row r="675" spans="5:33">
      <c r="E675" s="88"/>
      <c r="F675" s="92"/>
      <c r="V675" s="110"/>
      <c r="W675" s="88"/>
      <c r="X675" s="88"/>
      <c r="AB675" s="92"/>
      <c r="AG675" s="92"/>
    </row>
    <row r="676" spans="5:33">
      <c r="E676" s="88"/>
      <c r="F676" s="92"/>
      <c r="V676" s="110"/>
      <c r="W676" s="88"/>
      <c r="X676" s="88"/>
      <c r="AB676" s="92"/>
      <c r="AG676" s="92"/>
    </row>
    <row r="677" spans="5:33">
      <c r="E677" s="88"/>
      <c r="F677" s="92"/>
      <c r="V677" s="110"/>
      <c r="W677" s="88"/>
      <c r="X677" s="88"/>
      <c r="AB677" s="92"/>
      <c r="AG677" s="92"/>
    </row>
    <row r="678" spans="5:33">
      <c r="E678" s="88"/>
      <c r="F678" s="92"/>
      <c r="V678" s="110"/>
      <c r="W678" s="92"/>
      <c r="X678" s="92"/>
      <c r="Y678" s="92"/>
      <c r="Z678" s="92"/>
      <c r="AA678" s="92"/>
      <c r="AB678" s="92"/>
      <c r="AG678" s="92"/>
    </row>
    <row r="679" spans="5:33">
      <c r="E679" s="88"/>
      <c r="F679" s="92"/>
      <c r="V679" s="110"/>
      <c r="W679" s="88"/>
      <c r="X679" s="88"/>
      <c r="AB679" s="92"/>
      <c r="AG679" s="92"/>
    </row>
    <row r="680" spans="5:33">
      <c r="E680" s="88"/>
      <c r="F680" s="92"/>
      <c r="V680" s="110"/>
      <c r="W680" s="88"/>
      <c r="X680" s="88"/>
      <c r="AB680" s="92"/>
      <c r="AG680" s="92"/>
    </row>
    <row r="681" spans="5:33">
      <c r="E681" s="88"/>
      <c r="F681" s="92"/>
      <c r="V681" s="110"/>
      <c r="W681" s="88"/>
      <c r="X681" s="88"/>
      <c r="AB681" s="92"/>
      <c r="AG681" s="92"/>
    </row>
    <row r="682" spans="5:33">
      <c r="E682" s="88"/>
      <c r="F682" s="92"/>
      <c r="V682" s="110"/>
      <c r="W682" s="88"/>
      <c r="X682" s="88"/>
      <c r="AB682" s="92"/>
      <c r="AG682" s="92"/>
    </row>
    <row r="683" spans="5:33">
      <c r="E683" s="88"/>
      <c r="F683" s="92"/>
      <c r="V683" s="110"/>
      <c r="W683" s="88"/>
      <c r="X683" s="88"/>
      <c r="AB683" s="92"/>
      <c r="AG683" s="92"/>
    </row>
    <row r="684" spans="5:33">
      <c r="E684" s="88"/>
      <c r="F684" s="92"/>
      <c r="V684" s="110"/>
      <c r="W684" s="88"/>
      <c r="X684" s="88"/>
      <c r="AB684" s="92"/>
      <c r="AG684" s="92"/>
    </row>
    <row r="685" spans="5:33">
      <c r="E685" s="88"/>
      <c r="F685" s="92"/>
      <c r="V685" s="110"/>
      <c r="W685" s="88"/>
      <c r="X685" s="88"/>
      <c r="AB685" s="92"/>
      <c r="AG685" s="92"/>
    </row>
    <row r="686" spans="5:33">
      <c r="E686" s="88"/>
      <c r="F686" s="92"/>
      <c r="V686" s="110"/>
      <c r="W686" s="88"/>
      <c r="X686" s="88"/>
      <c r="AB686" s="92"/>
      <c r="AG686" s="92"/>
    </row>
    <row r="687" spans="5:33">
      <c r="E687" s="88"/>
      <c r="F687" s="92"/>
      <c r="V687" s="110"/>
      <c r="W687" s="88"/>
      <c r="X687" s="88"/>
      <c r="AB687" s="92"/>
      <c r="AG687" s="92"/>
    </row>
    <row r="688" spans="5:33">
      <c r="E688" s="88"/>
      <c r="F688" s="92"/>
      <c r="V688" s="110"/>
      <c r="W688" s="88"/>
      <c r="X688" s="88"/>
      <c r="AB688" s="92"/>
      <c r="AG688" s="92"/>
    </row>
    <row r="689" spans="5:33">
      <c r="E689" s="88"/>
      <c r="F689" s="92"/>
      <c r="V689" s="110"/>
      <c r="W689" s="88"/>
      <c r="X689" s="88"/>
      <c r="AB689" s="92"/>
      <c r="AG689" s="92"/>
    </row>
    <row r="690" spans="5:33">
      <c r="E690" s="88"/>
      <c r="F690" s="92"/>
      <c r="V690" s="110"/>
      <c r="W690" s="88"/>
      <c r="X690" s="88"/>
      <c r="AB690" s="92"/>
      <c r="AG690" s="92"/>
    </row>
    <row r="691" spans="5:33">
      <c r="E691" s="88"/>
      <c r="F691" s="92"/>
      <c r="V691" s="110"/>
      <c r="W691" s="88"/>
      <c r="X691" s="88"/>
      <c r="AB691" s="92"/>
      <c r="AG691" s="92"/>
    </row>
    <row r="692" spans="5:33">
      <c r="E692" s="88"/>
      <c r="F692" s="92"/>
      <c r="V692" s="110"/>
      <c r="W692" s="88"/>
      <c r="X692" s="88"/>
      <c r="AB692" s="92"/>
      <c r="AG692" s="92"/>
    </row>
    <row r="693" spans="5:33">
      <c r="E693" s="88"/>
      <c r="F693" s="92"/>
      <c r="V693" s="110"/>
      <c r="W693" s="88"/>
      <c r="X693" s="88"/>
      <c r="AB693" s="92"/>
      <c r="AG693" s="92"/>
    </row>
    <row r="694" spans="5:33">
      <c r="E694" s="88"/>
      <c r="F694" s="92"/>
      <c r="V694" s="110"/>
      <c r="W694" s="88"/>
      <c r="X694" s="88"/>
      <c r="AB694" s="92"/>
      <c r="AG694" s="92"/>
    </row>
    <row r="695" spans="5:33">
      <c r="E695" s="88"/>
      <c r="F695" s="92"/>
      <c r="V695" s="110"/>
      <c r="W695" s="88"/>
      <c r="X695" s="88"/>
      <c r="AB695" s="92"/>
      <c r="AG695" s="92"/>
    </row>
    <row r="696" spans="5:33">
      <c r="E696" s="88"/>
      <c r="F696" s="92"/>
      <c r="V696" s="110"/>
      <c r="W696" s="88"/>
      <c r="X696" s="88"/>
      <c r="AB696" s="92"/>
      <c r="AG696" s="92"/>
    </row>
    <row r="697" spans="5:33">
      <c r="E697" s="88"/>
      <c r="F697" s="92"/>
      <c r="V697" s="110"/>
      <c r="W697" s="88"/>
      <c r="X697" s="88"/>
      <c r="AB697" s="92"/>
      <c r="AG697" s="92"/>
    </row>
    <row r="698" spans="5:33">
      <c r="E698" s="88"/>
      <c r="F698" s="92"/>
      <c r="V698" s="110"/>
      <c r="W698" s="88"/>
      <c r="X698" s="88"/>
      <c r="AB698" s="92"/>
      <c r="AG698" s="92"/>
    </row>
    <row r="699" spans="5:33">
      <c r="E699" s="88"/>
      <c r="F699" s="92"/>
      <c r="V699" s="110"/>
      <c r="W699" s="88"/>
      <c r="X699" s="88"/>
      <c r="AB699" s="92"/>
      <c r="AG699" s="92"/>
    </row>
    <row r="700" spans="5:33">
      <c r="E700" s="88"/>
      <c r="F700" s="92"/>
      <c r="V700" s="110"/>
      <c r="W700" s="88"/>
      <c r="X700" s="88"/>
      <c r="AB700" s="92"/>
      <c r="AG700" s="92"/>
    </row>
    <row r="701" spans="5:33">
      <c r="E701" s="88"/>
      <c r="F701" s="92"/>
      <c r="V701" s="110"/>
      <c r="W701" s="88"/>
      <c r="X701" s="88"/>
      <c r="AB701" s="92"/>
      <c r="AG701" s="92"/>
    </row>
    <row r="702" spans="5:33">
      <c r="E702" s="88"/>
      <c r="F702" s="92"/>
      <c r="V702" s="110"/>
      <c r="W702" s="88"/>
      <c r="X702" s="88"/>
      <c r="AB702" s="92"/>
      <c r="AG702" s="92"/>
    </row>
    <row r="703" spans="5:33">
      <c r="E703" s="88"/>
      <c r="F703" s="92"/>
      <c r="V703" s="110"/>
      <c r="W703" s="88"/>
      <c r="X703" s="88"/>
      <c r="AB703" s="92"/>
      <c r="AG703" s="92"/>
    </row>
    <row r="704" spans="5:33">
      <c r="E704" s="88"/>
      <c r="F704" s="92"/>
      <c r="V704" s="110"/>
      <c r="W704" s="88"/>
      <c r="X704" s="88"/>
      <c r="AB704" s="92"/>
      <c r="AG704" s="92"/>
    </row>
    <row r="705" spans="5:33">
      <c r="E705" s="88"/>
      <c r="F705" s="92"/>
      <c r="V705" s="110"/>
      <c r="W705" s="88"/>
      <c r="X705" s="88"/>
      <c r="AB705" s="92"/>
      <c r="AG705" s="92"/>
    </row>
    <row r="706" spans="5:33">
      <c r="E706" s="88"/>
      <c r="F706" s="92"/>
      <c r="V706" s="110"/>
      <c r="W706" s="88"/>
      <c r="X706" s="88"/>
      <c r="AB706" s="92"/>
      <c r="AG706" s="92"/>
    </row>
    <row r="707" spans="5:33">
      <c r="E707" s="88"/>
      <c r="F707" s="92"/>
      <c r="V707" s="110"/>
      <c r="W707" s="88"/>
      <c r="X707" s="88"/>
      <c r="AB707" s="92"/>
      <c r="AG707" s="92"/>
    </row>
    <row r="708" spans="5:33">
      <c r="E708" s="88"/>
      <c r="F708" s="92"/>
      <c r="V708" s="110"/>
      <c r="W708" s="88"/>
      <c r="X708" s="88"/>
      <c r="AB708" s="92"/>
      <c r="AG708" s="92"/>
    </row>
    <row r="709" spans="5:33">
      <c r="E709" s="88"/>
      <c r="F709" s="92"/>
      <c r="V709" s="110"/>
      <c r="W709" s="88"/>
      <c r="X709" s="88"/>
      <c r="AB709" s="92"/>
      <c r="AG709" s="92"/>
    </row>
    <row r="710" spans="5:33">
      <c r="E710" s="88"/>
      <c r="F710" s="92"/>
      <c r="V710" s="110"/>
      <c r="W710" s="88"/>
      <c r="X710" s="88"/>
      <c r="AB710" s="92"/>
      <c r="AG710" s="92"/>
    </row>
    <row r="711" spans="5:33">
      <c r="E711" s="88"/>
      <c r="F711" s="92"/>
      <c r="V711" s="110"/>
      <c r="W711" s="88"/>
      <c r="X711" s="88"/>
      <c r="AB711" s="92"/>
      <c r="AG711" s="92"/>
    </row>
    <row r="712" spans="5:33">
      <c r="E712" s="88"/>
      <c r="F712" s="92"/>
      <c r="V712" s="110"/>
      <c r="W712" s="88"/>
      <c r="X712" s="88"/>
      <c r="AB712" s="92"/>
      <c r="AG712" s="92"/>
    </row>
    <row r="713" spans="5:33">
      <c r="E713" s="88"/>
      <c r="F713" s="92"/>
      <c r="V713" s="110"/>
      <c r="W713" s="88"/>
      <c r="X713" s="88"/>
      <c r="AB713" s="92"/>
      <c r="AG713" s="92"/>
    </row>
    <row r="714" spans="5:33">
      <c r="E714" s="88"/>
      <c r="F714" s="92"/>
      <c r="V714" s="110"/>
      <c r="W714" s="88"/>
      <c r="X714" s="88"/>
      <c r="AB714" s="92"/>
      <c r="AG714" s="92"/>
    </row>
    <row r="715" spans="5:33">
      <c r="E715" s="88"/>
      <c r="F715" s="92"/>
      <c r="V715" s="110"/>
      <c r="W715" s="88"/>
      <c r="X715" s="88"/>
      <c r="AB715" s="92"/>
      <c r="AG715" s="92"/>
    </row>
    <row r="716" spans="5:33">
      <c r="E716" s="88"/>
      <c r="F716" s="92"/>
      <c r="V716" s="110"/>
      <c r="W716" s="88"/>
      <c r="X716" s="88"/>
      <c r="AB716" s="92"/>
      <c r="AG716" s="92"/>
    </row>
    <row r="717" spans="5:33">
      <c r="E717" s="88"/>
      <c r="F717" s="92"/>
      <c r="V717" s="110"/>
      <c r="W717" s="88"/>
      <c r="X717" s="88"/>
      <c r="AB717" s="92"/>
      <c r="AG717" s="92"/>
    </row>
    <row r="718" spans="5:33">
      <c r="E718" s="88"/>
      <c r="F718" s="92"/>
      <c r="V718" s="110"/>
      <c r="W718" s="88"/>
      <c r="X718" s="88"/>
      <c r="AB718" s="92"/>
      <c r="AG718" s="92"/>
    </row>
    <row r="719" spans="5:33">
      <c r="E719" s="88"/>
      <c r="F719" s="92"/>
      <c r="V719" s="110"/>
      <c r="W719" s="88"/>
      <c r="X719" s="88"/>
      <c r="AB719" s="92"/>
      <c r="AG719" s="92"/>
    </row>
    <row r="720" spans="5:33">
      <c r="E720" s="88"/>
      <c r="F720" s="92"/>
      <c r="V720" s="110"/>
      <c r="W720" s="88"/>
      <c r="X720" s="88"/>
      <c r="AB720" s="92"/>
      <c r="AG720" s="92"/>
    </row>
    <row r="721" spans="5:33">
      <c r="E721" s="88"/>
      <c r="F721" s="92"/>
      <c r="V721" s="110"/>
      <c r="W721" s="88"/>
      <c r="X721" s="88"/>
      <c r="AB721" s="92"/>
      <c r="AG721" s="92"/>
    </row>
    <row r="722" spans="5:33">
      <c r="E722" s="88"/>
      <c r="F722" s="92"/>
      <c r="V722" s="110"/>
      <c r="W722" s="88"/>
      <c r="X722" s="88"/>
      <c r="AB722" s="92"/>
      <c r="AG722" s="92"/>
    </row>
    <row r="723" spans="5:33">
      <c r="E723" s="88"/>
      <c r="F723" s="92"/>
      <c r="V723" s="110"/>
      <c r="W723" s="88"/>
      <c r="X723" s="88"/>
      <c r="AB723" s="92"/>
      <c r="AG723" s="92"/>
    </row>
    <row r="724" spans="5:33">
      <c r="E724" s="88"/>
      <c r="F724" s="92"/>
      <c r="V724" s="110"/>
      <c r="W724" s="88"/>
      <c r="X724" s="88"/>
      <c r="AB724" s="92"/>
      <c r="AG724" s="92"/>
    </row>
    <row r="725" spans="5:33">
      <c r="E725" s="88"/>
      <c r="F725" s="92"/>
      <c r="V725" s="110"/>
      <c r="W725" s="88"/>
      <c r="X725" s="88"/>
      <c r="AB725" s="92"/>
      <c r="AG725" s="92"/>
    </row>
    <row r="726" spans="5:33">
      <c r="E726" s="88"/>
      <c r="F726" s="92"/>
      <c r="V726" s="110"/>
      <c r="W726" s="88"/>
      <c r="X726" s="88"/>
      <c r="AB726" s="92"/>
      <c r="AG726" s="92"/>
    </row>
    <row r="727" spans="5:33">
      <c r="E727" s="88"/>
      <c r="F727" s="92"/>
      <c r="V727" s="110"/>
      <c r="W727" s="88"/>
      <c r="X727" s="88"/>
      <c r="AB727" s="92"/>
      <c r="AG727" s="92"/>
    </row>
    <row r="728" spans="5:33">
      <c r="E728" s="88"/>
      <c r="F728" s="92"/>
      <c r="V728" s="110"/>
      <c r="W728" s="88"/>
      <c r="X728" s="88"/>
      <c r="AB728" s="92"/>
      <c r="AG728" s="92"/>
    </row>
    <row r="729" spans="5:33">
      <c r="E729" s="88"/>
      <c r="F729" s="92"/>
      <c r="V729" s="110"/>
      <c r="W729" s="88"/>
      <c r="X729" s="88"/>
      <c r="AB729" s="92"/>
      <c r="AG729" s="92"/>
    </row>
    <row r="730" spans="5:33">
      <c r="E730" s="88"/>
      <c r="F730" s="92"/>
      <c r="V730" s="110"/>
      <c r="W730" s="88"/>
      <c r="X730" s="88"/>
      <c r="AB730" s="92"/>
      <c r="AG730" s="92"/>
    </row>
    <row r="731" spans="5:33">
      <c r="E731" s="88"/>
      <c r="F731" s="92"/>
      <c r="V731" s="110"/>
      <c r="W731" s="88"/>
      <c r="X731" s="88"/>
      <c r="AB731" s="92"/>
      <c r="AG731" s="92"/>
    </row>
    <row r="732" spans="5:33">
      <c r="E732" s="88"/>
      <c r="F732" s="92"/>
      <c r="V732" s="110"/>
      <c r="W732" s="88"/>
      <c r="X732" s="88"/>
      <c r="AB732" s="92"/>
      <c r="AG732" s="92"/>
    </row>
    <row r="733" spans="5:33">
      <c r="E733" s="88"/>
      <c r="F733" s="92"/>
      <c r="V733" s="110"/>
      <c r="W733" s="88"/>
      <c r="X733" s="88"/>
      <c r="AB733" s="92"/>
      <c r="AG733" s="92"/>
    </row>
    <row r="734" spans="5:33">
      <c r="E734" s="88"/>
      <c r="F734" s="92"/>
      <c r="V734" s="110"/>
      <c r="W734" s="88"/>
      <c r="X734" s="88"/>
      <c r="AB734" s="92"/>
      <c r="AG734" s="92"/>
    </row>
    <row r="735" spans="5:33">
      <c r="E735" s="88"/>
      <c r="F735" s="92"/>
      <c r="V735" s="110"/>
      <c r="W735" s="88"/>
      <c r="X735" s="88"/>
      <c r="AB735" s="92"/>
      <c r="AG735" s="92"/>
    </row>
    <row r="736" spans="5:33">
      <c r="E736" s="88"/>
      <c r="F736" s="92"/>
      <c r="V736" s="110"/>
      <c r="W736" s="88"/>
      <c r="X736" s="88"/>
      <c r="AB736" s="92"/>
      <c r="AG736" s="92"/>
    </row>
    <row r="737" spans="5:33">
      <c r="E737" s="88"/>
      <c r="F737" s="92"/>
      <c r="V737" s="110"/>
      <c r="W737" s="88"/>
      <c r="X737" s="88"/>
      <c r="AB737" s="92"/>
      <c r="AG737" s="92"/>
    </row>
    <row r="738" spans="5:33">
      <c r="E738" s="88"/>
      <c r="F738" s="92"/>
      <c r="V738" s="110"/>
      <c r="W738" s="88"/>
      <c r="X738" s="88"/>
      <c r="AB738" s="92"/>
      <c r="AG738" s="92"/>
    </row>
    <row r="739" spans="5:33">
      <c r="E739" s="88"/>
      <c r="F739" s="92"/>
      <c r="V739" s="110"/>
      <c r="W739" s="88"/>
      <c r="X739" s="88"/>
      <c r="AB739" s="92"/>
      <c r="AG739" s="92"/>
    </row>
    <row r="740" spans="5:33">
      <c r="E740" s="88"/>
      <c r="F740" s="92"/>
      <c r="V740" s="110"/>
      <c r="W740" s="88"/>
      <c r="X740" s="88"/>
      <c r="AB740" s="92"/>
      <c r="AG740" s="92"/>
    </row>
    <row r="741" spans="5:33">
      <c r="E741" s="88"/>
      <c r="F741" s="92"/>
      <c r="V741" s="110"/>
      <c r="W741" s="88"/>
      <c r="X741" s="88"/>
      <c r="AB741" s="92"/>
      <c r="AG741" s="92"/>
    </row>
    <row r="742" spans="5:33">
      <c r="E742" s="88"/>
      <c r="F742" s="92"/>
      <c r="V742" s="110"/>
      <c r="W742" s="88"/>
      <c r="X742" s="88"/>
      <c r="AB742" s="92"/>
      <c r="AG742" s="92"/>
    </row>
    <row r="743" spans="5:33">
      <c r="E743" s="88"/>
      <c r="F743" s="92"/>
      <c r="V743" s="110"/>
      <c r="W743" s="88"/>
      <c r="X743" s="88"/>
      <c r="AB743" s="92"/>
      <c r="AG743" s="92"/>
    </row>
    <row r="744" spans="5:33">
      <c r="E744" s="88"/>
      <c r="F744" s="92"/>
      <c r="V744" s="110"/>
      <c r="W744" s="88"/>
      <c r="X744" s="88"/>
      <c r="AB744" s="92"/>
      <c r="AG744" s="92"/>
    </row>
    <row r="745" spans="5:33">
      <c r="E745" s="88"/>
      <c r="F745" s="92"/>
      <c r="V745" s="110"/>
      <c r="W745" s="88"/>
      <c r="X745" s="88"/>
      <c r="AB745" s="92"/>
      <c r="AG745" s="92"/>
    </row>
    <row r="746" spans="5:33">
      <c r="E746" s="88"/>
      <c r="F746" s="92"/>
      <c r="V746" s="110"/>
      <c r="W746" s="88"/>
      <c r="X746" s="88"/>
      <c r="AB746" s="92"/>
      <c r="AG746" s="92"/>
    </row>
    <row r="747" spans="5:33">
      <c r="E747" s="88"/>
      <c r="F747" s="92"/>
      <c r="V747" s="110"/>
      <c r="W747" s="88"/>
      <c r="X747" s="88"/>
      <c r="AB747" s="92"/>
      <c r="AG747" s="92"/>
    </row>
    <row r="748" spans="5:33">
      <c r="E748" s="88"/>
      <c r="F748" s="92"/>
      <c r="V748" s="110"/>
      <c r="W748" s="88"/>
      <c r="X748" s="88"/>
      <c r="AB748" s="92"/>
      <c r="AG748" s="92"/>
    </row>
    <row r="749" spans="5:33">
      <c r="E749" s="88"/>
      <c r="F749" s="92"/>
      <c r="V749" s="110"/>
      <c r="W749" s="88"/>
      <c r="X749" s="88"/>
      <c r="AB749" s="92"/>
      <c r="AG749" s="92"/>
    </row>
    <row r="750" spans="5:33">
      <c r="E750" s="88"/>
      <c r="F750" s="92"/>
      <c r="V750" s="110"/>
      <c r="W750" s="88"/>
      <c r="X750" s="88"/>
      <c r="AB750" s="92"/>
      <c r="AG750" s="92"/>
    </row>
    <row r="751" spans="5:33">
      <c r="E751" s="88"/>
      <c r="F751" s="92"/>
      <c r="V751" s="110"/>
      <c r="W751" s="88"/>
      <c r="X751" s="88"/>
      <c r="AB751" s="92"/>
      <c r="AG751" s="92"/>
    </row>
    <row r="752" spans="5:33">
      <c r="E752" s="88"/>
      <c r="F752" s="92"/>
      <c r="V752" s="110"/>
      <c r="W752" s="88"/>
      <c r="X752" s="88"/>
      <c r="AB752" s="92"/>
      <c r="AG752" s="92"/>
    </row>
    <row r="753" spans="5:33">
      <c r="E753" s="88"/>
      <c r="F753" s="92"/>
      <c r="V753" s="110"/>
      <c r="W753" s="88"/>
      <c r="X753" s="88"/>
      <c r="AB753" s="92"/>
      <c r="AG753" s="92"/>
    </row>
    <row r="754" spans="5:33">
      <c r="E754" s="88"/>
      <c r="F754" s="92"/>
      <c r="V754" s="110"/>
      <c r="W754" s="88"/>
      <c r="X754" s="88"/>
      <c r="AB754" s="92"/>
      <c r="AG754" s="92"/>
    </row>
    <row r="755" spans="5:33">
      <c r="E755" s="88"/>
      <c r="F755" s="92"/>
      <c r="V755" s="110"/>
      <c r="W755" s="88"/>
      <c r="X755" s="88"/>
      <c r="AB755" s="92"/>
      <c r="AG755" s="92"/>
    </row>
    <row r="756" spans="5:33">
      <c r="E756" s="88"/>
      <c r="F756" s="92"/>
      <c r="V756" s="110"/>
      <c r="W756" s="88"/>
      <c r="X756" s="88"/>
      <c r="AB756" s="92"/>
      <c r="AG756" s="92"/>
    </row>
    <row r="757" spans="5:33">
      <c r="E757" s="88"/>
      <c r="F757" s="92"/>
      <c r="V757" s="110"/>
      <c r="W757" s="88"/>
      <c r="X757" s="88"/>
      <c r="AB757" s="92"/>
      <c r="AG757" s="92"/>
    </row>
    <row r="758" spans="5:33">
      <c r="E758" s="88"/>
      <c r="F758" s="92"/>
      <c r="V758" s="110"/>
      <c r="W758" s="88"/>
      <c r="X758" s="88"/>
      <c r="AB758" s="92"/>
      <c r="AG758" s="92"/>
    </row>
    <row r="759" spans="5:33">
      <c r="E759" s="88"/>
      <c r="F759" s="92"/>
      <c r="V759" s="110"/>
      <c r="W759" s="88"/>
      <c r="X759" s="88"/>
      <c r="AB759" s="92"/>
      <c r="AG759" s="92"/>
    </row>
    <row r="760" spans="5:33">
      <c r="E760" s="88"/>
      <c r="F760" s="92"/>
      <c r="V760" s="110"/>
      <c r="W760" s="88"/>
      <c r="X760" s="88"/>
      <c r="AB760" s="92"/>
      <c r="AG760" s="92"/>
    </row>
    <row r="761" spans="5:33">
      <c r="E761" s="88"/>
      <c r="F761" s="92"/>
      <c r="V761" s="110"/>
      <c r="W761" s="88"/>
      <c r="X761" s="88"/>
      <c r="AB761" s="92"/>
      <c r="AG761" s="92"/>
    </row>
    <row r="762" spans="5:33">
      <c r="E762" s="88"/>
      <c r="F762" s="92"/>
      <c r="V762" s="110"/>
      <c r="W762" s="88"/>
      <c r="X762" s="88"/>
      <c r="AB762" s="92"/>
      <c r="AG762" s="92"/>
    </row>
    <row r="763" spans="5:33">
      <c r="E763" s="88"/>
      <c r="F763" s="92"/>
      <c r="V763" s="110"/>
      <c r="W763" s="88"/>
      <c r="X763" s="88"/>
      <c r="AB763" s="92"/>
      <c r="AG763" s="92"/>
    </row>
    <row r="764" spans="5:33">
      <c r="E764" s="88"/>
      <c r="F764" s="92"/>
      <c r="V764" s="110"/>
      <c r="W764" s="88"/>
      <c r="X764" s="88"/>
      <c r="AB764" s="92"/>
      <c r="AG764" s="92"/>
    </row>
    <row r="765" spans="5:33">
      <c r="E765" s="88"/>
      <c r="F765" s="92"/>
      <c r="V765" s="110"/>
      <c r="W765" s="88"/>
      <c r="X765" s="88"/>
      <c r="AB765" s="92"/>
      <c r="AG765" s="92"/>
    </row>
    <row r="766" spans="5:33">
      <c r="E766" s="88"/>
      <c r="F766" s="92"/>
      <c r="V766" s="110"/>
      <c r="W766" s="88"/>
      <c r="X766" s="88"/>
      <c r="AB766" s="92"/>
      <c r="AG766" s="92"/>
    </row>
    <row r="767" spans="5:33">
      <c r="E767" s="88"/>
      <c r="F767" s="92"/>
      <c r="V767" s="110"/>
      <c r="W767" s="88"/>
      <c r="X767" s="88"/>
      <c r="AB767" s="92"/>
      <c r="AG767" s="92"/>
    </row>
    <row r="768" spans="5:33">
      <c r="E768" s="88"/>
      <c r="F768" s="92"/>
      <c r="V768" s="110"/>
      <c r="W768" s="88"/>
      <c r="X768" s="88"/>
      <c r="AB768" s="92"/>
      <c r="AG768" s="92"/>
    </row>
    <row r="769" spans="5:33">
      <c r="E769" s="88"/>
      <c r="F769" s="92"/>
      <c r="V769" s="110"/>
      <c r="W769" s="88"/>
      <c r="X769" s="88"/>
      <c r="AB769" s="92"/>
      <c r="AG769" s="92"/>
    </row>
    <row r="770" spans="5:33">
      <c r="E770" s="88"/>
      <c r="F770" s="92"/>
      <c r="V770" s="110"/>
      <c r="W770" s="88"/>
      <c r="X770" s="88"/>
      <c r="AB770" s="92"/>
      <c r="AG770" s="92"/>
    </row>
    <row r="771" spans="5:33">
      <c r="E771" s="88"/>
      <c r="F771" s="92"/>
      <c r="V771" s="110"/>
      <c r="W771" s="88"/>
      <c r="X771" s="88"/>
      <c r="AB771" s="92"/>
      <c r="AG771" s="92"/>
    </row>
    <row r="772" spans="5:33">
      <c r="E772" s="88"/>
      <c r="F772" s="92"/>
      <c r="V772" s="110"/>
      <c r="W772" s="88"/>
      <c r="X772" s="88"/>
      <c r="AB772" s="92"/>
      <c r="AG772" s="92"/>
    </row>
    <row r="773" spans="5:33">
      <c r="E773" s="88"/>
      <c r="F773" s="92"/>
      <c r="V773" s="110"/>
      <c r="W773" s="88"/>
      <c r="X773" s="88"/>
      <c r="AB773" s="92"/>
      <c r="AG773" s="92"/>
    </row>
    <row r="774" spans="5:33">
      <c r="E774" s="88"/>
      <c r="F774" s="92"/>
      <c r="V774" s="110"/>
      <c r="W774" s="88"/>
      <c r="X774" s="88"/>
      <c r="AB774" s="92"/>
      <c r="AG774" s="92"/>
    </row>
    <row r="775" spans="5:33">
      <c r="E775" s="88"/>
      <c r="F775" s="92"/>
      <c r="V775" s="110"/>
      <c r="W775" s="88"/>
      <c r="X775" s="88"/>
      <c r="AB775" s="92"/>
      <c r="AG775" s="92"/>
    </row>
    <row r="776" spans="5:33">
      <c r="E776" s="88"/>
      <c r="F776" s="92"/>
      <c r="V776" s="110"/>
      <c r="W776" s="88"/>
      <c r="X776" s="88"/>
      <c r="AB776" s="92"/>
      <c r="AG776" s="92"/>
    </row>
    <row r="777" spans="5:33">
      <c r="E777" s="88"/>
      <c r="F777" s="92"/>
      <c r="V777" s="110"/>
      <c r="W777" s="88"/>
      <c r="X777" s="88"/>
      <c r="AB777" s="92"/>
      <c r="AG777" s="92"/>
    </row>
    <row r="778" spans="5:33">
      <c r="E778" s="88"/>
      <c r="F778" s="92"/>
      <c r="V778" s="110"/>
      <c r="W778" s="88"/>
      <c r="X778" s="88"/>
      <c r="AB778" s="92"/>
      <c r="AG778" s="92"/>
    </row>
    <row r="779" spans="5:33">
      <c r="E779" s="88"/>
      <c r="F779" s="92"/>
      <c r="V779" s="110"/>
      <c r="W779" s="88"/>
      <c r="X779" s="88"/>
      <c r="AB779" s="92"/>
      <c r="AG779" s="92"/>
    </row>
    <row r="780" spans="5:33">
      <c r="E780" s="88"/>
      <c r="F780" s="92"/>
      <c r="V780" s="110"/>
      <c r="W780" s="88"/>
      <c r="X780" s="88"/>
      <c r="AB780" s="92"/>
      <c r="AG780" s="92"/>
    </row>
    <row r="781" spans="5:33">
      <c r="E781" s="88"/>
      <c r="F781" s="92"/>
      <c r="V781" s="110"/>
      <c r="W781" s="88"/>
      <c r="X781" s="88"/>
      <c r="AB781" s="92"/>
      <c r="AG781" s="92"/>
    </row>
    <row r="782" spans="5:33">
      <c r="E782" s="88"/>
      <c r="F782" s="92"/>
      <c r="V782" s="110"/>
      <c r="W782" s="88"/>
      <c r="X782" s="88"/>
      <c r="AB782" s="92"/>
      <c r="AG782" s="92"/>
    </row>
    <row r="783" spans="5:33">
      <c r="E783" s="88"/>
      <c r="F783" s="92"/>
      <c r="V783" s="110"/>
      <c r="W783" s="88"/>
      <c r="X783" s="88"/>
      <c r="AB783" s="92"/>
      <c r="AG783" s="92"/>
    </row>
    <row r="784" spans="5:33">
      <c r="E784" s="88"/>
      <c r="F784" s="92"/>
      <c r="V784" s="110"/>
      <c r="W784" s="88"/>
      <c r="X784" s="88"/>
      <c r="AB784" s="92"/>
      <c r="AG784" s="92"/>
    </row>
    <row r="785" spans="5:33">
      <c r="E785" s="88"/>
      <c r="F785" s="92"/>
      <c r="V785" s="110"/>
      <c r="W785" s="88"/>
      <c r="X785" s="88"/>
      <c r="AB785" s="92"/>
      <c r="AG785" s="92"/>
    </row>
    <row r="786" spans="5:33">
      <c r="E786" s="88"/>
      <c r="F786" s="92"/>
      <c r="V786" s="110"/>
      <c r="W786" s="88"/>
      <c r="X786" s="88"/>
      <c r="AB786" s="92"/>
      <c r="AG786" s="92"/>
    </row>
    <row r="787" spans="5:33">
      <c r="E787" s="88"/>
      <c r="F787" s="92"/>
      <c r="V787" s="110"/>
      <c r="W787" s="88"/>
      <c r="X787" s="88"/>
      <c r="AB787" s="92"/>
      <c r="AG787" s="92"/>
    </row>
    <row r="788" spans="5:33">
      <c r="E788" s="88"/>
      <c r="F788" s="92"/>
      <c r="V788" s="110"/>
      <c r="W788" s="88"/>
      <c r="X788" s="88"/>
      <c r="AB788" s="92"/>
      <c r="AG788" s="92"/>
    </row>
    <row r="789" spans="1:33">
      <c r="A789" s="92"/>
      <c r="B789" s="92"/>
      <c r="C789" s="92"/>
      <c r="D789" s="92"/>
      <c r="E789" s="104"/>
      <c r="V789" s="110"/>
      <c r="W789" s="88"/>
      <c r="X789" s="88"/>
      <c r="AB789" s="92"/>
      <c r="AG789" s="92"/>
    </row>
    <row r="790" spans="22:33">
      <c r="V790" s="110"/>
      <c r="W790" s="88"/>
      <c r="X790" s="88"/>
      <c r="AB790" s="92"/>
      <c r="AG790" s="92"/>
    </row>
    <row r="791" spans="22:33">
      <c r="V791" s="110"/>
      <c r="W791" s="88"/>
      <c r="X791" s="88"/>
      <c r="AB791" s="92"/>
      <c r="AG791" s="92"/>
    </row>
    <row r="792" spans="22:33">
      <c r="V792" s="110"/>
      <c r="W792" s="88"/>
      <c r="X792" s="88"/>
      <c r="AB792" s="92"/>
      <c r="AG792" s="92"/>
    </row>
    <row r="793" spans="22:33">
      <c r="V793" s="110"/>
      <c r="W793" s="88"/>
      <c r="X793" s="88"/>
      <c r="AB793" s="92"/>
      <c r="AG793" s="92"/>
    </row>
    <row r="794" spans="22:33">
      <c r="V794" s="110"/>
      <c r="W794" s="88"/>
      <c r="X794" s="88"/>
      <c r="AB794" s="92"/>
      <c r="AG794" s="92"/>
    </row>
    <row r="795" spans="22:33">
      <c r="V795" s="110"/>
      <c r="W795" s="88"/>
      <c r="X795" s="88"/>
      <c r="AB795" s="92"/>
      <c r="AG795" s="92"/>
    </row>
    <row r="796" spans="22:33">
      <c r="V796" s="110"/>
      <c r="W796" s="88"/>
      <c r="X796" s="88"/>
      <c r="AB796" s="92"/>
      <c r="AG796" s="92"/>
    </row>
    <row r="797" spans="22:33">
      <c r="V797" s="110"/>
      <c r="W797" s="88"/>
      <c r="X797" s="88"/>
      <c r="AB797" s="92"/>
      <c r="AG797" s="92"/>
    </row>
    <row r="798" spans="22:33">
      <c r="V798" s="110"/>
      <c r="W798" s="88"/>
      <c r="X798" s="88"/>
      <c r="AB798" s="92"/>
      <c r="AG798" s="92"/>
    </row>
    <row r="799" spans="22:33">
      <c r="V799" s="110"/>
      <c r="W799" s="88"/>
      <c r="X799" s="88"/>
      <c r="AB799" s="92"/>
      <c r="AG799" s="92"/>
    </row>
    <row r="800" spans="22:33">
      <c r="V800" s="110"/>
      <c r="W800" s="88"/>
      <c r="X800" s="88"/>
      <c r="AB800" s="92"/>
      <c r="AG800" s="92"/>
    </row>
    <row r="801" spans="22:33">
      <c r="V801" s="110"/>
      <c r="W801" s="88"/>
      <c r="X801" s="88"/>
      <c r="AB801" s="92"/>
      <c r="AG801" s="92"/>
    </row>
    <row r="802" spans="22:33">
      <c r="V802" s="110"/>
      <c r="W802" s="88"/>
      <c r="X802" s="88"/>
      <c r="AB802" s="92"/>
      <c r="AG802" s="92"/>
    </row>
    <row r="803" spans="22:33">
      <c r="V803" s="110"/>
      <c r="W803" s="88"/>
      <c r="X803" s="88"/>
      <c r="AB803" s="92"/>
      <c r="AG803" s="92"/>
    </row>
    <row r="804" spans="22:33">
      <c r="V804" s="110"/>
      <c r="W804" s="88"/>
      <c r="X804" s="88"/>
      <c r="AB804" s="92"/>
      <c r="AG804" s="92"/>
    </row>
    <row r="805" spans="22:33">
      <c r="V805" s="110"/>
      <c r="W805" s="88"/>
      <c r="X805" s="88"/>
      <c r="AB805" s="92"/>
      <c r="AG805" s="92"/>
    </row>
    <row r="806" spans="22:33">
      <c r="V806" s="110"/>
      <c r="W806" s="88"/>
      <c r="X806" s="88"/>
      <c r="AB806" s="92"/>
      <c r="AG806" s="92"/>
    </row>
    <row r="807" spans="22:33">
      <c r="V807" s="110"/>
      <c r="W807" s="88"/>
      <c r="X807" s="88"/>
      <c r="AB807" s="92"/>
      <c r="AG807" s="92"/>
    </row>
    <row r="808" spans="22:33">
      <c r="V808" s="110"/>
      <c r="W808" s="88"/>
      <c r="X808" s="88"/>
      <c r="AB808" s="92"/>
      <c r="AG808" s="92"/>
    </row>
    <row r="809" spans="22:33">
      <c r="V809" s="110"/>
      <c r="W809" s="88"/>
      <c r="X809" s="88"/>
      <c r="AB809" s="92"/>
      <c r="AG809" s="92"/>
    </row>
    <row r="810" spans="22:33">
      <c r="V810" s="110"/>
      <c r="W810" s="88"/>
      <c r="X810" s="88"/>
      <c r="AB810" s="92"/>
      <c r="AG810" s="92"/>
    </row>
    <row r="811" spans="22:33">
      <c r="V811" s="110"/>
      <c r="W811" s="88"/>
      <c r="X811" s="88"/>
      <c r="AB811" s="92"/>
      <c r="AG811" s="92"/>
    </row>
    <row r="812" spans="22:33">
      <c r="V812" s="110"/>
      <c r="W812" s="88"/>
      <c r="X812" s="88"/>
      <c r="AB812" s="92"/>
      <c r="AG812" s="92"/>
    </row>
    <row r="813" spans="22:33">
      <c r="V813" s="110"/>
      <c r="W813" s="88"/>
      <c r="X813" s="88"/>
      <c r="AB813" s="92"/>
      <c r="AG813" s="92"/>
    </row>
    <row r="814" spans="22:33">
      <c r="V814" s="110"/>
      <c r="W814" s="88"/>
      <c r="X814" s="88"/>
      <c r="AB814" s="92"/>
      <c r="AG814" s="92"/>
    </row>
    <row r="815" spans="22:33">
      <c r="V815" s="110"/>
      <c r="W815" s="88"/>
      <c r="X815" s="88"/>
      <c r="AB815" s="92"/>
      <c r="AG815" s="92"/>
    </row>
    <row r="816" spans="22:33">
      <c r="V816" s="110"/>
      <c r="W816" s="88"/>
      <c r="X816" s="88"/>
      <c r="AB816" s="92"/>
      <c r="AG816" s="92"/>
    </row>
    <row r="817" spans="22:33">
      <c r="V817" s="110"/>
      <c r="W817" s="88"/>
      <c r="X817" s="88"/>
      <c r="AB817" s="92"/>
      <c r="AG817" s="92"/>
    </row>
    <row r="818" spans="22:33">
      <c r="V818" s="110"/>
      <c r="W818" s="88"/>
      <c r="X818" s="88"/>
      <c r="AB818" s="92"/>
      <c r="AG818" s="92"/>
    </row>
    <row r="819" spans="22:33">
      <c r="V819" s="110"/>
      <c r="W819" s="88"/>
      <c r="X819" s="88"/>
      <c r="AB819" s="92"/>
      <c r="AG819" s="92"/>
    </row>
    <row r="820" spans="22:33">
      <c r="V820" s="110"/>
      <c r="W820" s="88"/>
      <c r="X820" s="88"/>
      <c r="AB820" s="92"/>
      <c r="AG820" s="92"/>
    </row>
    <row r="821" spans="22:33">
      <c r="V821" s="110"/>
      <c r="W821" s="88"/>
      <c r="X821" s="88"/>
      <c r="AB821" s="92"/>
      <c r="AG821" s="92"/>
    </row>
    <row r="822" spans="22:33">
      <c r="V822" s="110"/>
      <c r="W822" s="88"/>
      <c r="X822" s="88"/>
      <c r="AB822" s="92"/>
      <c r="AG822" s="92"/>
    </row>
    <row r="823" spans="22:33">
      <c r="V823" s="110"/>
      <c r="W823" s="88"/>
      <c r="X823" s="88"/>
      <c r="AB823" s="92"/>
      <c r="AG823" s="92"/>
    </row>
    <row r="824" spans="22:33">
      <c r="V824" s="110"/>
      <c r="W824" s="88"/>
      <c r="X824" s="88"/>
      <c r="AB824" s="92"/>
      <c r="AG824" s="92"/>
    </row>
    <row r="825" spans="22:33">
      <c r="V825" s="110"/>
      <c r="W825" s="88"/>
      <c r="X825" s="88"/>
      <c r="AB825" s="92"/>
      <c r="AG825" s="92"/>
    </row>
    <row r="826" spans="22:33">
      <c r="V826" s="110"/>
      <c r="W826" s="88"/>
      <c r="X826" s="88"/>
      <c r="AB826" s="92"/>
      <c r="AG826" s="92"/>
    </row>
    <row r="827" spans="22:33">
      <c r="V827" s="110"/>
      <c r="W827" s="88"/>
      <c r="X827" s="88"/>
      <c r="AB827" s="92"/>
      <c r="AG827" s="92"/>
    </row>
    <row r="828" spans="22:33">
      <c r="V828" s="110"/>
      <c r="W828" s="88"/>
      <c r="X828" s="88"/>
      <c r="AB828" s="92"/>
      <c r="AG828" s="92"/>
    </row>
    <row r="829" spans="22:33">
      <c r="V829" s="110"/>
      <c r="W829" s="88"/>
      <c r="X829" s="88"/>
      <c r="AB829" s="92"/>
      <c r="AG829" s="92"/>
    </row>
    <row r="830" spans="22:33">
      <c r="V830" s="110"/>
      <c r="W830" s="88"/>
      <c r="X830" s="88"/>
      <c r="AB830" s="92"/>
      <c r="AG830" s="92"/>
    </row>
    <row r="831" spans="22:33">
      <c r="V831" s="110"/>
      <c r="W831" s="88"/>
      <c r="X831" s="88"/>
      <c r="AB831" s="92"/>
      <c r="AG831" s="92"/>
    </row>
    <row r="832" spans="22:33">
      <c r="V832" s="110"/>
      <c r="W832" s="88"/>
      <c r="X832" s="88"/>
      <c r="AB832" s="92"/>
      <c r="AG832" s="92"/>
    </row>
    <row r="833" spans="22:33">
      <c r="V833" s="110"/>
      <c r="W833" s="88"/>
      <c r="X833" s="88"/>
      <c r="AB833" s="92"/>
      <c r="AG833" s="92"/>
    </row>
    <row r="834" spans="22:33">
      <c r="V834" s="110"/>
      <c r="W834" s="88"/>
      <c r="X834" s="88"/>
      <c r="AB834" s="92"/>
      <c r="AG834" s="92"/>
    </row>
    <row r="835" spans="22:33">
      <c r="V835" s="110"/>
      <c r="W835" s="88"/>
      <c r="X835" s="88"/>
      <c r="AB835" s="92"/>
      <c r="AG835" s="92"/>
    </row>
    <row r="836" spans="22:33">
      <c r="V836" s="110"/>
      <c r="W836" s="88"/>
      <c r="X836" s="88"/>
      <c r="AB836" s="92"/>
      <c r="AG836" s="92"/>
    </row>
    <row r="837" spans="22:33">
      <c r="V837" s="110"/>
      <c r="W837" s="88"/>
      <c r="X837" s="88"/>
      <c r="AB837" s="92"/>
      <c r="AG837" s="92"/>
    </row>
    <row r="838" spans="22:33">
      <c r="V838" s="110"/>
      <c r="W838" s="88"/>
      <c r="X838" s="88"/>
      <c r="AB838" s="92"/>
      <c r="AG838" s="92"/>
    </row>
    <row r="839" spans="22:33">
      <c r="V839" s="110"/>
      <c r="W839" s="88"/>
      <c r="X839" s="88"/>
      <c r="AB839" s="92"/>
      <c r="AG839" s="92"/>
    </row>
    <row r="840" spans="22:33">
      <c r="V840" s="110"/>
      <c r="W840" s="88"/>
      <c r="X840" s="88"/>
      <c r="AB840" s="92"/>
      <c r="AG840" s="92"/>
    </row>
    <row r="841" spans="22:33">
      <c r="V841" s="110"/>
      <c r="W841" s="88"/>
      <c r="X841" s="88"/>
      <c r="AB841" s="92"/>
      <c r="AG841" s="92"/>
    </row>
    <row r="842" spans="22:33">
      <c r="V842" s="110"/>
      <c r="W842" s="88"/>
      <c r="X842" s="88"/>
      <c r="AB842" s="92"/>
      <c r="AG842" s="92"/>
    </row>
    <row r="843" spans="22:33">
      <c r="V843" s="110"/>
      <c r="W843" s="88"/>
      <c r="X843" s="88"/>
      <c r="AB843" s="92"/>
      <c r="AG843" s="92"/>
    </row>
    <row r="844" spans="22:33">
      <c r="V844" s="110"/>
      <c r="W844" s="88"/>
      <c r="X844" s="88"/>
      <c r="AB844" s="92"/>
      <c r="AG844" s="92"/>
    </row>
    <row r="845" spans="22:33">
      <c r="V845" s="110"/>
      <c r="W845" s="88"/>
      <c r="X845" s="88"/>
      <c r="AB845" s="92"/>
      <c r="AG845" s="92"/>
    </row>
    <row r="846" spans="22:33">
      <c r="V846" s="110"/>
      <c r="W846" s="88"/>
      <c r="X846" s="88"/>
      <c r="AB846" s="92"/>
      <c r="AG846" s="92"/>
    </row>
    <row r="847" spans="22:33">
      <c r="V847" s="110"/>
      <c r="W847" s="88"/>
      <c r="X847" s="88"/>
      <c r="AB847" s="92"/>
      <c r="AG847" s="92"/>
    </row>
    <row r="848" spans="22:33">
      <c r="V848" s="110"/>
      <c r="W848" s="88"/>
      <c r="X848" s="88"/>
      <c r="AB848" s="92"/>
      <c r="AG848" s="92"/>
    </row>
    <row r="849" spans="22:33">
      <c r="V849" s="110"/>
      <c r="W849" s="88"/>
      <c r="X849" s="88"/>
      <c r="AB849" s="92"/>
      <c r="AG849" s="92"/>
    </row>
    <row r="850" spans="22:33">
      <c r="V850" s="110"/>
      <c r="W850" s="88"/>
      <c r="X850" s="88"/>
      <c r="AB850" s="92"/>
      <c r="AG850" s="92"/>
    </row>
    <row r="851" spans="22:33">
      <c r="V851" s="110"/>
      <c r="W851" s="88"/>
      <c r="X851" s="88"/>
      <c r="AB851" s="92"/>
      <c r="AG851" s="92"/>
    </row>
    <row r="852" spans="22:33">
      <c r="V852" s="110"/>
      <c r="W852" s="92"/>
      <c r="X852" s="92"/>
      <c r="Y852" s="92"/>
      <c r="Z852" s="92"/>
      <c r="AA852" s="92"/>
      <c r="AB852" s="92"/>
      <c r="AG852" s="92"/>
    </row>
    <row r="853" spans="22:33">
      <c r="V853" s="110"/>
      <c r="W853" s="88"/>
      <c r="X853" s="88"/>
      <c r="AB853" s="92"/>
      <c r="AG853" s="92"/>
    </row>
    <row r="854" spans="22:33">
      <c r="V854" s="110"/>
      <c r="W854" s="88"/>
      <c r="X854" s="88"/>
      <c r="AB854" s="92"/>
      <c r="AG854" s="92"/>
    </row>
    <row r="855" spans="22:33">
      <c r="V855" s="110"/>
      <c r="W855" s="88"/>
      <c r="X855" s="88"/>
      <c r="AB855" s="92"/>
      <c r="AG855" s="92"/>
    </row>
    <row r="856" spans="22:33">
      <c r="V856" s="110"/>
      <c r="W856" s="88"/>
      <c r="X856" s="88"/>
      <c r="AB856" s="92"/>
      <c r="AG856" s="92"/>
    </row>
    <row r="857" spans="22:33">
      <c r="V857" s="110"/>
      <c r="W857" s="88"/>
      <c r="X857" s="88"/>
      <c r="AB857" s="92"/>
      <c r="AG857" s="92"/>
    </row>
    <row r="858" spans="22:33">
      <c r="V858" s="110"/>
      <c r="W858" s="88"/>
      <c r="X858" s="88"/>
      <c r="AB858" s="92"/>
      <c r="AG858" s="92"/>
    </row>
    <row r="859" spans="22:33">
      <c r="V859" s="110"/>
      <c r="W859" s="88"/>
      <c r="X859" s="88"/>
      <c r="AB859" s="92"/>
      <c r="AG859" s="92"/>
    </row>
    <row r="860" spans="22:33">
      <c r="V860" s="110"/>
      <c r="W860" s="88"/>
      <c r="X860" s="88"/>
      <c r="AB860" s="92"/>
      <c r="AG860" s="92"/>
    </row>
    <row r="861" spans="22:33">
      <c r="V861" s="110"/>
      <c r="W861" s="88"/>
      <c r="X861" s="88"/>
      <c r="AB861" s="92"/>
      <c r="AG861" s="92"/>
    </row>
    <row r="862" spans="22:33">
      <c r="V862" s="110"/>
      <c r="W862" s="88"/>
      <c r="X862" s="88"/>
      <c r="AB862" s="92"/>
      <c r="AG862" s="92"/>
    </row>
    <row r="863" spans="22:33">
      <c r="V863" s="110"/>
      <c r="W863" s="88"/>
      <c r="X863" s="88"/>
      <c r="AB863" s="92"/>
      <c r="AG863" s="92"/>
    </row>
    <row r="864" spans="22:33">
      <c r="V864" s="110"/>
      <c r="W864" s="88"/>
      <c r="X864" s="88"/>
      <c r="AB864" s="92"/>
      <c r="AG864" s="92"/>
    </row>
    <row r="865" spans="22:33">
      <c r="V865" s="110"/>
      <c r="W865" s="88"/>
      <c r="X865" s="88"/>
      <c r="AB865" s="92"/>
      <c r="AG865" s="92"/>
    </row>
    <row r="866" spans="22:33">
      <c r="V866" s="110"/>
      <c r="W866" s="88"/>
      <c r="X866" s="88"/>
      <c r="AB866" s="92"/>
      <c r="AG866" s="92"/>
    </row>
    <row r="867" spans="22:33">
      <c r="V867" s="110"/>
      <c r="W867" s="88"/>
      <c r="X867" s="88"/>
      <c r="AB867" s="92"/>
      <c r="AG867" s="92"/>
    </row>
    <row r="868" spans="22:33">
      <c r="V868" s="110"/>
      <c r="W868" s="88"/>
      <c r="X868" s="88"/>
      <c r="AB868" s="92"/>
      <c r="AG868" s="92"/>
    </row>
    <row r="869" spans="22:33">
      <c r="V869" s="110"/>
      <c r="W869" s="88"/>
      <c r="X869" s="88"/>
      <c r="AB869" s="92"/>
      <c r="AG869" s="92"/>
    </row>
    <row r="870" spans="22:33">
      <c r="V870" s="110"/>
      <c r="W870" s="88"/>
      <c r="X870" s="88"/>
      <c r="AB870" s="92"/>
      <c r="AG870" s="92"/>
    </row>
    <row r="871" spans="22:33">
      <c r="V871" s="110"/>
      <c r="W871" s="88"/>
      <c r="X871" s="88"/>
      <c r="AB871" s="92"/>
      <c r="AG871" s="92"/>
    </row>
    <row r="872" spans="22:33">
      <c r="V872" s="110"/>
      <c r="W872" s="88"/>
      <c r="X872" s="88"/>
      <c r="AB872" s="92"/>
      <c r="AG872" s="92"/>
    </row>
    <row r="873" spans="22:33">
      <c r="V873" s="110"/>
      <c r="W873" s="88"/>
      <c r="X873" s="88"/>
      <c r="AB873" s="92"/>
      <c r="AG873" s="92"/>
    </row>
    <row r="874" spans="22:33">
      <c r="V874" s="110"/>
      <c r="W874" s="88"/>
      <c r="X874" s="88"/>
      <c r="AB874" s="92"/>
      <c r="AG874" s="92"/>
    </row>
    <row r="875" spans="22:33">
      <c r="V875" s="110"/>
      <c r="W875" s="88"/>
      <c r="X875" s="88"/>
      <c r="AB875" s="92"/>
      <c r="AG875" s="92"/>
    </row>
    <row r="876" spans="22:33">
      <c r="V876" s="110"/>
      <c r="W876" s="88"/>
      <c r="X876" s="88"/>
      <c r="AB876" s="92"/>
      <c r="AG876" s="92"/>
    </row>
    <row r="877" spans="22:33">
      <c r="V877" s="110"/>
      <c r="W877" s="88"/>
      <c r="X877" s="88"/>
      <c r="AB877" s="92"/>
      <c r="AG877" s="92"/>
    </row>
    <row r="878" spans="22:33">
      <c r="V878" s="110"/>
      <c r="W878" s="88"/>
      <c r="X878" s="88"/>
      <c r="AB878" s="92"/>
      <c r="AG878" s="92"/>
    </row>
    <row r="879" spans="22:33">
      <c r="V879" s="110"/>
      <c r="W879" s="88"/>
      <c r="X879" s="88"/>
      <c r="AB879" s="92"/>
      <c r="AG879" s="92"/>
    </row>
    <row r="880" spans="22:33">
      <c r="V880" s="110"/>
      <c r="W880" s="88"/>
      <c r="X880" s="88"/>
      <c r="AB880" s="92"/>
      <c r="AG880" s="92"/>
    </row>
    <row r="881" spans="22:33">
      <c r="V881" s="110"/>
      <c r="W881" s="88"/>
      <c r="X881" s="88"/>
      <c r="AB881" s="92"/>
      <c r="AG881" s="92"/>
    </row>
    <row r="882" spans="22:33">
      <c r="V882" s="110"/>
      <c r="W882" s="88"/>
      <c r="X882" s="88"/>
      <c r="AB882" s="92"/>
      <c r="AG882" s="92"/>
    </row>
    <row r="883" spans="22:33">
      <c r="V883" s="110"/>
      <c r="W883" s="88"/>
      <c r="X883" s="88"/>
      <c r="AB883" s="92"/>
      <c r="AG883" s="92"/>
    </row>
    <row r="884" spans="22:33">
      <c r="V884" s="110"/>
      <c r="W884" s="88"/>
      <c r="X884" s="88"/>
      <c r="AB884" s="92"/>
      <c r="AG884" s="92"/>
    </row>
    <row r="885" spans="22:33">
      <c r="V885" s="110"/>
      <c r="W885" s="88"/>
      <c r="X885" s="88"/>
      <c r="AB885" s="92"/>
      <c r="AG885" s="92"/>
    </row>
    <row r="886" spans="22:33">
      <c r="V886" s="110"/>
      <c r="W886" s="88"/>
      <c r="X886" s="88"/>
      <c r="AB886" s="92"/>
      <c r="AG886" s="92"/>
    </row>
    <row r="887" spans="22:33">
      <c r="V887" s="110"/>
      <c r="W887" s="88"/>
      <c r="X887" s="88"/>
      <c r="AB887" s="92"/>
      <c r="AG887" s="92"/>
    </row>
    <row r="888" spans="22:33">
      <c r="V888" s="110"/>
      <c r="W888" s="88"/>
      <c r="X888" s="88"/>
      <c r="AB888" s="92"/>
      <c r="AG888" s="92"/>
    </row>
    <row r="889" spans="22:33">
      <c r="V889" s="110"/>
      <c r="W889" s="88"/>
      <c r="X889" s="88"/>
      <c r="AB889" s="92"/>
      <c r="AG889" s="92"/>
    </row>
    <row r="890" spans="22:33">
      <c r="V890" s="110"/>
      <c r="W890" s="88"/>
      <c r="X890" s="88"/>
      <c r="AB890" s="92"/>
      <c r="AG890" s="92"/>
    </row>
    <row r="891" spans="22:33">
      <c r="V891" s="110"/>
      <c r="W891" s="88"/>
      <c r="X891" s="88"/>
      <c r="AB891" s="92"/>
      <c r="AG891" s="92"/>
    </row>
    <row r="892" spans="22:33">
      <c r="V892" s="110"/>
      <c r="W892" s="88"/>
      <c r="X892" s="88"/>
      <c r="AB892" s="92"/>
      <c r="AG892" s="92"/>
    </row>
    <row r="893" spans="22:33">
      <c r="V893" s="110"/>
      <c r="W893" s="88"/>
      <c r="X893" s="88"/>
      <c r="AB893" s="92"/>
      <c r="AG893" s="92"/>
    </row>
    <row r="894" spans="22:33">
      <c r="V894" s="110"/>
      <c r="W894" s="88"/>
      <c r="X894" s="88"/>
      <c r="AB894" s="92"/>
      <c r="AG894" s="92"/>
    </row>
    <row r="895" spans="22:33">
      <c r="V895" s="110"/>
      <c r="W895" s="88"/>
      <c r="X895" s="88"/>
      <c r="AB895" s="92"/>
      <c r="AG895" s="92"/>
    </row>
    <row r="896" spans="22:33">
      <c r="V896" s="110"/>
      <c r="W896" s="88"/>
      <c r="X896" s="88"/>
      <c r="AB896" s="92"/>
      <c r="AG896" s="92"/>
    </row>
    <row r="897" spans="22:33">
      <c r="V897" s="110"/>
      <c r="W897" s="88"/>
      <c r="X897" s="88"/>
      <c r="AB897" s="92"/>
      <c r="AG897" s="92"/>
    </row>
    <row r="898" spans="22:33">
      <c r="V898" s="110"/>
      <c r="W898" s="88"/>
      <c r="X898" s="88"/>
      <c r="AB898" s="92"/>
      <c r="AG898" s="92"/>
    </row>
    <row r="899" spans="22:33">
      <c r="V899" s="110"/>
      <c r="W899" s="88"/>
      <c r="X899" s="88"/>
      <c r="AB899" s="92"/>
      <c r="AG899" s="92"/>
    </row>
    <row r="900" spans="22:33">
      <c r="V900" s="110"/>
      <c r="W900" s="88"/>
      <c r="X900" s="88"/>
      <c r="AB900" s="92"/>
      <c r="AG900" s="92"/>
    </row>
    <row r="901" spans="22:33">
      <c r="V901" s="110"/>
      <c r="W901" s="88"/>
      <c r="X901" s="88"/>
      <c r="AB901" s="92"/>
      <c r="AG901" s="92"/>
    </row>
    <row r="902" spans="22:33">
      <c r="V902" s="110"/>
      <c r="W902" s="88"/>
      <c r="X902" s="88"/>
      <c r="AB902" s="92"/>
      <c r="AG902" s="92"/>
    </row>
    <row r="903" spans="22:33">
      <c r="V903" s="110"/>
      <c r="W903" s="88"/>
      <c r="X903" s="88"/>
      <c r="AB903" s="92"/>
      <c r="AG903" s="92"/>
    </row>
    <row r="904" spans="22:33">
      <c r="V904" s="110"/>
      <c r="W904" s="88"/>
      <c r="X904" s="88"/>
      <c r="AB904" s="92"/>
      <c r="AG904" s="92"/>
    </row>
    <row r="905" spans="22:33">
      <c r="V905" s="110"/>
      <c r="W905" s="88"/>
      <c r="X905" s="88"/>
      <c r="AB905" s="92"/>
      <c r="AG905" s="92"/>
    </row>
    <row r="906" spans="22:33">
      <c r="V906" s="110"/>
      <c r="W906" s="88"/>
      <c r="X906" s="88"/>
      <c r="AB906" s="92"/>
      <c r="AG906" s="92"/>
    </row>
    <row r="907" spans="22:33">
      <c r="V907" s="110"/>
      <c r="W907" s="88"/>
      <c r="X907" s="88"/>
      <c r="AB907" s="92"/>
      <c r="AG907" s="92"/>
    </row>
    <row r="908" spans="22:33">
      <c r="V908" s="110"/>
      <c r="W908" s="88"/>
      <c r="X908" s="88"/>
      <c r="AB908" s="92"/>
      <c r="AG908" s="92"/>
    </row>
    <row r="909" spans="22:33">
      <c r="V909" s="110"/>
      <c r="W909" s="88"/>
      <c r="X909" s="88"/>
      <c r="AB909" s="92"/>
      <c r="AG909" s="92"/>
    </row>
    <row r="910" spans="22:33">
      <c r="V910" s="110"/>
      <c r="W910" s="88"/>
      <c r="X910" s="88"/>
      <c r="AB910" s="92"/>
      <c r="AG910" s="92"/>
    </row>
    <row r="911" spans="22:33">
      <c r="V911" s="110"/>
      <c r="W911" s="88"/>
      <c r="X911" s="88"/>
      <c r="AB911" s="92"/>
      <c r="AG911" s="92"/>
    </row>
    <row r="912" spans="22:33">
      <c r="V912" s="110"/>
      <c r="W912" s="88"/>
      <c r="X912" s="88"/>
      <c r="AB912" s="92"/>
      <c r="AG912" s="92"/>
    </row>
    <row r="913" spans="22:33">
      <c r="V913" s="110"/>
      <c r="W913" s="88"/>
      <c r="X913" s="88"/>
      <c r="AB913" s="92"/>
      <c r="AG913" s="92"/>
    </row>
    <row r="914" spans="22:33">
      <c r="V914" s="110"/>
      <c r="W914" s="88"/>
      <c r="X914" s="88"/>
      <c r="AB914" s="92"/>
      <c r="AG914" s="92"/>
    </row>
    <row r="915" spans="22:33">
      <c r="V915" s="110"/>
      <c r="W915" s="88"/>
      <c r="X915" s="88"/>
      <c r="AB915" s="92"/>
      <c r="AG915" s="92"/>
    </row>
    <row r="916" spans="22:33">
      <c r="V916" s="110"/>
      <c r="W916" s="88"/>
      <c r="X916" s="88"/>
      <c r="AB916" s="92"/>
      <c r="AG916" s="92"/>
    </row>
    <row r="917" spans="22:33">
      <c r="V917" s="110"/>
      <c r="W917" s="88"/>
      <c r="X917" s="88"/>
      <c r="AB917" s="92"/>
      <c r="AG917" s="92"/>
    </row>
    <row r="918" spans="22:33">
      <c r="V918" s="110"/>
      <c r="W918" s="88"/>
      <c r="X918" s="88"/>
      <c r="AB918" s="92"/>
      <c r="AG918" s="92"/>
    </row>
    <row r="919" spans="22:33">
      <c r="V919" s="110"/>
      <c r="W919" s="88"/>
      <c r="X919" s="88"/>
      <c r="AB919" s="92"/>
      <c r="AG919" s="92"/>
    </row>
    <row r="920" spans="22:33">
      <c r="V920" s="110"/>
      <c r="W920" s="88"/>
      <c r="X920" s="88"/>
      <c r="AB920" s="92"/>
      <c r="AG920" s="92"/>
    </row>
    <row r="921" spans="22:33">
      <c r="V921" s="110"/>
      <c r="W921" s="88"/>
      <c r="X921" s="88"/>
      <c r="AB921" s="92"/>
      <c r="AG921" s="92"/>
    </row>
    <row r="922" spans="22:33">
      <c r="V922" s="110"/>
      <c r="W922" s="88"/>
      <c r="X922" s="88"/>
      <c r="AB922" s="92"/>
      <c r="AG922" s="92"/>
    </row>
    <row r="923" spans="22:33">
      <c r="V923" s="110"/>
      <c r="W923" s="88"/>
      <c r="X923" s="88"/>
      <c r="AB923" s="92"/>
      <c r="AG923" s="92"/>
    </row>
    <row r="924" spans="22:33">
      <c r="V924" s="110"/>
      <c r="W924" s="88"/>
      <c r="X924" s="88"/>
      <c r="AB924" s="92"/>
      <c r="AG924" s="92"/>
    </row>
    <row r="925" spans="22:33">
      <c r="V925" s="110"/>
      <c r="W925" s="88"/>
      <c r="X925" s="88"/>
      <c r="AB925" s="92"/>
      <c r="AG925" s="92"/>
    </row>
    <row r="926" spans="22:33">
      <c r="V926" s="110"/>
      <c r="W926" s="88"/>
      <c r="X926" s="88"/>
      <c r="AB926" s="92"/>
      <c r="AG926" s="92"/>
    </row>
    <row r="927" spans="22:33">
      <c r="V927" s="110"/>
      <c r="W927" s="88"/>
      <c r="X927" s="88"/>
      <c r="AB927" s="92"/>
      <c r="AG927" s="92"/>
    </row>
    <row r="928" spans="22:33">
      <c r="V928" s="110"/>
      <c r="W928" s="88"/>
      <c r="X928" s="88"/>
      <c r="AB928" s="92"/>
      <c r="AG928" s="92"/>
    </row>
    <row r="929" spans="23:32">
      <c r="W929" s="110"/>
      <c r="X929" s="110"/>
      <c r="Y929" s="92"/>
      <c r="Z929" s="92"/>
      <c r="AA929" s="92"/>
      <c r="AB929" s="92"/>
      <c r="AC929" s="92"/>
      <c r="AD929" s="92"/>
      <c r="AE929" s="92"/>
      <c r="AF929" s="92"/>
    </row>
  </sheetData>
  <protectedRanges>
    <protectedRange sqref="M33" name="区域2"/>
  </protectedRanges>
  <pageMargins left="0.75" right="0.75" top="1" bottom="1" header="0.5" footer="0.5"/>
  <pageSetup paperSize="9" orientation="portrait"/>
  <headerFooter alignWithMargins="0" scaleWithDoc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559"/>
  <sheetViews>
    <sheetView workbookViewId="0">
      <pane ySplit="3" topLeftCell="A24" activePane="bottomLeft" state="frozen"/>
      <selection/>
      <selection pane="bottomLeft" activeCell="AC5" sqref="AC5"/>
    </sheetView>
  </sheetViews>
  <sheetFormatPr defaultColWidth="9" defaultRowHeight="15.6"/>
  <cols>
    <col min="1" max="1" width="12.25" style="67" customWidth="1"/>
    <col min="2" max="2" width="9" style="67" customWidth="1"/>
    <col min="3" max="3" width="14.625" style="67" customWidth="1"/>
    <col min="4" max="4" width="10.875" style="67" customWidth="1"/>
    <col min="5" max="5" width="10.25" style="67" customWidth="1"/>
    <col min="6" max="6" width="38.375" style="67" customWidth="1"/>
  </cols>
  <sheetData>
    <row r="1" ht="30.95" customHeight="1" spans="1:1">
      <c r="A1" s="67" t="s">
        <v>318</v>
      </c>
    </row>
    <row r="2" ht="21" customHeight="1" spans="1:1">
      <c r="A2" s="67" t="s">
        <v>319</v>
      </c>
    </row>
    <row r="3" ht="44.1" customHeight="1" spans="1:6">
      <c r="A3" s="67" t="s">
        <v>320</v>
      </c>
      <c r="B3" s="67" t="s">
        <v>3</v>
      </c>
      <c r="C3" s="67" t="s">
        <v>321</v>
      </c>
      <c r="D3" s="68" t="s">
        <v>322</v>
      </c>
      <c r="E3" s="69" t="s">
        <v>323</v>
      </c>
      <c r="F3" s="67" t="s">
        <v>274</v>
      </c>
    </row>
    <row r="4" ht="15" customHeight="1" spans="1:6">
      <c r="A4" s="70">
        <v>43013</v>
      </c>
      <c r="B4" s="71">
        <v>387</v>
      </c>
      <c r="C4" s="72" t="s">
        <v>324</v>
      </c>
      <c r="D4" s="71">
        <v>0</v>
      </c>
      <c r="E4" s="71">
        <v>0</v>
      </c>
      <c r="F4" s="71"/>
    </row>
    <row r="5" ht="15" customHeight="1" spans="1:6">
      <c r="A5" s="70">
        <v>43013</v>
      </c>
      <c r="B5" s="71">
        <v>311</v>
      </c>
      <c r="C5" s="72" t="s">
        <v>325</v>
      </c>
      <c r="D5" s="71">
        <v>0</v>
      </c>
      <c r="E5" s="71">
        <v>0</v>
      </c>
      <c r="F5" s="71"/>
    </row>
    <row r="6" ht="15" customHeight="1" spans="1:6">
      <c r="A6" s="70">
        <v>43013</v>
      </c>
      <c r="B6" s="71">
        <v>334</v>
      </c>
      <c r="C6" s="73" t="s">
        <v>326</v>
      </c>
      <c r="D6" s="71">
        <v>0</v>
      </c>
      <c r="E6" s="71">
        <v>0</v>
      </c>
      <c r="F6" s="71"/>
    </row>
    <row r="7" ht="15" customHeight="1" spans="1:6">
      <c r="A7" s="70">
        <v>43013</v>
      </c>
      <c r="B7" s="71">
        <v>307</v>
      </c>
      <c r="C7" s="72" t="s">
        <v>327</v>
      </c>
      <c r="D7" s="71">
        <v>0</v>
      </c>
      <c r="E7" s="71">
        <v>0</v>
      </c>
      <c r="F7" s="71"/>
    </row>
    <row r="8" ht="15" customHeight="1" spans="1:6">
      <c r="A8" s="70">
        <v>43014</v>
      </c>
      <c r="B8" s="71">
        <v>332</v>
      </c>
      <c r="C8" s="74" t="s">
        <v>328</v>
      </c>
      <c r="D8" s="71">
        <v>0</v>
      </c>
      <c r="E8" s="71">
        <v>0</v>
      </c>
      <c r="F8" s="71"/>
    </row>
    <row r="9" ht="15" customHeight="1" spans="1:5">
      <c r="A9" s="75">
        <v>43014</v>
      </c>
      <c r="B9" s="67">
        <v>353</v>
      </c>
      <c r="C9" s="72" t="s">
        <v>329</v>
      </c>
      <c r="D9" s="67">
        <v>0</v>
      </c>
      <c r="E9" s="67">
        <v>0</v>
      </c>
    </row>
    <row r="10" ht="15" customHeight="1" spans="1:5">
      <c r="A10" s="75">
        <v>43014</v>
      </c>
      <c r="B10" s="67">
        <v>389</v>
      </c>
      <c r="C10" s="72" t="s">
        <v>330</v>
      </c>
      <c r="D10" s="67">
        <v>0</v>
      </c>
      <c r="E10" s="67">
        <v>0</v>
      </c>
    </row>
    <row r="11" ht="15" customHeight="1" spans="1:5">
      <c r="A11" s="75">
        <v>43014</v>
      </c>
      <c r="B11" s="67">
        <v>347</v>
      </c>
      <c r="C11" s="72" t="s">
        <v>331</v>
      </c>
      <c r="D11" s="67">
        <v>0</v>
      </c>
      <c r="E11" s="67">
        <v>0</v>
      </c>
    </row>
    <row r="12" ht="15" customHeight="1" spans="1:5">
      <c r="A12" s="75">
        <v>43015</v>
      </c>
      <c r="B12" s="67">
        <v>387</v>
      </c>
      <c r="C12" s="72" t="s">
        <v>332</v>
      </c>
      <c r="D12" s="67">
        <v>0</v>
      </c>
      <c r="E12" s="67">
        <v>0</v>
      </c>
    </row>
    <row r="13" ht="15" customHeight="1" spans="1:5">
      <c r="A13" s="75">
        <v>43015</v>
      </c>
      <c r="B13" s="67">
        <v>349</v>
      </c>
      <c r="C13" s="72" t="s">
        <v>333</v>
      </c>
      <c r="D13" s="67">
        <v>0</v>
      </c>
      <c r="E13" s="67">
        <v>0</v>
      </c>
    </row>
    <row r="14" ht="15" customHeight="1" spans="1:5">
      <c r="A14" s="75">
        <v>43015</v>
      </c>
      <c r="B14" s="67">
        <v>373</v>
      </c>
      <c r="C14" s="72" t="s">
        <v>334</v>
      </c>
      <c r="D14" s="67">
        <v>0</v>
      </c>
      <c r="E14" s="67">
        <v>0</v>
      </c>
    </row>
    <row r="15" ht="15" customHeight="1" spans="1:5">
      <c r="A15" s="75">
        <v>43015</v>
      </c>
      <c r="B15" s="67">
        <v>333</v>
      </c>
      <c r="C15" s="72" t="s">
        <v>335</v>
      </c>
      <c r="D15" s="67">
        <v>0</v>
      </c>
      <c r="E15" s="67">
        <v>0</v>
      </c>
    </row>
    <row r="16" ht="15" customHeight="1" spans="1:5">
      <c r="A16" s="75">
        <v>43015</v>
      </c>
      <c r="B16" s="67">
        <v>360</v>
      </c>
      <c r="C16" s="73" t="s">
        <v>336</v>
      </c>
      <c r="D16" s="67">
        <v>0</v>
      </c>
      <c r="E16" s="67">
        <v>0</v>
      </c>
    </row>
    <row r="17" ht="15" customHeight="1" spans="1:5">
      <c r="A17" s="75">
        <v>43016</v>
      </c>
      <c r="B17" s="67">
        <v>321</v>
      </c>
      <c r="C17" s="72" t="s">
        <v>337</v>
      </c>
      <c r="D17" s="67">
        <v>0</v>
      </c>
      <c r="E17" s="67">
        <v>0</v>
      </c>
    </row>
    <row r="18" ht="15" customHeight="1" spans="1:5">
      <c r="A18" s="75">
        <v>43016</v>
      </c>
      <c r="B18" s="67">
        <v>365</v>
      </c>
      <c r="C18" s="72" t="s">
        <v>338</v>
      </c>
      <c r="D18" s="67">
        <v>0</v>
      </c>
      <c r="E18" s="67">
        <v>0</v>
      </c>
    </row>
    <row r="19" ht="15" customHeight="1" spans="1:5">
      <c r="A19" s="75">
        <v>43016</v>
      </c>
      <c r="B19" s="67">
        <v>388</v>
      </c>
      <c r="C19" s="72" t="s">
        <v>339</v>
      </c>
      <c r="D19" s="67">
        <v>0</v>
      </c>
      <c r="E19" s="67">
        <v>0</v>
      </c>
    </row>
    <row r="20" ht="15" customHeight="1" spans="1:5">
      <c r="A20" s="75">
        <v>43016</v>
      </c>
      <c r="B20" s="67">
        <v>371</v>
      </c>
      <c r="C20" s="72" t="s">
        <v>340</v>
      </c>
      <c r="D20" s="67">
        <v>0</v>
      </c>
      <c r="E20" s="67">
        <v>0</v>
      </c>
    </row>
    <row r="21" ht="15" customHeight="1" spans="1:5">
      <c r="A21" s="75">
        <v>43016</v>
      </c>
      <c r="B21" s="67">
        <v>363</v>
      </c>
      <c r="C21" s="72" t="s">
        <v>341</v>
      </c>
      <c r="D21" s="67">
        <v>0</v>
      </c>
      <c r="E21" s="67">
        <v>0</v>
      </c>
    </row>
    <row r="22" ht="15" customHeight="1" spans="1:5">
      <c r="A22" s="75">
        <v>43017</v>
      </c>
      <c r="B22" s="67">
        <v>315</v>
      </c>
      <c r="C22" s="76" t="s">
        <v>342</v>
      </c>
      <c r="D22" s="67">
        <v>0</v>
      </c>
      <c r="E22" s="67">
        <v>0</v>
      </c>
    </row>
    <row r="23" ht="15" customHeight="1" spans="1:5">
      <c r="A23" s="75">
        <v>43017</v>
      </c>
      <c r="B23" s="67">
        <v>357</v>
      </c>
      <c r="C23" s="72" t="s">
        <v>343</v>
      </c>
      <c r="D23" s="67">
        <v>0</v>
      </c>
      <c r="E23" s="67">
        <v>0</v>
      </c>
    </row>
    <row r="24" ht="15" customHeight="1" spans="1:5">
      <c r="A24" s="75">
        <v>43017</v>
      </c>
      <c r="B24" s="67">
        <v>329</v>
      </c>
      <c r="C24" s="72" t="s">
        <v>344</v>
      </c>
      <c r="D24" s="67">
        <v>0</v>
      </c>
      <c r="E24" s="67">
        <v>0</v>
      </c>
    </row>
    <row r="25" ht="15" customHeight="1" spans="1:5">
      <c r="A25" s="75">
        <v>43018</v>
      </c>
      <c r="B25" s="67">
        <v>326</v>
      </c>
      <c r="C25" s="73" t="s">
        <v>345</v>
      </c>
      <c r="D25" s="67">
        <v>0</v>
      </c>
      <c r="E25" s="67">
        <v>0</v>
      </c>
    </row>
    <row r="26" ht="15" customHeight="1" spans="1:5">
      <c r="A26" s="75">
        <v>43018</v>
      </c>
      <c r="B26" s="67">
        <v>389</v>
      </c>
      <c r="C26" s="72" t="s">
        <v>346</v>
      </c>
      <c r="D26" s="67">
        <v>0</v>
      </c>
      <c r="E26" s="67">
        <v>0</v>
      </c>
    </row>
    <row r="27" ht="15" customHeight="1" spans="1:5">
      <c r="A27" s="75">
        <v>43018</v>
      </c>
      <c r="B27" s="67">
        <v>309</v>
      </c>
      <c r="C27" s="72" t="s">
        <v>347</v>
      </c>
      <c r="D27" s="67">
        <v>0</v>
      </c>
      <c r="E27" s="67">
        <v>0</v>
      </c>
    </row>
    <row r="28" ht="15" customHeight="1" spans="1:5">
      <c r="A28" s="75">
        <v>43019</v>
      </c>
      <c r="B28" s="67">
        <v>318</v>
      </c>
      <c r="C28" s="73" t="s">
        <v>348</v>
      </c>
      <c r="D28" s="67">
        <v>0</v>
      </c>
      <c r="E28" s="67">
        <v>0</v>
      </c>
    </row>
    <row r="29" ht="15" customHeight="1" spans="1:5">
      <c r="A29" s="75">
        <v>43019</v>
      </c>
      <c r="B29" s="67">
        <v>373</v>
      </c>
      <c r="C29" s="72" t="s">
        <v>349</v>
      </c>
      <c r="D29" s="67">
        <v>0</v>
      </c>
      <c r="E29" s="67">
        <v>0</v>
      </c>
    </row>
    <row r="30" ht="15" customHeight="1" spans="1:5">
      <c r="A30" s="75">
        <v>43019</v>
      </c>
      <c r="B30" s="67">
        <v>388</v>
      </c>
      <c r="C30" s="72" t="s">
        <v>350</v>
      </c>
      <c r="D30" s="67">
        <v>0</v>
      </c>
      <c r="E30" s="67">
        <v>0</v>
      </c>
    </row>
    <row r="31" ht="15" customHeight="1" spans="1:5">
      <c r="A31" s="75">
        <v>43020</v>
      </c>
      <c r="B31" s="67">
        <v>382</v>
      </c>
      <c r="C31" s="72" t="s">
        <v>351</v>
      </c>
      <c r="D31" s="67">
        <v>0</v>
      </c>
      <c r="E31" s="67">
        <v>0</v>
      </c>
    </row>
    <row r="32" ht="15" customHeight="1" spans="1:5">
      <c r="A32" s="75">
        <v>43020</v>
      </c>
      <c r="B32" s="67">
        <v>313</v>
      </c>
      <c r="C32" s="72" t="s">
        <v>352</v>
      </c>
      <c r="D32" s="67">
        <v>0</v>
      </c>
      <c r="E32" s="67">
        <v>1</v>
      </c>
    </row>
    <row r="33" ht="15" customHeight="1" spans="1:6">
      <c r="A33" s="75">
        <v>43020</v>
      </c>
      <c r="B33" s="67">
        <v>336</v>
      </c>
      <c r="C33" s="73" t="s">
        <v>353</v>
      </c>
      <c r="D33" s="67">
        <v>0</v>
      </c>
      <c r="E33" s="67">
        <v>0</v>
      </c>
      <c r="F33" s="67" t="s">
        <v>354</v>
      </c>
    </row>
    <row r="34" ht="15" customHeight="1" spans="1:3">
      <c r="A34" s="75"/>
      <c r="C34" s="72"/>
    </row>
    <row r="35" ht="15" customHeight="1" spans="1:3">
      <c r="A35" s="75"/>
      <c r="C35" s="72"/>
    </row>
    <row r="36" ht="15" customHeight="1" spans="1:3">
      <c r="A36" s="75"/>
      <c r="C36" s="72"/>
    </row>
    <row r="37" ht="15" customHeight="1" spans="1:3">
      <c r="A37" s="75"/>
      <c r="C37" s="72"/>
    </row>
    <row r="38" ht="15" customHeight="1" spans="1:3">
      <c r="A38" s="75"/>
      <c r="C38" s="72"/>
    </row>
    <row r="39" ht="15" customHeight="1" spans="1:3">
      <c r="A39" s="75"/>
      <c r="C39" s="72"/>
    </row>
    <row r="40" ht="15" customHeight="1" spans="1:3">
      <c r="A40" s="75"/>
      <c r="C40" s="72"/>
    </row>
    <row r="41" ht="15" customHeight="1" spans="1:3">
      <c r="A41" s="75"/>
      <c r="C41" s="72"/>
    </row>
    <row r="42" ht="15" customHeight="1" spans="1:3">
      <c r="A42" s="75"/>
      <c r="C42" s="72"/>
    </row>
    <row r="43" ht="15" customHeight="1" spans="1:3">
      <c r="A43" s="75"/>
      <c r="C43" s="72"/>
    </row>
    <row r="44" ht="15" customHeight="1" spans="1:3">
      <c r="A44" s="75"/>
      <c r="C44" s="72"/>
    </row>
    <row r="45" ht="15" customHeight="1" spans="1:3">
      <c r="A45" s="75"/>
      <c r="C45" s="72"/>
    </row>
    <row r="46" ht="15" customHeight="1" spans="1:3">
      <c r="A46" s="75"/>
      <c r="C46" s="72"/>
    </row>
    <row r="47" ht="15" customHeight="1" spans="1:3">
      <c r="A47" s="75"/>
      <c r="C47" s="72"/>
    </row>
    <row r="48" ht="15" customHeight="1" spans="1:3">
      <c r="A48" s="75"/>
      <c r="C48" s="72"/>
    </row>
    <row r="49" ht="15" customHeight="1" spans="1:3">
      <c r="A49" s="75"/>
      <c r="C49" s="72"/>
    </row>
    <row r="50" ht="15" customHeight="1" spans="1:3">
      <c r="A50" s="75"/>
      <c r="C50" s="72"/>
    </row>
    <row r="51" ht="15" customHeight="1" spans="1:3">
      <c r="A51" s="75"/>
      <c r="C51" s="72"/>
    </row>
    <row r="52" ht="15" customHeight="1" spans="1:3">
      <c r="A52" s="75"/>
      <c r="C52" s="72"/>
    </row>
    <row r="53" ht="15" customHeight="1" spans="1:3">
      <c r="A53" s="75"/>
      <c r="C53" s="72"/>
    </row>
    <row r="54" ht="15" customHeight="1" spans="1:6">
      <c r="A54" s="75"/>
      <c r="C54" s="72"/>
      <c r="F54" s="77"/>
    </row>
    <row r="55" ht="15" customHeight="1" spans="1:3">
      <c r="A55" s="75"/>
      <c r="C55" s="72"/>
    </row>
    <row r="56" ht="15" customHeight="1" spans="1:3">
      <c r="A56" s="75"/>
      <c r="C56" s="72"/>
    </row>
    <row r="57" ht="15" customHeight="1" spans="1:3">
      <c r="A57" s="75"/>
      <c r="C57" s="72"/>
    </row>
    <row r="58" ht="15" customHeight="1" spans="1:3">
      <c r="A58" s="75"/>
      <c r="C58" s="72"/>
    </row>
    <row r="59" ht="15" customHeight="1" spans="1:3">
      <c r="A59" s="75"/>
      <c r="C59" s="72"/>
    </row>
    <row r="60" ht="15" customHeight="1" spans="1:3">
      <c r="A60" s="75"/>
      <c r="C60" s="72"/>
    </row>
    <row r="61" ht="15" customHeight="1" spans="1:3">
      <c r="A61" s="75"/>
      <c r="C61" s="72"/>
    </row>
    <row r="62" ht="15" customHeight="1" spans="1:3">
      <c r="A62" s="75"/>
      <c r="C62" s="76"/>
    </row>
    <row r="63" ht="15" customHeight="1" spans="1:3">
      <c r="A63" s="75"/>
      <c r="C63" s="72"/>
    </row>
    <row r="64" ht="15" customHeight="1" spans="1:3">
      <c r="A64" s="75"/>
      <c r="C64" s="72"/>
    </row>
    <row r="65" ht="15" customHeight="1" spans="1:3">
      <c r="A65" s="75"/>
      <c r="C65" s="72"/>
    </row>
    <row r="66" ht="15" customHeight="1" spans="1:3">
      <c r="A66" s="75"/>
      <c r="C66" s="72"/>
    </row>
    <row r="67" ht="15" customHeight="1" spans="1:6">
      <c r="A67" s="75"/>
      <c r="C67" s="72"/>
      <c r="F67" s="78"/>
    </row>
    <row r="68" ht="15" customHeight="1" spans="1:3">
      <c r="A68" s="75"/>
      <c r="C68" s="72"/>
    </row>
    <row r="69" ht="15" customHeight="1" spans="1:3">
      <c r="A69" s="75"/>
      <c r="C69" s="72"/>
    </row>
    <row r="70" ht="15" customHeight="1" spans="1:3">
      <c r="A70" s="75"/>
      <c r="C70" s="72"/>
    </row>
    <row r="71" ht="15" customHeight="1" spans="1:3">
      <c r="A71" s="75"/>
      <c r="C71" s="72"/>
    </row>
    <row r="72" ht="15" customHeight="1" spans="1:3">
      <c r="A72" s="75"/>
      <c r="C72" s="72"/>
    </row>
    <row r="73" ht="15" customHeight="1" spans="1:3">
      <c r="A73" s="75"/>
      <c r="C73" s="72"/>
    </row>
    <row r="74" ht="15" customHeight="1" spans="1:3">
      <c r="A74" s="75"/>
      <c r="C74" s="72"/>
    </row>
    <row r="75" ht="15" customHeight="1" spans="1:3">
      <c r="A75" s="75"/>
      <c r="C75" s="72"/>
    </row>
    <row r="76" ht="15" customHeight="1" spans="1:3">
      <c r="A76" s="75"/>
      <c r="C76" s="72"/>
    </row>
    <row r="77" ht="15" customHeight="1" spans="1:3">
      <c r="A77" s="75"/>
      <c r="C77" s="72"/>
    </row>
    <row r="78" ht="15" customHeight="1" spans="1:3">
      <c r="A78" s="75"/>
      <c r="C78" s="72"/>
    </row>
    <row r="79" ht="15" customHeight="1" spans="1:3">
      <c r="A79" s="75"/>
      <c r="C79" s="72"/>
    </row>
    <row r="80" ht="15" customHeight="1" spans="1:3">
      <c r="A80" s="75"/>
      <c r="C80" s="72"/>
    </row>
    <row r="81" ht="15" customHeight="1" spans="1:3">
      <c r="A81" s="75"/>
      <c r="C81" s="72"/>
    </row>
    <row r="82" ht="15" customHeight="1" spans="1:3">
      <c r="A82" s="75"/>
      <c r="C82" s="72"/>
    </row>
    <row r="83" ht="15" customHeight="1" spans="1:3">
      <c r="A83" s="75"/>
      <c r="C83" s="72"/>
    </row>
    <row r="84" ht="15" customHeight="1" spans="1:3">
      <c r="A84" s="75"/>
      <c r="C84" s="72"/>
    </row>
    <row r="85" ht="15" customHeight="1" spans="1:3">
      <c r="A85" s="75"/>
      <c r="C85" s="72"/>
    </row>
    <row r="86" ht="15" customHeight="1" spans="1:3">
      <c r="A86" s="75"/>
      <c r="C86" s="72"/>
    </row>
    <row r="87" ht="15" customHeight="1" spans="1:3">
      <c r="A87" s="75"/>
      <c r="C87" s="72"/>
    </row>
    <row r="88" ht="15" customHeight="1" spans="1:3">
      <c r="A88" s="75"/>
      <c r="C88" s="72"/>
    </row>
    <row r="89" s="43" customFormat="1" ht="15" customHeight="1" spans="1:256">
      <c r="A89" s="75"/>
      <c r="B89" s="67"/>
      <c r="C89" s="72"/>
      <c r="D89" s="67"/>
      <c r="E89" s="67"/>
      <c r="F89" s="67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79"/>
      <c r="BX89" s="79"/>
      <c r="BY89" s="79"/>
      <c r="BZ89" s="79"/>
      <c r="CA89" s="79"/>
      <c r="CB89" s="79"/>
      <c r="CC89" s="79"/>
      <c r="CD89" s="79"/>
      <c r="CE89" s="79"/>
      <c r="CF89" s="79"/>
      <c r="CG89" s="79"/>
      <c r="CH89" s="79"/>
      <c r="CI89" s="79"/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X89" s="79"/>
      <c r="DY89" s="79"/>
      <c r="DZ89" s="79"/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O89" s="79"/>
      <c r="FP89" s="79"/>
      <c r="FQ89" s="79"/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</row>
    <row r="90" ht="15" customHeight="1" spans="1:3">
      <c r="A90" s="75"/>
      <c r="C90" s="72"/>
    </row>
    <row r="91" ht="15" customHeight="1" spans="1:3">
      <c r="A91" s="75"/>
      <c r="C91" s="72"/>
    </row>
    <row r="92" ht="15" customHeight="1" spans="1:3">
      <c r="A92" s="75"/>
      <c r="C92" s="72"/>
    </row>
    <row r="93" ht="15" customHeight="1" spans="1:3">
      <c r="A93" s="75"/>
      <c r="C93" s="72"/>
    </row>
    <row r="94" ht="15" customHeight="1" spans="1:3">
      <c r="A94" s="75"/>
      <c r="C94" s="72"/>
    </row>
    <row r="95" ht="15" customHeight="1" spans="1:3">
      <c r="A95" s="75"/>
      <c r="C95" s="72"/>
    </row>
    <row r="96" ht="15" customHeight="1" spans="1:3">
      <c r="A96" s="75"/>
      <c r="C96" s="72"/>
    </row>
    <row r="97" ht="15" customHeight="1" spans="1:3">
      <c r="A97" s="75"/>
      <c r="C97" s="72"/>
    </row>
    <row r="98" ht="15" customHeight="1" spans="1:3">
      <c r="A98" s="75"/>
      <c r="C98" s="72"/>
    </row>
    <row r="99" ht="15" customHeight="1" spans="1:6">
      <c r="A99" s="75"/>
      <c r="C99" s="72"/>
      <c r="F99" s="80"/>
    </row>
    <row r="100" ht="15" customHeight="1" spans="1:3">
      <c r="A100" s="75"/>
      <c r="C100" s="72"/>
    </row>
    <row r="101" ht="15" customHeight="1" spans="1:3">
      <c r="A101" s="75"/>
      <c r="C101" s="72"/>
    </row>
    <row r="102" ht="15" customHeight="1" spans="1:4">
      <c r="A102" s="75"/>
      <c r="C102" s="72"/>
      <c r="D102" s="72"/>
    </row>
    <row r="103" ht="15" customHeight="1" spans="1:3">
      <c r="A103" s="75"/>
      <c r="C103" s="72"/>
    </row>
    <row r="104" ht="15" customHeight="1" spans="1:3">
      <c r="A104" s="75"/>
      <c r="C104" s="72"/>
    </row>
    <row r="105" ht="18.95" customHeight="1" spans="1:3">
      <c r="A105" s="75"/>
      <c r="C105" s="72"/>
    </row>
    <row r="106" ht="18.95" customHeight="1" spans="1:6">
      <c r="A106" s="81"/>
      <c r="B106" s="82"/>
      <c r="C106" s="72"/>
      <c r="D106" s="82"/>
      <c r="E106" s="82"/>
      <c r="F106" s="82"/>
    </row>
    <row r="107" ht="18.95" customHeight="1" spans="1:6">
      <c r="A107" s="81"/>
      <c r="B107" s="82"/>
      <c r="C107" s="72"/>
      <c r="D107" s="82"/>
      <c r="E107" s="82"/>
      <c r="F107" s="82"/>
    </row>
    <row r="108" ht="18.95" customHeight="1" spans="1:6">
      <c r="A108" s="81"/>
      <c r="B108" s="82"/>
      <c r="C108" s="72"/>
      <c r="D108" s="82"/>
      <c r="E108" s="82"/>
      <c r="F108" s="82"/>
    </row>
    <row r="109" ht="18.95" customHeight="1" spans="1:6">
      <c r="A109" s="81"/>
      <c r="B109" s="82"/>
      <c r="C109" s="83"/>
      <c r="D109" s="82"/>
      <c r="E109" s="82"/>
      <c r="F109" s="82"/>
    </row>
    <row r="110" ht="18.95" customHeight="1" spans="1:6">
      <c r="A110" s="81"/>
      <c r="B110" s="82"/>
      <c r="C110" s="72"/>
      <c r="D110" s="82"/>
      <c r="E110" s="82"/>
      <c r="F110" s="82"/>
    </row>
    <row r="111" ht="18.95" customHeight="1" spans="1:6">
      <c r="A111" s="81"/>
      <c r="B111" s="82"/>
      <c r="C111" s="72"/>
      <c r="D111" s="82"/>
      <c r="E111" s="82"/>
      <c r="F111" s="82"/>
    </row>
    <row r="112" ht="18.95" customHeight="1" spans="1:6">
      <c r="A112" s="81"/>
      <c r="B112" s="82"/>
      <c r="C112" s="72"/>
      <c r="D112" s="82"/>
      <c r="E112" s="82"/>
      <c r="F112" s="82"/>
    </row>
    <row r="113" ht="18.95" customHeight="1" spans="1:6">
      <c r="A113" s="81"/>
      <c r="B113" s="82"/>
      <c r="C113" s="72"/>
      <c r="D113" s="82"/>
      <c r="E113" s="82"/>
      <c r="F113" s="82"/>
    </row>
    <row r="114" ht="18.95" customHeight="1" spans="1:6">
      <c r="A114" s="81"/>
      <c r="B114" s="82"/>
      <c r="C114" s="72"/>
      <c r="D114" s="82"/>
      <c r="E114" s="82"/>
      <c r="F114" s="82"/>
    </row>
    <row r="115" ht="15" customHeight="1" spans="1:6">
      <c r="A115" s="81"/>
      <c r="B115" s="82"/>
      <c r="C115" s="72"/>
      <c r="D115" s="82"/>
      <c r="E115" s="82"/>
      <c r="F115" s="82"/>
    </row>
    <row r="116" ht="15" customHeight="1" spans="1:6">
      <c r="A116" s="81"/>
      <c r="B116" s="82"/>
      <c r="C116" s="72"/>
      <c r="D116" s="82"/>
      <c r="E116" s="82"/>
      <c r="F116" s="82"/>
    </row>
    <row r="117" ht="15" customHeight="1" spans="1:6">
      <c r="A117" s="81"/>
      <c r="B117" s="82"/>
      <c r="C117" s="72"/>
      <c r="D117" s="82"/>
      <c r="E117" s="82"/>
      <c r="F117" s="82"/>
    </row>
    <row r="118" ht="15" customHeight="1" spans="1:6">
      <c r="A118" s="81"/>
      <c r="B118" s="82"/>
      <c r="C118" s="72"/>
      <c r="D118" s="82"/>
      <c r="E118" s="82"/>
      <c r="F118" s="82"/>
    </row>
    <row r="119" ht="23.1" customHeight="1" spans="1:6">
      <c r="A119" s="84" t="s">
        <v>355</v>
      </c>
      <c r="B119" s="84"/>
      <c r="C119" s="84"/>
      <c r="D119" s="84"/>
      <c r="E119" s="84"/>
      <c r="F119" s="84"/>
    </row>
    <row r="120" ht="38.1" customHeight="1" spans="1:6">
      <c r="A120" s="69" t="s">
        <v>356</v>
      </c>
      <c r="B120" s="69"/>
      <c r="C120" s="69"/>
      <c r="D120" s="69"/>
      <c r="E120" s="69"/>
      <c r="F120" s="69"/>
    </row>
    <row r="121" spans="1:6">
      <c r="A121" s="85"/>
      <c r="B121" s="85"/>
      <c r="C121" s="85"/>
      <c r="D121" s="85"/>
      <c r="E121" s="85"/>
      <c r="F121" s="85"/>
    </row>
    <row r="122" spans="1:6">
      <c r="A122" s="85"/>
      <c r="B122" s="85"/>
      <c r="C122" s="85"/>
      <c r="D122" s="85"/>
      <c r="E122" s="85"/>
      <c r="F122" s="85"/>
    </row>
    <row r="123" spans="1:6">
      <c r="A123" s="85"/>
      <c r="B123" s="85"/>
      <c r="C123" s="85"/>
      <c r="D123" s="85"/>
      <c r="E123" s="85"/>
      <c r="F123" s="85"/>
    </row>
    <row r="124" spans="1:6">
      <c r="A124" s="85"/>
      <c r="B124" s="85"/>
      <c r="C124" s="85"/>
      <c r="D124" s="85"/>
      <c r="E124" s="85"/>
      <c r="F124" s="85"/>
    </row>
    <row r="125" spans="1:6">
      <c r="A125" s="85"/>
      <c r="B125" s="85"/>
      <c r="C125" s="85"/>
      <c r="D125" s="85"/>
      <c r="E125" s="85"/>
      <c r="F125" s="85"/>
    </row>
    <row r="126" spans="1:6">
      <c r="A126" s="85"/>
      <c r="B126" s="85"/>
      <c r="C126" s="85"/>
      <c r="D126" s="85"/>
      <c r="E126" s="85"/>
      <c r="F126" s="85"/>
    </row>
    <row r="127" spans="1:6">
      <c r="A127" s="85"/>
      <c r="B127" s="85"/>
      <c r="C127" s="85"/>
      <c r="D127" s="85"/>
      <c r="E127" s="85"/>
      <c r="F127" s="85"/>
    </row>
    <row r="128" spans="1:6">
      <c r="A128" s="85"/>
      <c r="B128" s="85"/>
      <c r="C128" s="85"/>
      <c r="D128" s="85"/>
      <c r="E128" s="85"/>
      <c r="F128" s="85"/>
    </row>
    <row r="129" spans="1:6">
      <c r="A129" s="85"/>
      <c r="B129" s="85"/>
      <c r="C129" s="85"/>
      <c r="D129" s="85"/>
      <c r="E129" s="85"/>
      <c r="F129" s="85"/>
    </row>
    <row r="130" spans="1:6">
      <c r="A130" s="85"/>
      <c r="B130" s="85"/>
      <c r="C130" s="85"/>
      <c r="D130" s="85"/>
      <c r="E130" s="85"/>
      <c r="F130" s="85"/>
    </row>
    <row r="131" spans="1:6">
      <c r="A131" s="85"/>
      <c r="B131" s="85"/>
      <c r="C131" s="85"/>
      <c r="D131" s="85"/>
      <c r="E131" s="85"/>
      <c r="F131" s="85"/>
    </row>
    <row r="132" spans="1:6">
      <c r="A132" s="85"/>
      <c r="B132" s="85"/>
      <c r="C132" s="85"/>
      <c r="D132" s="85"/>
      <c r="E132" s="85"/>
      <c r="F132" s="85"/>
    </row>
    <row r="133" spans="1:6">
      <c r="A133" s="85"/>
      <c r="B133" s="85"/>
      <c r="C133" s="85"/>
      <c r="D133" s="85"/>
      <c r="E133" s="85"/>
      <c r="F133" s="85"/>
    </row>
    <row r="134" spans="1:6">
      <c r="A134" s="85"/>
      <c r="B134" s="85"/>
      <c r="C134" s="85"/>
      <c r="D134" s="85"/>
      <c r="E134" s="85"/>
      <c r="F134" s="85"/>
    </row>
    <row r="135" spans="1:6">
      <c r="A135" s="85"/>
      <c r="B135" s="85"/>
      <c r="C135" s="85"/>
      <c r="D135" s="85"/>
      <c r="E135" s="85"/>
      <c r="F135" s="85"/>
    </row>
    <row r="136" spans="1:6">
      <c r="A136" s="85"/>
      <c r="B136" s="85"/>
      <c r="C136" s="85"/>
      <c r="D136" s="85"/>
      <c r="E136" s="85"/>
      <c r="F136" s="85"/>
    </row>
    <row r="137" spans="1:6">
      <c r="A137" s="85"/>
      <c r="B137" s="85"/>
      <c r="C137" s="85"/>
      <c r="D137" s="85"/>
      <c r="E137" s="85"/>
      <c r="F137" s="85"/>
    </row>
    <row r="138" spans="1:6">
      <c r="A138" s="85"/>
      <c r="B138" s="85"/>
      <c r="C138" s="85"/>
      <c r="D138" s="85"/>
      <c r="E138" s="85"/>
      <c r="F138" s="85"/>
    </row>
    <row r="139" spans="1:6">
      <c r="A139" s="85"/>
      <c r="B139" s="85"/>
      <c r="C139" s="85"/>
      <c r="D139" s="85"/>
      <c r="E139" s="85"/>
      <c r="F139" s="85"/>
    </row>
    <row r="140" spans="1:6">
      <c r="A140" s="85"/>
      <c r="B140" s="85"/>
      <c r="C140" s="85"/>
      <c r="D140" s="85"/>
      <c r="E140" s="85"/>
      <c r="F140" s="85"/>
    </row>
    <row r="141" spans="1:6">
      <c r="A141" s="85"/>
      <c r="B141" s="85"/>
      <c r="C141" s="85"/>
      <c r="D141" s="85"/>
      <c r="E141" s="85"/>
      <c r="F141" s="85"/>
    </row>
    <row r="142" spans="1:6">
      <c r="A142" s="85"/>
      <c r="B142" s="85"/>
      <c r="C142" s="85"/>
      <c r="D142" s="85"/>
      <c r="E142" s="85"/>
      <c r="F142" s="85"/>
    </row>
    <row r="143" spans="1:6">
      <c r="A143" s="85"/>
      <c r="B143" s="85"/>
      <c r="C143" s="85"/>
      <c r="D143" s="85"/>
      <c r="E143" s="85"/>
      <c r="F143" s="85"/>
    </row>
    <row r="144" spans="1:6">
      <c r="A144" s="85"/>
      <c r="B144" s="85"/>
      <c r="C144" s="85"/>
      <c r="D144" s="85"/>
      <c r="E144" s="85"/>
      <c r="F144" s="85"/>
    </row>
    <row r="145" spans="1:6">
      <c r="A145" s="85"/>
      <c r="B145" s="85"/>
      <c r="C145" s="85"/>
      <c r="D145" s="85"/>
      <c r="E145" s="85"/>
      <c r="F145" s="85"/>
    </row>
    <row r="146" spans="1:6">
      <c r="A146" s="85"/>
      <c r="B146" s="85"/>
      <c r="C146" s="85"/>
      <c r="D146" s="85"/>
      <c r="E146" s="85"/>
      <c r="F146" s="85"/>
    </row>
    <row r="147" spans="1:6">
      <c r="A147" s="85"/>
      <c r="B147" s="85"/>
      <c r="C147" s="85"/>
      <c r="D147" s="85"/>
      <c r="E147" s="85"/>
      <c r="F147" s="85"/>
    </row>
    <row r="148" spans="1:6">
      <c r="A148" s="85"/>
      <c r="B148" s="85"/>
      <c r="C148" s="85"/>
      <c r="D148" s="85"/>
      <c r="E148" s="85"/>
      <c r="F148" s="85"/>
    </row>
    <row r="149" spans="1:6">
      <c r="A149" s="85"/>
      <c r="B149" s="85"/>
      <c r="C149" s="85"/>
      <c r="D149" s="85"/>
      <c r="E149" s="85"/>
      <c r="F149" s="85"/>
    </row>
    <row r="150" spans="1:6">
      <c r="A150" s="85"/>
      <c r="B150" s="85"/>
      <c r="C150" s="85"/>
      <c r="D150" s="85"/>
      <c r="E150" s="85"/>
      <c r="F150" s="85"/>
    </row>
    <row r="151" spans="1:6">
      <c r="A151" s="85"/>
      <c r="B151" s="85"/>
      <c r="C151" s="85"/>
      <c r="D151" s="85"/>
      <c r="E151" s="85"/>
      <c r="F151" s="85"/>
    </row>
    <row r="152" spans="1:6">
      <c r="A152" s="85"/>
      <c r="B152" s="85"/>
      <c r="C152" s="85"/>
      <c r="D152" s="85"/>
      <c r="E152" s="85"/>
      <c r="F152" s="85"/>
    </row>
    <row r="153" spans="1:6">
      <c r="A153" s="85"/>
      <c r="B153" s="85"/>
      <c r="C153" s="85"/>
      <c r="D153" s="85"/>
      <c r="E153" s="85"/>
      <c r="F153" s="85"/>
    </row>
    <row r="154" spans="1:6">
      <c r="A154" s="85"/>
      <c r="B154" s="85"/>
      <c r="C154" s="85"/>
      <c r="D154" s="85"/>
      <c r="E154" s="85"/>
      <c r="F154" s="85"/>
    </row>
    <row r="155" spans="1:6">
      <c r="A155" s="85"/>
      <c r="B155" s="85"/>
      <c r="C155" s="85"/>
      <c r="D155" s="85"/>
      <c r="E155" s="85"/>
      <c r="F155" s="85"/>
    </row>
    <row r="156" spans="1:6">
      <c r="A156" s="85"/>
      <c r="B156" s="85"/>
      <c r="C156" s="85"/>
      <c r="D156" s="85"/>
      <c r="E156" s="85"/>
      <c r="F156" s="85"/>
    </row>
    <row r="157" spans="1:6">
      <c r="A157" s="85"/>
      <c r="B157" s="85"/>
      <c r="C157" s="85"/>
      <c r="D157" s="85"/>
      <c r="E157" s="85"/>
      <c r="F157" s="85"/>
    </row>
    <row r="158" spans="1:6">
      <c r="A158" s="86"/>
      <c r="B158" s="86"/>
      <c r="C158" s="86"/>
      <c r="D158" s="86"/>
      <c r="E158" s="86"/>
      <c r="F158" s="86"/>
    </row>
    <row r="199" spans="22:23">
      <c r="V199">
        <v>2100</v>
      </c>
      <c r="W199">
        <f>10000+23350+30000</f>
        <v>63350</v>
      </c>
    </row>
    <row r="222" spans="23:23">
      <c r="W222">
        <f>6000+4700+10000+25000-12800+12800</f>
        <v>45700</v>
      </c>
    </row>
    <row r="367" spans="23:23">
      <c r="W367">
        <f>8000+6200</f>
        <v>14200</v>
      </c>
    </row>
    <row r="400" spans="23:23">
      <c r="W400">
        <f>20000+10000+20000</f>
        <v>50000</v>
      </c>
    </row>
    <row r="401" spans="23:23">
      <c r="W401">
        <f>20000+10000+20000</f>
        <v>50000</v>
      </c>
    </row>
    <row r="402" spans="4:4">
      <c r="D402" s="67">
        <v>7</v>
      </c>
    </row>
    <row r="428" spans="23:23">
      <c r="W428">
        <f>20000+30000</f>
        <v>50000</v>
      </c>
    </row>
    <row r="459" spans="23:23">
      <c r="W459">
        <f>19000+4300+14600+1900+15000+2200</f>
        <v>57000</v>
      </c>
    </row>
    <row r="461" spans="4:4">
      <c r="D461" s="67">
        <v>500</v>
      </c>
    </row>
    <row r="470" spans="23:23">
      <c r="W470">
        <f>16000+6500</f>
        <v>22500</v>
      </c>
    </row>
    <row r="488" spans="23:23">
      <c r="W488">
        <f>5485+5500+24000</f>
        <v>34985</v>
      </c>
    </row>
    <row r="531" spans="4:4">
      <c r="D531" s="67">
        <v>830</v>
      </c>
    </row>
    <row r="559" spans="4:4">
      <c r="D559" s="67">
        <v>830</v>
      </c>
    </row>
  </sheetData>
  <autoFilter ref="A1:F120">
    <extLst/>
  </autoFilter>
  <mergeCells count="4">
    <mergeCell ref="A1:F1"/>
    <mergeCell ref="A2:F2"/>
    <mergeCell ref="A119:F119"/>
    <mergeCell ref="A120:F120"/>
  </mergeCells>
  <printOptions horizontalCentered="1"/>
  <pageMargins left="0" right="0" top="0" bottom="0" header="0" footer="0"/>
  <pageSetup paperSize="9" orientation="portrait" verticalDpi="180"/>
  <headerFooter alignWithMargins="0" scaleWithDoc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T65510"/>
  <sheetViews>
    <sheetView workbookViewId="0">
      <pane ySplit="4" topLeftCell="A5" activePane="bottomLeft" state="frozen"/>
      <selection/>
      <selection pane="bottomLeft" activeCell="AC5" sqref="AC5"/>
    </sheetView>
  </sheetViews>
  <sheetFormatPr defaultColWidth="8.75" defaultRowHeight="15.6"/>
  <cols>
    <col min="1" max="1" width="12.75" style="10" customWidth="1"/>
    <col min="2" max="2" width="14.875" style="10" customWidth="1"/>
    <col min="3" max="3" width="9" style="10" customWidth="1"/>
    <col min="4" max="4" width="16.625" style="10" customWidth="1"/>
    <col min="5" max="5" width="10.625" style="10" customWidth="1"/>
    <col min="6" max="6" width="18.625" style="10" customWidth="1"/>
    <col min="7" max="8" width="11.125" style="10" customWidth="1"/>
    <col min="9" max="9" width="14.5" style="10" customWidth="1"/>
    <col min="10" max="10" width="25.5" style="10" customWidth="1"/>
  </cols>
  <sheetData>
    <row r="2" ht="30" customHeight="1" spans="1:10">
      <c r="A2" s="11" t="s">
        <v>357</v>
      </c>
      <c r="B2" s="12"/>
      <c r="C2" s="12"/>
      <c r="D2" s="12"/>
      <c r="E2" s="12"/>
      <c r="F2" s="12"/>
      <c r="G2" s="12"/>
      <c r="H2" s="12"/>
      <c r="I2" s="12"/>
      <c r="J2" s="40"/>
    </row>
    <row r="3" ht="24.95" customHeight="1" spans="1:10">
      <c r="A3" s="13" t="s">
        <v>358</v>
      </c>
      <c r="B3" s="14"/>
      <c r="C3" s="15"/>
      <c r="D3" s="13" t="s">
        <v>359</v>
      </c>
      <c r="E3" s="14"/>
      <c r="F3" s="15"/>
      <c r="G3" s="13" t="s">
        <v>360</v>
      </c>
      <c r="H3" s="14"/>
      <c r="I3" s="14"/>
      <c r="J3" s="15"/>
    </row>
    <row r="4" ht="24" customHeight="1" spans="1:10">
      <c r="A4" s="16" t="s">
        <v>361</v>
      </c>
      <c r="B4" s="16">
        <v>0</v>
      </c>
      <c r="C4" s="17" t="s">
        <v>3</v>
      </c>
      <c r="D4" s="17" t="s">
        <v>7</v>
      </c>
      <c r="E4" s="17" t="s">
        <v>362</v>
      </c>
      <c r="F4" s="16" t="s">
        <v>363</v>
      </c>
      <c r="G4" s="17" t="s">
        <v>364</v>
      </c>
      <c r="H4" s="17" t="s">
        <v>365</v>
      </c>
      <c r="I4" s="17" t="s">
        <v>366</v>
      </c>
      <c r="J4" s="17" t="s">
        <v>274</v>
      </c>
    </row>
    <row r="5" ht="18" customHeight="1" spans="1:10">
      <c r="A5" s="18">
        <v>43101</v>
      </c>
      <c r="B5" s="19">
        <v>43388</v>
      </c>
      <c r="C5" s="20">
        <v>358</v>
      </c>
      <c r="D5" s="21" t="s">
        <v>367</v>
      </c>
      <c r="E5" s="22"/>
      <c r="F5" s="19">
        <v>43383</v>
      </c>
      <c r="G5" s="23">
        <v>49597</v>
      </c>
      <c r="H5" s="23">
        <v>49806</v>
      </c>
      <c r="I5" s="23"/>
      <c r="J5" s="21" t="s">
        <v>368</v>
      </c>
    </row>
    <row r="6" ht="18" customHeight="1" spans="1:10">
      <c r="A6" s="18">
        <v>43101</v>
      </c>
      <c r="B6" s="19">
        <v>43404</v>
      </c>
      <c r="C6" s="20">
        <v>314</v>
      </c>
      <c r="D6" s="21" t="s">
        <v>369</v>
      </c>
      <c r="E6" s="22"/>
      <c r="F6" s="19">
        <v>43400</v>
      </c>
      <c r="G6" s="23">
        <v>89050</v>
      </c>
      <c r="H6" s="23">
        <v>34878</v>
      </c>
      <c r="I6" s="23"/>
      <c r="J6" s="21" t="s">
        <v>368</v>
      </c>
    </row>
    <row r="7" ht="18" customHeight="1" spans="1:10">
      <c r="A7" s="24">
        <v>43199</v>
      </c>
      <c r="B7" s="25">
        <v>43104</v>
      </c>
      <c r="C7" s="26">
        <v>327</v>
      </c>
      <c r="D7" s="27" t="s">
        <v>370</v>
      </c>
      <c r="E7" s="28"/>
      <c r="F7" s="25">
        <v>43822</v>
      </c>
      <c r="G7" s="28">
        <v>35000</v>
      </c>
      <c r="H7" s="28">
        <v>34295</v>
      </c>
      <c r="I7" s="28"/>
      <c r="J7" s="23" t="s">
        <v>371</v>
      </c>
    </row>
    <row r="8" ht="18" customHeight="1" spans="1:10">
      <c r="A8" s="24">
        <v>43199</v>
      </c>
      <c r="B8" s="25">
        <v>43546</v>
      </c>
      <c r="C8" s="26">
        <v>389</v>
      </c>
      <c r="D8" s="27" t="s">
        <v>372</v>
      </c>
      <c r="E8" s="28"/>
      <c r="F8" s="25"/>
      <c r="G8" s="28">
        <v>50242</v>
      </c>
      <c r="H8" s="28"/>
      <c r="I8" s="28"/>
      <c r="J8" s="27" t="s">
        <v>368</v>
      </c>
    </row>
    <row r="9" ht="18" customHeight="1" spans="1:10">
      <c r="A9" s="24">
        <v>43209</v>
      </c>
      <c r="B9" s="25">
        <v>43407</v>
      </c>
      <c r="C9" s="26">
        <v>382</v>
      </c>
      <c r="D9" s="27" t="s">
        <v>373</v>
      </c>
      <c r="E9" s="28"/>
      <c r="F9" s="25">
        <v>43403</v>
      </c>
      <c r="G9" s="28">
        <v>43500</v>
      </c>
      <c r="H9" s="28">
        <v>43624</v>
      </c>
      <c r="I9" s="28"/>
      <c r="J9" s="27" t="s">
        <v>368</v>
      </c>
    </row>
    <row r="10" ht="18" customHeight="1" spans="1:10">
      <c r="A10" s="24">
        <v>43210</v>
      </c>
      <c r="B10" s="25">
        <v>43387</v>
      </c>
      <c r="C10" s="26">
        <v>309</v>
      </c>
      <c r="D10" s="27" t="s">
        <v>370</v>
      </c>
      <c r="E10" s="28"/>
      <c r="F10" s="25">
        <v>43387</v>
      </c>
      <c r="G10" s="28">
        <v>24000</v>
      </c>
      <c r="H10" s="28">
        <v>24165</v>
      </c>
      <c r="I10" s="28"/>
      <c r="J10" s="41" t="s">
        <v>368</v>
      </c>
    </row>
    <row r="11" ht="18" customHeight="1" spans="1:10">
      <c r="A11" s="29">
        <v>43242</v>
      </c>
      <c r="B11" s="30">
        <v>43457</v>
      </c>
      <c r="C11" s="31">
        <v>321</v>
      </c>
      <c r="D11" s="32" t="s">
        <v>374</v>
      </c>
      <c r="E11" s="33"/>
      <c r="F11" s="30">
        <v>43442</v>
      </c>
      <c r="G11" s="34">
        <v>10128</v>
      </c>
      <c r="H11" s="34">
        <v>6443</v>
      </c>
      <c r="I11" s="34"/>
      <c r="J11" s="32" t="s">
        <v>371</v>
      </c>
    </row>
    <row r="12" ht="18" customHeight="1" spans="1:10">
      <c r="A12" s="29">
        <v>43244</v>
      </c>
      <c r="B12" s="30">
        <v>43187</v>
      </c>
      <c r="C12" s="34">
        <v>338</v>
      </c>
      <c r="D12" s="32" t="s">
        <v>375</v>
      </c>
      <c r="E12" s="34"/>
      <c r="F12" s="30">
        <v>43443</v>
      </c>
      <c r="G12" s="34">
        <v>14747</v>
      </c>
      <c r="H12" s="34">
        <v>9877</v>
      </c>
      <c r="I12" s="34"/>
      <c r="J12" s="23" t="s">
        <v>371</v>
      </c>
    </row>
    <row r="13" ht="18" customHeight="1" spans="1:10">
      <c r="A13" s="29">
        <v>43251</v>
      </c>
      <c r="B13" s="30">
        <v>43386</v>
      </c>
      <c r="C13" s="31">
        <v>369</v>
      </c>
      <c r="D13" s="32" t="s">
        <v>376</v>
      </c>
      <c r="E13" s="33"/>
      <c r="F13" s="30">
        <v>43386</v>
      </c>
      <c r="G13" s="34">
        <v>11350</v>
      </c>
      <c r="H13" s="34">
        <v>10017</v>
      </c>
      <c r="I13" s="34"/>
      <c r="J13" s="32" t="s">
        <v>371</v>
      </c>
    </row>
    <row r="14" ht="18" customHeight="1" spans="1:10">
      <c r="A14" s="29">
        <v>43254</v>
      </c>
      <c r="B14" s="30">
        <v>43418</v>
      </c>
      <c r="C14" s="31">
        <v>374</v>
      </c>
      <c r="D14" s="32" t="s">
        <v>91</v>
      </c>
      <c r="E14" s="33"/>
      <c r="F14" s="30">
        <v>43405</v>
      </c>
      <c r="G14" s="34">
        <v>23550</v>
      </c>
      <c r="H14" s="34">
        <v>22209</v>
      </c>
      <c r="I14" s="34"/>
      <c r="J14" s="32" t="s">
        <v>371</v>
      </c>
    </row>
    <row r="15" ht="18" customHeight="1" spans="1:10">
      <c r="A15" s="29">
        <v>43255</v>
      </c>
      <c r="B15" s="30">
        <v>43387</v>
      </c>
      <c r="C15" s="31">
        <v>372</v>
      </c>
      <c r="D15" s="32" t="s">
        <v>376</v>
      </c>
      <c r="E15" s="33"/>
      <c r="F15" s="30">
        <v>43387</v>
      </c>
      <c r="G15" s="34">
        <v>11000</v>
      </c>
      <c r="H15" s="34">
        <v>9287</v>
      </c>
      <c r="I15" s="34"/>
      <c r="J15" s="32" t="s">
        <v>371</v>
      </c>
    </row>
    <row r="16" ht="18" customHeight="1" spans="1:10">
      <c r="A16" s="29">
        <v>43256</v>
      </c>
      <c r="B16" s="30">
        <v>43377</v>
      </c>
      <c r="C16" s="31">
        <v>306</v>
      </c>
      <c r="D16" s="32" t="s">
        <v>377</v>
      </c>
      <c r="E16" s="33"/>
      <c r="F16" s="30">
        <v>43345</v>
      </c>
      <c r="G16" s="34">
        <v>13000</v>
      </c>
      <c r="H16" s="34">
        <v>9454</v>
      </c>
      <c r="I16" s="34"/>
      <c r="J16" s="32" t="s">
        <v>371</v>
      </c>
    </row>
    <row r="17" ht="18" customHeight="1" spans="1:10">
      <c r="A17" s="29">
        <v>43256</v>
      </c>
      <c r="B17" s="30">
        <v>43408</v>
      </c>
      <c r="C17" s="31">
        <v>366</v>
      </c>
      <c r="D17" s="32" t="s">
        <v>376</v>
      </c>
      <c r="E17" s="33"/>
      <c r="F17" s="30">
        <v>43395</v>
      </c>
      <c r="G17" s="34">
        <v>12000</v>
      </c>
      <c r="H17" s="34">
        <v>10338</v>
      </c>
      <c r="I17" s="34"/>
      <c r="J17" s="32" t="s">
        <v>371</v>
      </c>
    </row>
    <row r="18" s="6" customFormat="1" ht="18" customHeight="1" spans="1:46">
      <c r="A18" s="29">
        <v>43256</v>
      </c>
      <c r="B18" s="30">
        <v>43417</v>
      </c>
      <c r="C18" s="31">
        <v>312</v>
      </c>
      <c r="D18" s="32" t="s">
        <v>378</v>
      </c>
      <c r="E18" s="33"/>
      <c r="F18" s="30">
        <v>43413</v>
      </c>
      <c r="G18" s="34">
        <v>20000</v>
      </c>
      <c r="H18" s="34">
        <v>20199</v>
      </c>
      <c r="I18" s="34"/>
      <c r="J18" s="32" t="s">
        <v>368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4"/>
    </row>
    <row r="19" s="6" customFormat="1" ht="18" customHeight="1" spans="1:46">
      <c r="A19" s="29">
        <v>43259</v>
      </c>
      <c r="B19" s="30">
        <v>43391</v>
      </c>
      <c r="C19" s="31">
        <v>346</v>
      </c>
      <c r="D19" s="32" t="s">
        <v>379</v>
      </c>
      <c r="E19" s="33"/>
      <c r="F19" s="30">
        <v>43371</v>
      </c>
      <c r="G19" s="34">
        <v>22500</v>
      </c>
      <c r="H19" s="34">
        <v>19311</v>
      </c>
      <c r="I19" s="34"/>
      <c r="J19" s="32" t="s">
        <v>371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4"/>
    </row>
    <row r="20" s="6" customFormat="1" ht="18" customHeight="1" spans="1:46">
      <c r="A20" s="29">
        <v>43263</v>
      </c>
      <c r="B20" s="30">
        <v>43377</v>
      </c>
      <c r="C20" s="31">
        <v>364</v>
      </c>
      <c r="D20" s="32" t="s">
        <v>380</v>
      </c>
      <c r="E20" s="33"/>
      <c r="F20" s="30">
        <v>43377</v>
      </c>
      <c r="G20" s="34">
        <v>22500</v>
      </c>
      <c r="H20" s="34">
        <v>22597</v>
      </c>
      <c r="I20" s="34"/>
      <c r="J20" s="32" t="s">
        <v>368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4"/>
    </row>
    <row r="21" s="6" customFormat="1" ht="18" customHeight="1" spans="1:46">
      <c r="A21" s="29">
        <v>43267</v>
      </c>
      <c r="B21" s="30">
        <v>43418</v>
      </c>
      <c r="C21" s="31">
        <v>301</v>
      </c>
      <c r="D21" s="32" t="s">
        <v>381</v>
      </c>
      <c r="E21" s="33"/>
      <c r="F21" s="30">
        <v>43401</v>
      </c>
      <c r="G21" s="34">
        <v>17750</v>
      </c>
      <c r="H21" s="34">
        <v>19119</v>
      </c>
      <c r="I21" s="34"/>
      <c r="J21" s="32" t="s">
        <v>368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4"/>
    </row>
    <row r="22" s="6" customFormat="1" ht="18" customHeight="1" spans="1:46">
      <c r="A22" s="29">
        <v>43280</v>
      </c>
      <c r="B22" s="30">
        <v>43377</v>
      </c>
      <c r="C22" s="31">
        <v>388</v>
      </c>
      <c r="D22" s="32" t="s">
        <v>79</v>
      </c>
      <c r="E22" s="33"/>
      <c r="F22" s="30">
        <v>43365</v>
      </c>
      <c r="G22" s="34">
        <v>15000</v>
      </c>
      <c r="H22" s="34">
        <v>13882</v>
      </c>
      <c r="I22" s="34"/>
      <c r="J22" s="32" t="s">
        <v>371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4"/>
    </row>
    <row r="23" s="6" customFormat="1" ht="18" customHeight="1" spans="1:46">
      <c r="A23" s="29">
        <v>43280</v>
      </c>
      <c r="B23" s="30">
        <v>43456</v>
      </c>
      <c r="C23" s="31">
        <v>365</v>
      </c>
      <c r="D23" s="32" t="s">
        <v>382</v>
      </c>
      <c r="E23" s="33"/>
      <c r="F23" s="30">
        <v>43459</v>
      </c>
      <c r="G23" s="34">
        <v>25000</v>
      </c>
      <c r="H23" s="34">
        <v>28964</v>
      </c>
      <c r="I23" s="34"/>
      <c r="J23" s="32" t="s">
        <v>368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4"/>
    </row>
    <row r="24" s="6" customFormat="1" ht="18" customHeight="1" spans="1:46">
      <c r="A24" s="29">
        <v>43281</v>
      </c>
      <c r="B24" s="30">
        <v>43382</v>
      </c>
      <c r="C24" s="31">
        <v>371</v>
      </c>
      <c r="D24" s="32" t="s">
        <v>79</v>
      </c>
      <c r="E24" s="33"/>
      <c r="F24" s="30">
        <v>43371</v>
      </c>
      <c r="G24" s="34">
        <v>15000</v>
      </c>
      <c r="H24" s="34">
        <v>13747</v>
      </c>
      <c r="I24" s="34"/>
      <c r="J24" s="32" t="s">
        <v>371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4"/>
    </row>
    <row r="25" s="6" customFormat="1" ht="18" customHeight="1" spans="1:46">
      <c r="A25" s="29">
        <v>43289</v>
      </c>
      <c r="B25" s="30">
        <v>43433</v>
      </c>
      <c r="C25" s="31">
        <v>305</v>
      </c>
      <c r="D25" s="32" t="s">
        <v>378</v>
      </c>
      <c r="E25" s="33"/>
      <c r="F25" s="30">
        <v>43430</v>
      </c>
      <c r="G25" s="34">
        <v>18500</v>
      </c>
      <c r="H25" s="34">
        <v>18651</v>
      </c>
      <c r="I25" s="34"/>
      <c r="J25" s="32" t="s">
        <v>368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4"/>
    </row>
    <row r="26" s="6" customFormat="1" ht="18" customHeight="1" spans="1:46">
      <c r="A26" s="29">
        <v>43302</v>
      </c>
      <c r="B26" s="30">
        <v>43351</v>
      </c>
      <c r="C26" s="31">
        <v>317</v>
      </c>
      <c r="D26" s="32" t="s">
        <v>383</v>
      </c>
      <c r="E26" s="33"/>
      <c r="F26" s="30">
        <v>43351</v>
      </c>
      <c r="G26" s="34">
        <v>9500</v>
      </c>
      <c r="H26" s="34">
        <v>9625</v>
      </c>
      <c r="I26" s="34"/>
      <c r="J26" s="32" t="s">
        <v>368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4"/>
    </row>
    <row r="27" s="6" customFormat="1" ht="18" customHeight="1" spans="1:46">
      <c r="A27" s="29">
        <v>43302</v>
      </c>
      <c r="B27" s="30">
        <v>43455</v>
      </c>
      <c r="C27" s="31">
        <v>359</v>
      </c>
      <c r="D27" s="32" t="s">
        <v>250</v>
      </c>
      <c r="E27" s="33"/>
      <c r="F27" s="30">
        <v>43448</v>
      </c>
      <c r="G27" s="34">
        <v>16000</v>
      </c>
      <c r="H27" s="34">
        <v>16384</v>
      </c>
      <c r="I27" s="34"/>
      <c r="J27" s="32" t="s">
        <v>368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4"/>
    </row>
    <row r="28" ht="18" customHeight="1" spans="1:45">
      <c r="A28" s="29">
        <v>43303</v>
      </c>
      <c r="B28" s="30">
        <v>43410</v>
      </c>
      <c r="C28" s="31">
        <v>310</v>
      </c>
      <c r="D28" s="32" t="s">
        <v>384</v>
      </c>
      <c r="E28" s="33"/>
      <c r="F28" s="30">
        <v>43406</v>
      </c>
      <c r="G28" s="34">
        <v>15000</v>
      </c>
      <c r="H28" s="34">
        <v>15113</v>
      </c>
      <c r="I28" s="34"/>
      <c r="J28" s="32" t="s">
        <v>368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</row>
    <row r="29" ht="18" customHeight="1" spans="1:10">
      <c r="A29" s="29">
        <v>43309</v>
      </c>
      <c r="B29" s="30">
        <v>43394</v>
      </c>
      <c r="C29" s="31">
        <v>326</v>
      </c>
      <c r="D29" s="32" t="s">
        <v>385</v>
      </c>
      <c r="E29" s="33"/>
      <c r="F29" s="30">
        <v>43394</v>
      </c>
      <c r="G29" s="34">
        <v>18000</v>
      </c>
      <c r="H29" s="34">
        <v>17921</v>
      </c>
      <c r="I29" s="34"/>
      <c r="J29" s="32" t="s">
        <v>368</v>
      </c>
    </row>
    <row r="30" ht="18" customHeight="1" spans="1:10">
      <c r="A30" s="29">
        <v>43312</v>
      </c>
      <c r="B30" s="30">
        <v>43114</v>
      </c>
      <c r="C30" s="31">
        <v>353</v>
      </c>
      <c r="D30" s="32" t="s">
        <v>386</v>
      </c>
      <c r="E30" s="33"/>
      <c r="F30" s="30">
        <v>43826</v>
      </c>
      <c r="G30" s="34">
        <v>22000</v>
      </c>
      <c r="H30" s="34">
        <v>20263</v>
      </c>
      <c r="I30" s="34"/>
      <c r="J30" s="32" t="s">
        <v>368</v>
      </c>
    </row>
    <row r="31" ht="18" customHeight="1" spans="1:10">
      <c r="A31" s="29">
        <v>43312</v>
      </c>
      <c r="B31" s="30">
        <v>43390</v>
      </c>
      <c r="C31" s="31">
        <v>335</v>
      </c>
      <c r="D31" s="32" t="s">
        <v>387</v>
      </c>
      <c r="E31" s="33"/>
      <c r="F31" s="30">
        <v>43390</v>
      </c>
      <c r="G31" s="34">
        <v>11000</v>
      </c>
      <c r="H31" s="34">
        <v>10995</v>
      </c>
      <c r="I31" s="34"/>
      <c r="J31" s="32" t="s">
        <v>368</v>
      </c>
    </row>
    <row r="32" ht="18" customHeight="1" spans="1:10">
      <c r="A32" s="29">
        <v>43314</v>
      </c>
      <c r="B32" s="30">
        <v>43448</v>
      </c>
      <c r="C32" s="31">
        <v>377</v>
      </c>
      <c r="D32" s="32" t="s">
        <v>250</v>
      </c>
      <c r="E32" s="33"/>
      <c r="F32" s="30">
        <v>43429</v>
      </c>
      <c r="G32" s="34">
        <v>13000</v>
      </c>
      <c r="H32" s="34">
        <v>13117</v>
      </c>
      <c r="I32" s="34"/>
      <c r="J32" s="32" t="s">
        <v>368</v>
      </c>
    </row>
    <row r="33" ht="18" customHeight="1" spans="1:10">
      <c r="A33" s="29">
        <v>43316</v>
      </c>
      <c r="B33" s="30">
        <v>43105</v>
      </c>
      <c r="C33" s="34">
        <v>370</v>
      </c>
      <c r="D33" s="32" t="s">
        <v>79</v>
      </c>
      <c r="E33" s="33"/>
      <c r="F33" s="30">
        <v>43466</v>
      </c>
      <c r="G33" s="34">
        <v>30357</v>
      </c>
      <c r="H33" s="34">
        <v>25163</v>
      </c>
      <c r="I33" s="34"/>
      <c r="J33" s="32" t="s">
        <v>371</v>
      </c>
    </row>
    <row r="34" ht="18" customHeight="1" spans="1:10">
      <c r="A34" s="29">
        <v>43318</v>
      </c>
      <c r="B34" s="30">
        <v>43448</v>
      </c>
      <c r="C34" s="31">
        <v>302</v>
      </c>
      <c r="D34" s="32" t="s">
        <v>377</v>
      </c>
      <c r="E34" s="33"/>
      <c r="F34" s="30">
        <v>43445</v>
      </c>
      <c r="G34" s="34">
        <v>18885</v>
      </c>
      <c r="H34" s="34">
        <v>18952</v>
      </c>
      <c r="I34" s="34"/>
      <c r="J34" s="32" t="s">
        <v>368</v>
      </c>
    </row>
    <row r="35" ht="18" customHeight="1" spans="1:10">
      <c r="A35" s="29">
        <v>43319</v>
      </c>
      <c r="B35" s="30">
        <v>43423</v>
      </c>
      <c r="C35" s="31">
        <v>328</v>
      </c>
      <c r="D35" s="32" t="s">
        <v>194</v>
      </c>
      <c r="E35" s="33"/>
      <c r="F35" s="30">
        <v>43421</v>
      </c>
      <c r="G35" s="34">
        <v>25000</v>
      </c>
      <c r="H35" s="34">
        <v>24995</v>
      </c>
      <c r="I35" s="34"/>
      <c r="J35" s="32" t="s">
        <v>368</v>
      </c>
    </row>
    <row r="36" ht="18" customHeight="1" spans="1:10">
      <c r="A36" s="29">
        <v>43322</v>
      </c>
      <c r="B36" s="30">
        <v>43382</v>
      </c>
      <c r="C36" s="31">
        <v>368</v>
      </c>
      <c r="D36" s="32" t="s">
        <v>388</v>
      </c>
      <c r="E36" s="33"/>
      <c r="F36" s="30">
        <v>43382</v>
      </c>
      <c r="G36" s="34">
        <v>14000</v>
      </c>
      <c r="H36" s="34">
        <v>14234</v>
      </c>
      <c r="I36" s="34"/>
      <c r="J36" s="32" t="s">
        <v>368</v>
      </c>
    </row>
    <row r="37" ht="18" customHeight="1" spans="1:10">
      <c r="A37" s="29">
        <v>43322</v>
      </c>
      <c r="B37" s="30">
        <v>43388</v>
      </c>
      <c r="C37" s="31">
        <v>383</v>
      </c>
      <c r="D37" s="32" t="s">
        <v>59</v>
      </c>
      <c r="E37" s="33"/>
      <c r="F37" s="30">
        <v>43372</v>
      </c>
      <c r="G37" s="34">
        <v>15000</v>
      </c>
      <c r="H37" s="34">
        <v>9997</v>
      </c>
      <c r="I37" s="34"/>
      <c r="J37" s="32" t="s">
        <v>371</v>
      </c>
    </row>
    <row r="38" ht="18" customHeight="1" spans="1:10">
      <c r="A38" s="29">
        <v>43332</v>
      </c>
      <c r="B38" s="30">
        <v>43123</v>
      </c>
      <c r="C38" s="34">
        <v>343</v>
      </c>
      <c r="D38" s="32" t="s">
        <v>389</v>
      </c>
      <c r="E38" s="33"/>
      <c r="F38" s="30">
        <v>43473</v>
      </c>
      <c r="G38" s="34">
        <v>20000</v>
      </c>
      <c r="H38" s="34">
        <v>19004</v>
      </c>
      <c r="I38" s="34"/>
      <c r="J38" s="32" t="s">
        <v>371</v>
      </c>
    </row>
    <row r="39" ht="18" customHeight="1" spans="1:10">
      <c r="A39" s="29">
        <v>43332</v>
      </c>
      <c r="B39" s="30">
        <v>43366</v>
      </c>
      <c r="C39" s="34">
        <v>349</v>
      </c>
      <c r="D39" s="32" t="s">
        <v>376</v>
      </c>
      <c r="E39" s="33"/>
      <c r="F39" s="30">
        <v>43366</v>
      </c>
      <c r="G39" s="34">
        <v>3000</v>
      </c>
      <c r="H39" s="34">
        <v>753</v>
      </c>
      <c r="I39" s="34"/>
      <c r="J39" s="32" t="s">
        <v>390</v>
      </c>
    </row>
    <row r="40" ht="18" customHeight="1" spans="1:10">
      <c r="A40" s="29">
        <v>43334</v>
      </c>
      <c r="B40" s="30">
        <v>43393</v>
      </c>
      <c r="C40" s="34">
        <v>360</v>
      </c>
      <c r="D40" s="32" t="s">
        <v>391</v>
      </c>
      <c r="E40" s="33"/>
      <c r="F40" s="30">
        <v>43393</v>
      </c>
      <c r="G40" s="34">
        <v>8000</v>
      </c>
      <c r="H40" s="34">
        <v>8079</v>
      </c>
      <c r="I40" s="34"/>
      <c r="J40" s="32" t="s">
        <v>368</v>
      </c>
    </row>
    <row r="41" ht="18" customHeight="1" spans="1:10">
      <c r="A41" s="29">
        <v>43343</v>
      </c>
      <c r="B41" s="30">
        <v>43433</v>
      </c>
      <c r="C41" s="34">
        <v>329</v>
      </c>
      <c r="D41" s="32" t="s">
        <v>250</v>
      </c>
      <c r="E41" s="33"/>
      <c r="F41" s="30">
        <v>43425</v>
      </c>
      <c r="G41" s="34">
        <v>10000</v>
      </c>
      <c r="H41" s="34">
        <v>10204</v>
      </c>
      <c r="I41" s="34"/>
      <c r="J41" s="34" t="s">
        <v>368</v>
      </c>
    </row>
    <row r="42" ht="18" customHeight="1" spans="1:10">
      <c r="A42" s="29">
        <v>43345</v>
      </c>
      <c r="B42" s="30">
        <v>43387</v>
      </c>
      <c r="C42" s="34">
        <v>356</v>
      </c>
      <c r="D42" s="32" t="s">
        <v>249</v>
      </c>
      <c r="E42" s="33"/>
      <c r="F42" s="30">
        <v>43395</v>
      </c>
      <c r="G42" s="34">
        <v>10500</v>
      </c>
      <c r="H42" s="34">
        <v>10551</v>
      </c>
      <c r="I42" s="34"/>
      <c r="J42" s="32" t="s">
        <v>368</v>
      </c>
    </row>
    <row r="43" ht="18" customHeight="1" spans="1:10">
      <c r="A43" s="29">
        <v>43346</v>
      </c>
      <c r="B43" s="30">
        <v>43422</v>
      </c>
      <c r="C43" s="34">
        <v>375</v>
      </c>
      <c r="D43" s="32" t="s">
        <v>392</v>
      </c>
      <c r="E43" s="33"/>
      <c r="F43" s="30">
        <v>43415</v>
      </c>
      <c r="G43" s="34">
        <v>10000</v>
      </c>
      <c r="H43" s="34">
        <v>10247</v>
      </c>
      <c r="I43" s="34"/>
      <c r="J43" s="32" t="s">
        <v>368</v>
      </c>
    </row>
    <row r="44" ht="18" customHeight="1" spans="1:10">
      <c r="A44" s="29">
        <v>43347</v>
      </c>
      <c r="B44" s="30">
        <v>43119</v>
      </c>
      <c r="C44" s="34">
        <v>324</v>
      </c>
      <c r="D44" s="32" t="s">
        <v>374</v>
      </c>
      <c r="E44" s="33"/>
      <c r="F44" s="30">
        <v>43808</v>
      </c>
      <c r="G44" s="34">
        <v>6453</v>
      </c>
      <c r="H44" s="34">
        <v>5317</v>
      </c>
      <c r="I44" s="34"/>
      <c r="J44" s="32" t="s">
        <v>371</v>
      </c>
    </row>
    <row r="45" ht="18" customHeight="1" spans="1:10">
      <c r="A45" s="29">
        <v>43347</v>
      </c>
      <c r="B45" s="30">
        <v>43121</v>
      </c>
      <c r="C45" s="34">
        <v>307</v>
      </c>
      <c r="D45" s="32" t="s">
        <v>374</v>
      </c>
      <c r="E45" s="33"/>
      <c r="F45" s="30">
        <v>43807</v>
      </c>
      <c r="G45" s="34">
        <v>6500</v>
      </c>
      <c r="H45" s="34">
        <v>5129</v>
      </c>
      <c r="I45" s="34"/>
      <c r="J45" s="32" t="s">
        <v>371</v>
      </c>
    </row>
    <row r="46" ht="18" customHeight="1" spans="1:10">
      <c r="A46" s="29">
        <v>43348</v>
      </c>
      <c r="B46" s="30">
        <v>43384</v>
      </c>
      <c r="C46" s="34">
        <v>313</v>
      </c>
      <c r="D46" s="32" t="s">
        <v>393</v>
      </c>
      <c r="E46" s="33"/>
      <c r="F46" s="30">
        <v>43384</v>
      </c>
      <c r="G46" s="34">
        <v>9000</v>
      </c>
      <c r="H46" s="34">
        <v>10423</v>
      </c>
      <c r="I46" s="34"/>
      <c r="J46" s="32" t="s">
        <v>371</v>
      </c>
    </row>
    <row r="47" ht="18" customHeight="1" spans="1:10">
      <c r="A47" s="29">
        <v>43351</v>
      </c>
      <c r="B47" s="30">
        <v>43412</v>
      </c>
      <c r="C47" s="34">
        <v>367</v>
      </c>
      <c r="D47" s="32" t="s">
        <v>394</v>
      </c>
      <c r="E47" s="33"/>
      <c r="F47" s="30">
        <v>43413</v>
      </c>
      <c r="G47" s="34">
        <v>14000</v>
      </c>
      <c r="H47" s="34">
        <v>14375</v>
      </c>
      <c r="I47" s="34"/>
      <c r="J47" s="32" t="s">
        <v>368</v>
      </c>
    </row>
    <row r="48" ht="18" customHeight="1" spans="1:10">
      <c r="A48" s="29">
        <v>43354</v>
      </c>
      <c r="B48" s="30">
        <v>43376</v>
      </c>
      <c r="C48" s="34">
        <v>378</v>
      </c>
      <c r="D48" s="32" t="s">
        <v>395</v>
      </c>
      <c r="E48" s="33"/>
      <c r="F48" s="30">
        <v>43375</v>
      </c>
      <c r="G48" s="34">
        <v>2600</v>
      </c>
      <c r="H48" s="34">
        <v>2724</v>
      </c>
      <c r="I48" s="34"/>
      <c r="J48" s="32" t="s">
        <v>396</v>
      </c>
    </row>
    <row r="49" ht="18" customHeight="1" spans="1:10">
      <c r="A49" s="29">
        <v>43354</v>
      </c>
      <c r="B49" s="30">
        <v>43379</v>
      </c>
      <c r="C49" s="34">
        <v>363</v>
      </c>
      <c r="D49" s="32" t="s">
        <v>397</v>
      </c>
      <c r="E49" s="33"/>
      <c r="F49" s="30">
        <v>43379</v>
      </c>
      <c r="G49" s="34">
        <v>5000</v>
      </c>
      <c r="H49" s="34">
        <v>5063</v>
      </c>
      <c r="I49" s="34"/>
      <c r="J49" s="32"/>
    </row>
    <row r="50" ht="18" customHeight="1" spans="1:10">
      <c r="A50" s="29">
        <v>43354</v>
      </c>
      <c r="B50" s="30">
        <v>43379</v>
      </c>
      <c r="C50" s="34">
        <v>339</v>
      </c>
      <c r="D50" s="32" t="s">
        <v>398</v>
      </c>
      <c r="E50" s="33"/>
      <c r="F50" s="30">
        <v>43379</v>
      </c>
      <c r="G50" s="34">
        <v>2000</v>
      </c>
      <c r="H50" s="34">
        <v>2004</v>
      </c>
      <c r="I50" s="34"/>
      <c r="J50" s="32"/>
    </row>
    <row r="51" ht="18" customHeight="1" spans="1:10">
      <c r="A51" s="29">
        <v>43355</v>
      </c>
      <c r="B51" s="30">
        <v>43375</v>
      </c>
      <c r="C51" s="34">
        <v>347</v>
      </c>
      <c r="D51" s="32" t="s">
        <v>399</v>
      </c>
      <c r="E51" s="33"/>
      <c r="F51" s="30">
        <v>43373</v>
      </c>
      <c r="G51" s="34">
        <v>2600</v>
      </c>
      <c r="H51" s="34">
        <v>2636</v>
      </c>
      <c r="I51" s="34"/>
      <c r="J51" s="32" t="s">
        <v>396</v>
      </c>
    </row>
    <row r="52" ht="18" customHeight="1" spans="1:10">
      <c r="A52" s="35">
        <v>43356</v>
      </c>
      <c r="B52" s="36">
        <v>43375</v>
      </c>
      <c r="C52" s="37">
        <v>325</v>
      </c>
      <c r="D52" s="38" t="s">
        <v>400</v>
      </c>
      <c r="E52" s="39"/>
      <c r="F52" s="36">
        <v>43374</v>
      </c>
      <c r="G52" s="37">
        <v>3000</v>
      </c>
      <c r="H52" s="37">
        <v>2987</v>
      </c>
      <c r="I52" s="37"/>
      <c r="J52" s="38"/>
    </row>
    <row r="53" ht="18" customHeight="1" spans="1:10">
      <c r="A53" s="29">
        <v>43357</v>
      </c>
      <c r="B53" s="30">
        <v>43420</v>
      </c>
      <c r="C53" s="34">
        <v>304</v>
      </c>
      <c r="D53" s="32" t="s">
        <v>401</v>
      </c>
      <c r="E53" s="33"/>
      <c r="F53" s="30">
        <v>43414</v>
      </c>
      <c r="G53" s="34">
        <v>8000</v>
      </c>
      <c r="H53" s="34">
        <v>8047</v>
      </c>
      <c r="I53" s="34"/>
      <c r="J53" s="32" t="s">
        <v>368</v>
      </c>
    </row>
    <row r="54" ht="18" customHeight="1" spans="1:10">
      <c r="A54" s="29">
        <v>43358</v>
      </c>
      <c r="B54" s="30">
        <v>43392</v>
      </c>
      <c r="C54" s="34">
        <v>351</v>
      </c>
      <c r="D54" s="32" t="s">
        <v>166</v>
      </c>
      <c r="E54" s="33"/>
      <c r="F54" s="30">
        <v>43392</v>
      </c>
      <c r="G54" s="34">
        <v>11000</v>
      </c>
      <c r="H54" s="34">
        <v>11090</v>
      </c>
      <c r="I54" s="34"/>
      <c r="J54" s="32" t="s">
        <v>368</v>
      </c>
    </row>
    <row r="55" ht="18" customHeight="1" spans="1:10">
      <c r="A55" s="29">
        <v>43358</v>
      </c>
      <c r="B55" s="30">
        <v>43426</v>
      </c>
      <c r="C55" s="34">
        <v>352</v>
      </c>
      <c r="D55" s="32" t="s">
        <v>51</v>
      </c>
      <c r="E55" s="33"/>
      <c r="F55" s="30">
        <v>43426</v>
      </c>
      <c r="G55" s="34">
        <v>18500</v>
      </c>
      <c r="H55" s="34">
        <v>18672</v>
      </c>
      <c r="I55" s="34"/>
      <c r="J55" s="32" t="s">
        <v>368</v>
      </c>
    </row>
    <row r="56" ht="18" customHeight="1" spans="1:10">
      <c r="A56" s="29">
        <v>43359</v>
      </c>
      <c r="B56" s="30">
        <v>43112</v>
      </c>
      <c r="C56" s="34">
        <v>350</v>
      </c>
      <c r="D56" s="32" t="s">
        <v>79</v>
      </c>
      <c r="E56" s="33"/>
      <c r="F56" s="30">
        <v>43818</v>
      </c>
      <c r="G56" s="34">
        <v>15000</v>
      </c>
      <c r="H56" s="34">
        <v>12831</v>
      </c>
      <c r="I56" s="34"/>
      <c r="J56" s="32" t="s">
        <v>371</v>
      </c>
    </row>
    <row r="57" ht="18" customHeight="1" spans="1:10">
      <c r="A57" s="29">
        <v>43359</v>
      </c>
      <c r="B57" s="30">
        <v>43383</v>
      </c>
      <c r="C57" s="34">
        <v>354</v>
      </c>
      <c r="D57" s="32" t="s">
        <v>402</v>
      </c>
      <c r="E57" s="33"/>
      <c r="F57" s="30">
        <v>43382</v>
      </c>
      <c r="G57" s="34">
        <v>2000</v>
      </c>
      <c r="H57" s="34">
        <v>2226</v>
      </c>
      <c r="I57" s="34"/>
      <c r="J57" s="32" t="s">
        <v>396</v>
      </c>
    </row>
    <row r="58" ht="18" customHeight="1" spans="1:10">
      <c r="A58" s="29">
        <v>43359</v>
      </c>
      <c r="B58" s="30">
        <v>43387</v>
      </c>
      <c r="C58" s="34">
        <v>330</v>
      </c>
      <c r="D58" s="32" t="s">
        <v>403</v>
      </c>
      <c r="E58" s="33"/>
      <c r="F58" s="30">
        <v>43373</v>
      </c>
      <c r="G58" s="34">
        <v>5000</v>
      </c>
      <c r="H58" s="34">
        <v>2427</v>
      </c>
      <c r="I58" s="34"/>
      <c r="J58" s="32" t="s">
        <v>404</v>
      </c>
    </row>
    <row r="59" ht="18" customHeight="1" spans="1:10">
      <c r="A59" s="29">
        <v>43360</v>
      </c>
      <c r="B59" s="30">
        <v>43108</v>
      </c>
      <c r="C59" s="34">
        <v>345</v>
      </c>
      <c r="D59" s="32" t="s">
        <v>79</v>
      </c>
      <c r="E59" s="33"/>
      <c r="F59" s="30">
        <v>43818</v>
      </c>
      <c r="G59" s="34">
        <v>15000</v>
      </c>
      <c r="H59" s="34">
        <v>13381</v>
      </c>
      <c r="I59" s="34"/>
      <c r="J59" s="32" t="s">
        <v>371</v>
      </c>
    </row>
    <row r="60" ht="18" customHeight="1" spans="1:10">
      <c r="A60" s="29">
        <v>43360</v>
      </c>
      <c r="B60" s="30">
        <v>43441</v>
      </c>
      <c r="C60" s="34">
        <v>332</v>
      </c>
      <c r="D60" s="32" t="s">
        <v>47</v>
      </c>
      <c r="E60" s="33"/>
      <c r="F60" s="30">
        <v>43439</v>
      </c>
      <c r="G60" s="34">
        <v>10000</v>
      </c>
      <c r="H60" s="34">
        <v>10545</v>
      </c>
      <c r="I60" s="34"/>
      <c r="J60" s="32" t="s">
        <v>368</v>
      </c>
    </row>
    <row r="61" ht="18" customHeight="1" spans="1:10">
      <c r="A61" s="29">
        <v>43362</v>
      </c>
      <c r="B61" s="30">
        <v>43116</v>
      </c>
      <c r="C61" s="34">
        <v>308</v>
      </c>
      <c r="D61" s="32" t="s">
        <v>405</v>
      </c>
      <c r="E61" s="33"/>
      <c r="F61" s="30"/>
      <c r="G61" s="34">
        <v>22000</v>
      </c>
      <c r="H61" s="34"/>
      <c r="I61" s="34"/>
      <c r="J61" s="32" t="s">
        <v>368</v>
      </c>
    </row>
    <row r="62" ht="18" customHeight="1" spans="1:10">
      <c r="A62" s="29">
        <v>43362</v>
      </c>
      <c r="B62" s="30">
        <v>43379</v>
      </c>
      <c r="C62" s="34">
        <v>348</v>
      </c>
      <c r="D62" s="32" t="s">
        <v>406</v>
      </c>
      <c r="E62" s="33"/>
      <c r="F62" s="30">
        <v>43379</v>
      </c>
      <c r="G62" s="34">
        <v>1000</v>
      </c>
      <c r="H62" s="34">
        <v>1097</v>
      </c>
      <c r="I62" s="34"/>
      <c r="J62" s="32" t="s">
        <v>396</v>
      </c>
    </row>
    <row r="63" ht="18" customHeight="1" spans="1:10">
      <c r="A63" s="29">
        <v>43362</v>
      </c>
      <c r="B63" s="30">
        <v>43387</v>
      </c>
      <c r="C63" s="34">
        <v>315</v>
      </c>
      <c r="D63" s="32" t="s">
        <v>70</v>
      </c>
      <c r="E63" s="33"/>
      <c r="F63" s="30">
        <v>43387</v>
      </c>
      <c r="G63" s="34">
        <v>3000</v>
      </c>
      <c r="H63" s="34">
        <v>3385</v>
      </c>
      <c r="I63" s="34"/>
      <c r="J63" s="32"/>
    </row>
    <row r="64" ht="18" customHeight="1" spans="1:10">
      <c r="A64" s="29">
        <v>43362</v>
      </c>
      <c r="B64" s="30">
        <v>43388</v>
      </c>
      <c r="C64" s="34">
        <v>357</v>
      </c>
      <c r="D64" s="32" t="s">
        <v>70</v>
      </c>
      <c r="E64" s="33"/>
      <c r="F64" s="30">
        <v>43388</v>
      </c>
      <c r="G64" s="34">
        <v>3000</v>
      </c>
      <c r="H64" s="34">
        <v>3022</v>
      </c>
      <c r="I64" s="34"/>
      <c r="J64" s="32"/>
    </row>
    <row r="65" ht="18" customHeight="1" spans="1:10">
      <c r="A65" s="29">
        <v>43363</v>
      </c>
      <c r="B65" s="30">
        <v>43391</v>
      </c>
      <c r="C65" s="34">
        <v>373</v>
      </c>
      <c r="D65" s="32" t="s">
        <v>70</v>
      </c>
      <c r="E65" s="33"/>
      <c r="F65" s="30">
        <v>43390</v>
      </c>
      <c r="G65" s="34">
        <v>4000</v>
      </c>
      <c r="H65" s="34">
        <v>4030</v>
      </c>
      <c r="I65" s="34"/>
      <c r="J65" s="32"/>
    </row>
    <row r="66" ht="18" customHeight="1" spans="1:10">
      <c r="A66" s="29">
        <v>43364</v>
      </c>
      <c r="B66" s="30">
        <v>43107</v>
      </c>
      <c r="C66" s="34">
        <v>306</v>
      </c>
      <c r="D66" s="32" t="s">
        <v>407</v>
      </c>
      <c r="E66" s="33"/>
      <c r="F66" s="30">
        <v>43470</v>
      </c>
      <c r="G66" s="34">
        <v>16000</v>
      </c>
      <c r="H66" s="34">
        <v>16116</v>
      </c>
      <c r="I66" s="34"/>
      <c r="J66" s="32" t="s">
        <v>368</v>
      </c>
    </row>
    <row r="67" ht="18" customHeight="1" spans="1:10">
      <c r="A67" s="29">
        <v>43364</v>
      </c>
      <c r="B67" s="30">
        <v>43377</v>
      </c>
      <c r="C67" s="34">
        <v>322</v>
      </c>
      <c r="D67" s="32" t="s">
        <v>408</v>
      </c>
      <c r="E67" s="33"/>
      <c r="F67" s="30">
        <v>43377</v>
      </c>
      <c r="G67" s="34">
        <v>1000</v>
      </c>
      <c r="H67" s="34">
        <v>1065</v>
      </c>
      <c r="I67" s="34"/>
      <c r="J67" s="32" t="s">
        <v>396</v>
      </c>
    </row>
    <row r="68" ht="18" customHeight="1" spans="1:10">
      <c r="A68" s="29">
        <v>43364</v>
      </c>
      <c r="B68" s="30">
        <v>43380</v>
      </c>
      <c r="C68" s="34">
        <v>361</v>
      </c>
      <c r="D68" s="32" t="s">
        <v>246</v>
      </c>
      <c r="E68" s="33"/>
      <c r="F68" s="30">
        <v>43380</v>
      </c>
      <c r="G68" s="34">
        <v>3000</v>
      </c>
      <c r="H68" s="34">
        <v>3018</v>
      </c>
      <c r="I68" s="34"/>
      <c r="J68" s="32"/>
    </row>
    <row r="69" ht="18" customHeight="1" spans="1:10">
      <c r="A69" s="29">
        <v>43364</v>
      </c>
      <c r="B69" s="30">
        <v>43380</v>
      </c>
      <c r="C69" s="34">
        <v>349</v>
      </c>
      <c r="D69" s="32" t="s">
        <v>409</v>
      </c>
      <c r="E69" s="33"/>
      <c r="F69" s="30">
        <v>43380</v>
      </c>
      <c r="G69" s="34">
        <v>3000</v>
      </c>
      <c r="H69" s="34">
        <v>3115</v>
      </c>
      <c r="I69" s="34"/>
      <c r="J69" s="32"/>
    </row>
    <row r="70" ht="18" customHeight="1" spans="1:10">
      <c r="A70" s="29">
        <v>43364</v>
      </c>
      <c r="B70" s="30">
        <v>43449</v>
      </c>
      <c r="C70" s="34">
        <v>384</v>
      </c>
      <c r="D70" s="32" t="s">
        <v>410</v>
      </c>
      <c r="E70" s="33"/>
      <c r="F70" s="30">
        <v>43436</v>
      </c>
      <c r="G70" s="34">
        <v>17000</v>
      </c>
      <c r="H70" s="34">
        <v>17062</v>
      </c>
      <c r="I70" s="34"/>
      <c r="J70" s="32" t="s">
        <v>368</v>
      </c>
    </row>
    <row r="71" ht="18" customHeight="1" spans="1:10">
      <c r="A71" s="29">
        <v>43365</v>
      </c>
      <c r="B71" s="30">
        <v>43379</v>
      </c>
      <c r="C71" s="34">
        <v>316</v>
      </c>
      <c r="D71" s="32" t="s">
        <v>167</v>
      </c>
      <c r="E71" s="33"/>
      <c r="F71" s="30">
        <v>43380</v>
      </c>
      <c r="G71" s="34">
        <v>3000</v>
      </c>
      <c r="H71" s="34">
        <v>3151</v>
      </c>
      <c r="I71" s="34"/>
      <c r="J71" s="32"/>
    </row>
    <row r="72" ht="18" customHeight="1" spans="1:10">
      <c r="A72" s="29">
        <v>43366</v>
      </c>
      <c r="B72" s="30">
        <v>43375</v>
      </c>
      <c r="C72" s="34">
        <v>379</v>
      </c>
      <c r="D72" s="32" t="s">
        <v>411</v>
      </c>
      <c r="E72" s="33"/>
      <c r="F72" s="30">
        <v>43373</v>
      </c>
      <c r="G72" s="34">
        <v>1000</v>
      </c>
      <c r="H72" s="34">
        <v>1061</v>
      </c>
      <c r="I72" s="34"/>
      <c r="J72" s="32"/>
    </row>
    <row r="73" ht="18" customHeight="1" spans="1:10">
      <c r="A73" s="29">
        <v>43366</v>
      </c>
      <c r="B73" s="30">
        <v>43402</v>
      </c>
      <c r="C73" s="34">
        <v>381</v>
      </c>
      <c r="D73" s="32" t="s">
        <v>412</v>
      </c>
      <c r="E73" s="33"/>
      <c r="F73" s="30">
        <v>43399</v>
      </c>
      <c r="G73" s="34">
        <v>3000</v>
      </c>
      <c r="H73" s="34">
        <v>2942</v>
      </c>
      <c r="I73" s="34"/>
      <c r="J73" s="32" t="s">
        <v>413</v>
      </c>
    </row>
    <row r="74" ht="18" customHeight="1" spans="1:10">
      <c r="A74" s="29">
        <v>43366</v>
      </c>
      <c r="B74" s="30">
        <v>43407</v>
      </c>
      <c r="C74" s="34">
        <v>319</v>
      </c>
      <c r="D74" s="32" t="s">
        <v>414</v>
      </c>
      <c r="E74" s="33"/>
      <c r="F74" s="30">
        <v>43407</v>
      </c>
      <c r="G74" s="34">
        <v>6000</v>
      </c>
      <c r="H74" s="34">
        <v>6116</v>
      </c>
      <c r="I74" s="34"/>
      <c r="J74" s="32" t="s">
        <v>368</v>
      </c>
    </row>
    <row r="75" ht="18" customHeight="1" spans="1:10">
      <c r="A75" s="29">
        <v>43366</v>
      </c>
      <c r="B75" s="30">
        <v>43419</v>
      </c>
      <c r="C75" s="34">
        <v>303</v>
      </c>
      <c r="D75" s="32" t="s">
        <v>415</v>
      </c>
      <c r="E75" s="33"/>
      <c r="F75" s="30">
        <v>43416</v>
      </c>
      <c r="G75" s="34">
        <v>8000</v>
      </c>
      <c r="H75" s="34">
        <v>8253</v>
      </c>
      <c r="I75" s="34"/>
      <c r="J75" s="32" t="s">
        <v>368</v>
      </c>
    </row>
    <row r="76" ht="18" customHeight="1" spans="1:10">
      <c r="A76" s="29">
        <v>43366</v>
      </c>
      <c r="B76" s="30">
        <v>43441</v>
      </c>
      <c r="C76" s="34">
        <v>362</v>
      </c>
      <c r="D76" s="32" t="s">
        <v>250</v>
      </c>
      <c r="E76" s="33"/>
      <c r="F76" s="30">
        <v>43433</v>
      </c>
      <c r="G76" s="34">
        <v>8000</v>
      </c>
      <c r="H76" s="34">
        <v>8123</v>
      </c>
      <c r="I76" s="34"/>
      <c r="J76" s="32" t="s">
        <v>368</v>
      </c>
    </row>
    <row r="77" ht="18" customHeight="1" spans="1:10">
      <c r="A77" s="29">
        <v>43369</v>
      </c>
      <c r="B77" s="30">
        <v>43375</v>
      </c>
      <c r="C77" s="34">
        <v>311</v>
      </c>
      <c r="D77" s="32" t="s">
        <v>416</v>
      </c>
      <c r="E77" s="33"/>
      <c r="F77" s="30">
        <v>43375</v>
      </c>
      <c r="G77" s="34">
        <v>1000</v>
      </c>
      <c r="H77" s="34">
        <v>1050</v>
      </c>
      <c r="I77" s="34"/>
      <c r="J77" s="32"/>
    </row>
    <row r="78" ht="18" customHeight="1" spans="1:10">
      <c r="A78" s="29">
        <v>43369</v>
      </c>
      <c r="B78" s="30">
        <v>43410</v>
      </c>
      <c r="C78" s="34">
        <v>390</v>
      </c>
      <c r="D78" s="32" t="s">
        <v>79</v>
      </c>
      <c r="E78" s="33"/>
      <c r="F78" s="30">
        <v>43391</v>
      </c>
      <c r="G78" s="34">
        <v>5000</v>
      </c>
      <c r="H78" s="34">
        <v>2984</v>
      </c>
      <c r="I78" s="34"/>
      <c r="J78" s="32" t="s">
        <v>390</v>
      </c>
    </row>
    <row r="79" ht="18" customHeight="1" spans="1:10">
      <c r="A79" s="29">
        <v>43370</v>
      </c>
      <c r="B79" s="30">
        <v>43376</v>
      </c>
      <c r="C79" s="34">
        <v>371</v>
      </c>
      <c r="D79" s="32" t="s">
        <v>417</v>
      </c>
      <c r="E79" s="33"/>
      <c r="F79" s="30">
        <v>43376</v>
      </c>
      <c r="G79" s="34">
        <v>1000</v>
      </c>
      <c r="H79" s="34">
        <v>1043</v>
      </c>
      <c r="I79" s="34"/>
      <c r="J79" s="32"/>
    </row>
    <row r="80" ht="18" customHeight="1" spans="1:10">
      <c r="A80" s="29">
        <v>43370</v>
      </c>
      <c r="B80" s="30">
        <v>43379</v>
      </c>
      <c r="C80" s="34">
        <v>355</v>
      </c>
      <c r="D80" s="32" t="s">
        <v>418</v>
      </c>
      <c r="E80" s="33"/>
      <c r="F80" s="30">
        <v>43383</v>
      </c>
      <c r="G80" s="34">
        <v>2000</v>
      </c>
      <c r="H80" s="34">
        <v>3059</v>
      </c>
      <c r="I80" s="34"/>
      <c r="J80" s="32" t="s">
        <v>368</v>
      </c>
    </row>
    <row r="81" ht="18" customHeight="1" spans="1:10">
      <c r="A81" s="29">
        <v>43370</v>
      </c>
      <c r="B81" s="30">
        <v>43381</v>
      </c>
      <c r="C81" s="34">
        <v>342</v>
      </c>
      <c r="D81" s="32" t="s">
        <v>419</v>
      </c>
      <c r="E81" s="33"/>
      <c r="F81" s="30">
        <v>43381</v>
      </c>
      <c r="G81" s="34">
        <v>2000</v>
      </c>
      <c r="H81" s="34">
        <v>2071</v>
      </c>
      <c r="I81" s="34"/>
      <c r="J81" s="32"/>
    </row>
    <row r="82" ht="18" customHeight="1" spans="1:10">
      <c r="A82" s="29">
        <v>43370</v>
      </c>
      <c r="B82" s="30">
        <v>43385</v>
      </c>
      <c r="C82" s="34">
        <v>346</v>
      </c>
      <c r="D82" s="32" t="s">
        <v>420</v>
      </c>
      <c r="E82" s="33"/>
      <c r="F82" s="30">
        <v>43385</v>
      </c>
      <c r="G82" s="34">
        <v>3000</v>
      </c>
      <c r="H82" s="34">
        <v>3086</v>
      </c>
      <c r="I82" s="34"/>
      <c r="J82" s="32"/>
    </row>
    <row r="83" ht="18" customHeight="1" spans="1:10">
      <c r="A83" s="29">
        <v>43370</v>
      </c>
      <c r="B83" s="30">
        <v>43390</v>
      </c>
      <c r="C83" s="34">
        <v>344</v>
      </c>
      <c r="D83" s="32" t="s">
        <v>421</v>
      </c>
      <c r="E83" s="33"/>
      <c r="F83" s="30">
        <v>43390</v>
      </c>
      <c r="G83" s="34">
        <v>4200</v>
      </c>
      <c r="H83" s="34">
        <v>4235</v>
      </c>
      <c r="I83" s="34"/>
      <c r="J83" s="32" t="s">
        <v>368</v>
      </c>
    </row>
    <row r="84" ht="18" customHeight="1" spans="1:10">
      <c r="A84" s="29">
        <v>43371</v>
      </c>
      <c r="B84" s="30">
        <v>43375</v>
      </c>
      <c r="C84" s="34">
        <v>331</v>
      </c>
      <c r="D84" s="32" t="s">
        <v>422</v>
      </c>
      <c r="E84" s="33"/>
      <c r="F84" s="30">
        <v>43375</v>
      </c>
      <c r="G84" s="34">
        <v>500</v>
      </c>
      <c r="H84" s="34">
        <v>563</v>
      </c>
      <c r="I84" s="34"/>
      <c r="J84" s="32"/>
    </row>
    <row r="85" ht="18" customHeight="1" spans="1:10">
      <c r="A85" s="29">
        <v>43371</v>
      </c>
      <c r="B85" s="30">
        <v>43383</v>
      </c>
      <c r="C85" s="34">
        <v>383</v>
      </c>
      <c r="D85" s="32" t="s">
        <v>423</v>
      </c>
      <c r="E85" s="33"/>
      <c r="F85" s="30">
        <v>43383</v>
      </c>
      <c r="G85" s="34">
        <v>1000</v>
      </c>
      <c r="H85" s="34">
        <v>1040</v>
      </c>
      <c r="I85" s="34"/>
      <c r="J85" s="32" t="s">
        <v>396</v>
      </c>
    </row>
    <row r="86" ht="18" customHeight="1" spans="1:10">
      <c r="A86" s="29">
        <v>43371</v>
      </c>
      <c r="B86" s="30">
        <v>43386</v>
      </c>
      <c r="C86" s="34">
        <v>320</v>
      </c>
      <c r="D86" s="32" t="s">
        <v>424</v>
      </c>
      <c r="E86" s="33"/>
      <c r="F86" s="30">
        <v>43386</v>
      </c>
      <c r="G86" s="34">
        <v>3000</v>
      </c>
      <c r="H86" s="34">
        <v>3164</v>
      </c>
      <c r="I86" s="34"/>
      <c r="J86" s="32"/>
    </row>
    <row r="87" ht="18" customHeight="1" spans="1:10">
      <c r="A87" s="29">
        <v>43372</v>
      </c>
      <c r="B87" s="30">
        <v>43375</v>
      </c>
      <c r="C87" s="34">
        <v>388</v>
      </c>
      <c r="D87" s="32" t="s">
        <v>425</v>
      </c>
      <c r="E87" s="33"/>
      <c r="F87" s="30">
        <v>43375</v>
      </c>
      <c r="G87" s="34">
        <v>80</v>
      </c>
      <c r="H87" s="34">
        <v>90</v>
      </c>
      <c r="I87" s="34"/>
      <c r="J87" s="32" t="s">
        <v>426</v>
      </c>
    </row>
    <row r="88" ht="18" customHeight="1" spans="1:10">
      <c r="A88" s="29">
        <v>43372</v>
      </c>
      <c r="B88" s="30">
        <v>43379</v>
      </c>
      <c r="C88" s="34">
        <v>379</v>
      </c>
      <c r="D88" s="32" t="s">
        <v>427</v>
      </c>
      <c r="E88" s="33"/>
      <c r="F88" s="30">
        <v>43381</v>
      </c>
      <c r="G88" s="34">
        <v>1000</v>
      </c>
      <c r="H88" s="34">
        <v>1036</v>
      </c>
      <c r="I88" s="34"/>
      <c r="J88" s="32"/>
    </row>
    <row r="89" ht="18" customHeight="1" spans="1:10">
      <c r="A89" s="29">
        <v>43372</v>
      </c>
      <c r="B89" s="30">
        <v>43379</v>
      </c>
      <c r="C89" s="34">
        <v>376</v>
      </c>
      <c r="D89" s="32" t="s">
        <v>428</v>
      </c>
      <c r="E89" s="33"/>
      <c r="F89" s="30">
        <v>43383</v>
      </c>
      <c r="G89" s="34">
        <v>1000</v>
      </c>
      <c r="H89" s="34">
        <v>2095</v>
      </c>
      <c r="I89" s="34"/>
      <c r="J89" s="32" t="s">
        <v>368</v>
      </c>
    </row>
    <row r="90" ht="18" customHeight="1" spans="1:10">
      <c r="A90" s="29">
        <v>43372</v>
      </c>
      <c r="B90" s="30">
        <v>43381</v>
      </c>
      <c r="C90" s="34">
        <v>347</v>
      </c>
      <c r="D90" s="32" t="s">
        <v>429</v>
      </c>
      <c r="E90" s="33"/>
      <c r="F90" s="30">
        <v>43381</v>
      </c>
      <c r="G90" s="34">
        <v>1000</v>
      </c>
      <c r="H90" s="34">
        <v>1145</v>
      </c>
      <c r="I90" s="34"/>
      <c r="J90" s="32"/>
    </row>
    <row r="91" ht="18" customHeight="1" spans="1:10">
      <c r="A91" s="29">
        <v>43372</v>
      </c>
      <c r="B91" s="30">
        <v>43382</v>
      </c>
      <c r="C91" s="34">
        <v>387</v>
      </c>
      <c r="D91" s="32" t="s">
        <v>430</v>
      </c>
      <c r="E91" s="33"/>
      <c r="F91" s="30">
        <v>43382</v>
      </c>
      <c r="G91" s="34">
        <v>60</v>
      </c>
      <c r="H91" s="34">
        <v>73</v>
      </c>
      <c r="I91" s="34"/>
      <c r="J91" s="32" t="s">
        <v>431</v>
      </c>
    </row>
    <row r="92" ht="18" customHeight="1" spans="1:10">
      <c r="A92" s="29">
        <v>43372</v>
      </c>
      <c r="B92" s="30">
        <v>43394</v>
      </c>
      <c r="C92" s="34">
        <v>330</v>
      </c>
      <c r="D92" s="32" t="s">
        <v>432</v>
      </c>
      <c r="E92" s="33"/>
      <c r="F92" s="30">
        <v>43394</v>
      </c>
      <c r="G92" s="34">
        <v>3000</v>
      </c>
      <c r="H92" s="34">
        <v>3233</v>
      </c>
      <c r="I92" s="34"/>
      <c r="J92" s="32"/>
    </row>
    <row r="93" ht="18" customHeight="1" spans="1:10">
      <c r="A93" s="29">
        <v>43373</v>
      </c>
      <c r="B93" s="30">
        <v>43379</v>
      </c>
      <c r="C93" s="34">
        <v>378</v>
      </c>
      <c r="D93" s="32" t="s">
        <v>433</v>
      </c>
      <c r="E93" s="33"/>
      <c r="F93" s="30">
        <v>43379</v>
      </c>
      <c r="G93" s="34">
        <v>1000</v>
      </c>
      <c r="H93" s="34">
        <v>1062</v>
      </c>
      <c r="I93" s="34"/>
      <c r="J93" s="32"/>
    </row>
    <row r="94" ht="18" customHeight="1" spans="1:10">
      <c r="A94" s="29">
        <v>43373</v>
      </c>
      <c r="B94" s="30">
        <v>43379</v>
      </c>
      <c r="C94" s="34">
        <v>317</v>
      </c>
      <c r="D94" s="32" t="s">
        <v>434</v>
      </c>
      <c r="E94" s="33"/>
      <c r="F94" s="30">
        <v>43379</v>
      </c>
      <c r="G94" s="34">
        <v>1000</v>
      </c>
      <c r="H94" s="34">
        <v>1072</v>
      </c>
      <c r="I94" s="34"/>
      <c r="J94" s="32"/>
    </row>
    <row r="95" ht="18" customHeight="1" spans="1:10">
      <c r="A95" s="29">
        <v>43373</v>
      </c>
      <c r="B95" s="30">
        <v>43383</v>
      </c>
      <c r="C95" s="34">
        <v>331</v>
      </c>
      <c r="D95" s="32" t="s">
        <v>435</v>
      </c>
      <c r="E95" s="33"/>
      <c r="F95" s="30">
        <v>43383</v>
      </c>
      <c r="G95" s="34">
        <v>2000</v>
      </c>
      <c r="H95" s="34">
        <v>2144</v>
      </c>
      <c r="I95" s="34"/>
      <c r="J95" s="32"/>
    </row>
    <row r="96" ht="18" customHeight="1" spans="1:10">
      <c r="A96" s="29">
        <v>43373</v>
      </c>
      <c r="B96" s="30">
        <v>43411</v>
      </c>
      <c r="C96" s="34">
        <v>325</v>
      </c>
      <c r="D96" s="32" t="s">
        <v>436</v>
      </c>
      <c r="E96" s="33"/>
      <c r="F96" s="30">
        <v>43410</v>
      </c>
      <c r="G96" s="34">
        <v>5000</v>
      </c>
      <c r="H96" s="34">
        <v>5146</v>
      </c>
      <c r="I96" s="34"/>
      <c r="J96" s="32" t="s">
        <v>368</v>
      </c>
    </row>
    <row r="97" ht="18" customHeight="1" spans="1:10">
      <c r="A97" s="29">
        <v>43375</v>
      </c>
      <c r="B97" s="30">
        <v>43380</v>
      </c>
      <c r="C97" s="34">
        <v>311</v>
      </c>
      <c r="D97" s="32" t="s">
        <v>437</v>
      </c>
      <c r="E97" s="33"/>
      <c r="F97" s="30">
        <v>43380</v>
      </c>
      <c r="G97" s="34">
        <v>1000</v>
      </c>
      <c r="H97" s="34">
        <v>970</v>
      </c>
      <c r="I97" s="34"/>
      <c r="J97" s="32"/>
    </row>
    <row r="98" ht="18" customHeight="1" spans="1:10">
      <c r="A98" s="29">
        <v>43375</v>
      </c>
      <c r="B98" s="30">
        <v>43383</v>
      </c>
      <c r="C98" s="34">
        <v>388</v>
      </c>
      <c r="D98" s="32" t="s">
        <v>438</v>
      </c>
      <c r="E98" s="33"/>
      <c r="F98" s="33">
        <v>43383</v>
      </c>
      <c r="G98" s="34">
        <v>1400</v>
      </c>
      <c r="H98" s="34">
        <v>1514</v>
      </c>
      <c r="I98" s="34"/>
      <c r="J98" s="32"/>
    </row>
    <row r="99" ht="18" customHeight="1" spans="1:10">
      <c r="A99" s="29">
        <v>43375</v>
      </c>
      <c r="B99" s="30">
        <v>43449</v>
      </c>
      <c r="C99" s="34">
        <v>380</v>
      </c>
      <c r="D99" s="32" t="s">
        <v>250</v>
      </c>
      <c r="E99" s="33"/>
      <c r="F99" s="30">
        <v>43421</v>
      </c>
      <c r="G99" s="34">
        <v>10000</v>
      </c>
      <c r="H99" s="34">
        <v>6931</v>
      </c>
      <c r="I99" s="34"/>
      <c r="J99" s="32" t="s">
        <v>371</v>
      </c>
    </row>
    <row r="100" ht="18" customHeight="1" spans="1:10">
      <c r="A100" s="45">
        <v>43376</v>
      </c>
      <c r="B100" s="46">
        <v>43382</v>
      </c>
      <c r="C100" s="47">
        <v>318</v>
      </c>
      <c r="D100" s="48" t="s">
        <v>439</v>
      </c>
      <c r="E100" s="49"/>
      <c r="F100" s="46">
        <v>43382</v>
      </c>
      <c r="G100" s="47">
        <v>300</v>
      </c>
      <c r="H100" s="47">
        <v>355</v>
      </c>
      <c r="I100" s="47"/>
      <c r="J100" s="48"/>
    </row>
    <row r="101" spans="1:10">
      <c r="A101" s="50">
        <v>43376</v>
      </c>
      <c r="B101" s="50">
        <v>43424</v>
      </c>
      <c r="C101" s="51">
        <v>348</v>
      </c>
      <c r="D101" s="51" t="s">
        <v>440</v>
      </c>
      <c r="E101" s="51"/>
      <c r="F101" s="50">
        <v>43400</v>
      </c>
      <c r="G101" s="51">
        <v>7000</v>
      </c>
      <c r="H101" s="51">
        <v>99</v>
      </c>
      <c r="I101" s="51"/>
      <c r="J101" s="51" t="s">
        <v>390</v>
      </c>
    </row>
    <row r="102" spans="1:10">
      <c r="A102" s="50">
        <v>43377</v>
      </c>
      <c r="B102" s="50">
        <v>43381</v>
      </c>
      <c r="C102" s="51">
        <v>364</v>
      </c>
      <c r="D102" s="51" t="s">
        <v>441</v>
      </c>
      <c r="E102" s="51"/>
      <c r="F102" s="50">
        <v>43381</v>
      </c>
      <c r="G102" s="51">
        <v>1000</v>
      </c>
      <c r="H102" s="51">
        <v>1061</v>
      </c>
      <c r="I102" s="51"/>
      <c r="J102" s="51"/>
    </row>
    <row r="103" spans="1:10">
      <c r="A103" s="50">
        <v>43377</v>
      </c>
      <c r="B103" s="50">
        <v>43382</v>
      </c>
      <c r="C103" s="51">
        <v>363</v>
      </c>
      <c r="D103" s="51" t="s">
        <v>442</v>
      </c>
      <c r="E103" s="51"/>
      <c r="F103" s="50">
        <v>43382</v>
      </c>
      <c r="G103" s="51">
        <v>1000</v>
      </c>
      <c r="H103" s="51">
        <v>1060</v>
      </c>
      <c r="I103" s="51"/>
      <c r="J103" s="51"/>
    </row>
    <row r="104" spans="1:10">
      <c r="A104" s="50">
        <v>43377</v>
      </c>
      <c r="B104" s="50">
        <v>43386</v>
      </c>
      <c r="C104" s="51">
        <v>371</v>
      </c>
      <c r="D104" s="51" t="s">
        <v>443</v>
      </c>
      <c r="E104" s="51"/>
      <c r="F104" s="50">
        <v>43386</v>
      </c>
      <c r="G104" s="51">
        <v>1900</v>
      </c>
      <c r="H104" s="51">
        <v>1901</v>
      </c>
      <c r="I104" s="51"/>
      <c r="J104" s="51"/>
    </row>
    <row r="105" spans="1:10">
      <c r="A105" s="50">
        <v>43378</v>
      </c>
      <c r="B105" s="50">
        <v>43383</v>
      </c>
      <c r="C105" s="51">
        <v>378</v>
      </c>
      <c r="D105" s="51" t="s">
        <v>162</v>
      </c>
      <c r="E105" s="51"/>
      <c r="F105" s="50">
        <v>43384</v>
      </c>
      <c r="G105" s="51">
        <v>1150</v>
      </c>
      <c r="H105" s="51">
        <v>1206</v>
      </c>
      <c r="I105" s="51"/>
      <c r="J105" s="51"/>
    </row>
    <row r="106" spans="1:10">
      <c r="A106" s="50">
        <v>43378</v>
      </c>
      <c r="B106" s="50">
        <v>43390</v>
      </c>
      <c r="C106" s="51">
        <v>341</v>
      </c>
      <c r="D106" s="51" t="s">
        <v>444</v>
      </c>
      <c r="E106" s="51"/>
      <c r="F106" s="50">
        <v>43390</v>
      </c>
      <c r="G106" s="51">
        <v>1000</v>
      </c>
      <c r="H106" s="51">
        <v>1033</v>
      </c>
      <c r="I106" s="51"/>
      <c r="J106" s="51"/>
    </row>
    <row r="107" spans="1:10">
      <c r="A107" s="50">
        <v>43378</v>
      </c>
      <c r="B107" s="50">
        <v>43409</v>
      </c>
      <c r="C107" s="51">
        <v>337</v>
      </c>
      <c r="D107" s="51" t="s">
        <v>445</v>
      </c>
      <c r="E107" s="51"/>
      <c r="F107" s="50">
        <v>43407</v>
      </c>
      <c r="G107" s="51">
        <v>4000</v>
      </c>
      <c r="H107" s="51">
        <v>4094</v>
      </c>
      <c r="I107" s="51"/>
      <c r="J107" s="51" t="s">
        <v>368</v>
      </c>
    </row>
    <row r="108" spans="1:10">
      <c r="A108" s="50">
        <v>43379</v>
      </c>
      <c r="B108" s="50">
        <v>43384</v>
      </c>
      <c r="C108" s="51">
        <v>349</v>
      </c>
      <c r="D108" s="51" t="s">
        <v>446</v>
      </c>
      <c r="E108" s="51"/>
      <c r="F108" s="50">
        <v>43383</v>
      </c>
      <c r="G108" s="51">
        <v>1000</v>
      </c>
      <c r="H108" s="51">
        <v>1031</v>
      </c>
      <c r="I108" s="51"/>
      <c r="J108" s="51"/>
    </row>
    <row r="109" spans="1:10">
      <c r="A109" s="50">
        <v>43379</v>
      </c>
      <c r="B109" s="50">
        <v>43385</v>
      </c>
      <c r="C109" s="51">
        <v>361</v>
      </c>
      <c r="D109" s="51" t="s">
        <v>447</v>
      </c>
      <c r="E109" s="51"/>
      <c r="F109" s="50">
        <v>43384</v>
      </c>
      <c r="G109" s="51">
        <v>1000</v>
      </c>
      <c r="H109" s="51">
        <v>997</v>
      </c>
      <c r="I109" s="51"/>
      <c r="J109" s="51"/>
    </row>
    <row r="110" spans="1:10">
      <c r="A110" s="50">
        <v>43379</v>
      </c>
      <c r="B110" s="50">
        <v>43391</v>
      </c>
      <c r="C110" s="51">
        <v>316</v>
      </c>
      <c r="D110" s="51" t="s">
        <v>448</v>
      </c>
      <c r="E110" s="51"/>
      <c r="F110" s="50">
        <v>43391</v>
      </c>
      <c r="G110" s="51">
        <v>3000</v>
      </c>
      <c r="H110" s="51">
        <v>3197</v>
      </c>
      <c r="I110" s="51"/>
      <c r="J110" s="51"/>
    </row>
    <row r="111" spans="1:10">
      <c r="A111" s="50">
        <v>43380</v>
      </c>
      <c r="B111" s="50">
        <v>43382</v>
      </c>
      <c r="C111" s="51">
        <v>387</v>
      </c>
      <c r="D111" s="51" t="s">
        <v>449</v>
      </c>
      <c r="E111" s="51"/>
      <c r="F111" s="50">
        <v>43386</v>
      </c>
      <c r="G111" s="51">
        <v>50</v>
      </c>
      <c r="H111" s="51">
        <v>69</v>
      </c>
      <c r="I111" s="51"/>
      <c r="J111" s="51"/>
    </row>
    <row r="112" spans="1:10">
      <c r="A112" s="50">
        <v>43380</v>
      </c>
      <c r="B112" s="50">
        <v>43385</v>
      </c>
      <c r="C112" s="51">
        <v>364</v>
      </c>
      <c r="D112" s="51" t="s">
        <v>450</v>
      </c>
      <c r="E112" s="51"/>
      <c r="F112" s="50">
        <v>43385</v>
      </c>
      <c r="G112" s="51">
        <v>1000</v>
      </c>
      <c r="H112" s="51">
        <v>1038</v>
      </c>
      <c r="I112" s="51"/>
      <c r="J112" s="51"/>
    </row>
    <row r="113" spans="1:10">
      <c r="A113" s="50">
        <v>43380</v>
      </c>
      <c r="B113" s="50">
        <v>43386</v>
      </c>
      <c r="C113" s="51">
        <v>322</v>
      </c>
      <c r="D113" s="51" t="s">
        <v>451</v>
      </c>
      <c r="E113" s="51"/>
      <c r="F113" s="50">
        <v>43386</v>
      </c>
      <c r="G113" s="51">
        <v>700</v>
      </c>
      <c r="H113" s="51">
        <v>785</v>
      </c>
      <c r="I113" s="51"/>
      <c r="J113" s="51"/>
    </row>
    <row r="114" spans="1:10">
      <c r="A114" s="50">
        <v>43380</v>
      </c>
      <c r="B114" s="50">
        <v>43388</v>
      </c>
      <c r="C114" s="51">
        <v>358</v>
      </c>
      <c r="D114" s="51" t="s">
        <v>452</v>
      </c>
      <c r="E114" s="51"/>
      <c r="F114" s="50">
        <v>43388</v>
      </c>
      <c r="G114" s="51">
        <v>1000</v>
      </c>
      <c r="H114" s="51">
        <v>1094</v>
      </c>
      <c r="I114" s="51"/>
      <c r="J114" s="51"/>
    </row>
    <row r="115" spans="1:10">
      <c r="A115" s="50">
        <v>43380</v>
      </c>
      <c r="B115" s="50">
        <v>43390</v>
      </c>
      <c r="C115" s="51">
        <v>340</v>
      </c>
      <c r="D115" s="51" t="s">
        <v>453</v>
      </c>
      <c r="E115" s="51"/>
      <c r="F115" s="50">
        <v>43390</v>
      </c>
      <c r="G115" s="51">
        <v>700</v>
      </c>
      <c r="H115" s="51">
        <v>779</v>
      </c>
      <c r="I115" s="51"/>
      <c r="J115" s="51"/>
    </row>
    <row r="116" spans="1:10">
      <c r="A116" s="50">
        <v>43380</v>
      </c>
      <c r="B116" s="50">
        <v>43391</v>
      </c>
      <c r="C116" s="51">
        <v>311</v>
      </c>
      <c r="D116" s="51" t="s">
        <v>454</v>
      </c>
      <c r="E116" s="51"/>
      <c r="F116" s="50">
        <v>43393</v>
      </c>
      <c r="G116" s="51">
        <v>3000</v>
      </c>
      <c r="H116" s="51">
        <v>3204</v>
      </c>
      <c r="I116" s="51"/>
      <c r="J116" s="51"/>
    </row>
    <row r="117" spans="1:10">
      <c r="A117" s="50">
        <v>43380</v>
      </c>
      <c r="B117" s="50">
        <v>43392</v>
      </c>
      <c r="C117" s="51">
        <v>347</v>
      </c>
      <c r="D117" s="51" t="s">
        <v>455</v>
      </c>
      <c r="E117" s="51"/>
      <c r="F117" s="50">
        <v>43392</v>
      </c>
      <c r="G117" s="51">
        <v>1500</v>
      </c>
      <c r="H117" s="51">
        <v>1616</v>
      </c>
      <c r="I117" s="51"/>
      <c r="J117" s="51"/>
    </row>
    <row r="118" spans="1:10">
      <c r="A118" s="50">
        <v>43380</v>
      </c>
      <c r="B118" s="50">
        <v>43394</v>
      </c>
      <c r="C118" s="51">
        <v>379</v>
      </c>
      <c r="D118" s="51" t="s">
        <v>456</v>
      </c>
      <c r="E118" s="51"/>
      <c r="F118" s="50">
        <v>43394</v>
      </c>
      <c r="G118" s="51">
        <v>3000</v>
      </c>
      <c r="H118" s="51">
        <v>3093</v>
      </c>
      <c r="I118" s="51"/>
      <c r="J118" s="51" t="s">
        <v>368</v>
      </c>
    </row>
    <row r="119" spans="1:10">
      <c r="A119" s="50">
        <v>43380</v>
      </c>
      <c r="B119" s="50">
        <v>43409</v>
      </c>
      <c r="C119" s="51">
        <v>342</v>
      </c>
      <c r="D119" s="51" t="s">
        <v>457</v>
      </c>
      <c r="E119" s="51"/>
      <c r="F119" s="50">
        <v>43408</v>
      </c>
      <c r="G119" s="51">
        <v>6000</v>
      </c>
      <c r="H119" s="51">
        <v>6076</v>
      </c>
      <c r="I119" s="51"/>
      <c r="J119" s="51" t="s">
        <v>368</v>
      </c>
    </row>
    <row r="120" spans="1:10">
      <c r="A120" s="50">
        <v>43381</v>
      </c>
      <c r="B120" s="50">
        <v>43383</v>
      </c>
      <c r="C120" s="51">
        <v>388</v>
      </c>
      <c r="D120" s="51" t="s">
        <v>458</v>
      </c>
      <c r="E120" s="51"/>
      <c r="F120" s="50">
        <v>43385</v>
      </c>
      <c r="G120" s="51">
        <v>250</v>
      </c>
      <c r="H120" s="51">
        <v>305</v>
      </c>
      <c r="I120" s="51"/>
      <c r="J120" s="51"/>
    </row>
    <row r="121" spans="1:10">
      <c r="A121" s="50">
        <v>43381</v>
      </c>
      <c r="B121" s="50">
        <v>43389</v>
      </c>
      <c r="C121" s="51">
        <v>355</v>
      </c>
      <c r="D121" s="51" t="s">
        <v>459</v>
      </c>
      <c r="E121" s="51"/>
      <c r="F121" s="50">
        <v>43389</v>
      </c>
      <c r="G121" s="51">
        <v>1000</v>
      </c>
      <c r="H121" s="51">
        <v>1062</v>
      </c>
      <c r="I121" s="51"/>
      <c r="J121" s="51"/>
    </row>
    <row r="122" spans="1:10">
      <c r="A122" s="50">
        <v>43381</v>
      </c>
      <c r="B122" s="50">
        <v>43391</v>
      </c>
      <c r="C122" s="51">
        <v>348</v>
      </c>
      <c r="D122" s="51" t="s">
        <v>460</v>
      </c>
      <c r="E122" s="51"/>
      <c r="F122" s="50">
        <v>43390</v>
      </c>
      <c r="G122" s="51">
        <v>1500</v>
      </c>
      <c r="H122" s="51">
        <v>1600</v>
      </c>
      <c r="I122" s="51"/>
      <c r="J122" s="51"/>
    </row>
    <row r="123" spans="1:10">
      <c r="A123" s="50">
        <v>43381</v>
      </c>
      <c r="B123" s="50">
        <v>43395</v>
      </c>
      <c r="C123" s="51">
        <v>354</v>
      </c>
      <c r="D123" s="51" t="s">
        <v>461</v>
      </c>
      <c r="E123" s="51"/>
      <c r="F123" s="50">
        <v>43395</v>
      </c>
      <c r="G123" s="51">
        <v>3000</v>
      </c>
      <c r="H123" s="51">
        <v>3080</v>
      </c>
      <c r="I123" s="51"/>
      <c r="J123" s="51" t="s">
        <v>368</v>
      </c>
    </row>
    <row r="124" spans="1:10">
      <c r="A124" s="50">
        <v>43381</v>
      </c>
      <c r="B124" s="50">
        <v>43407</v>
      </c>
      <c r="C124" s="51">
        <v>368</v>
      </c>
      <c r="D124" s="51" t="s">
        <v>462</v>
      </c>
      <c r="E124" s="51"/>
      <c r="F124" s="50">
        <v>43408</v>
      </c>
      <c r="G124" s="51">
        <v>9500</v>
      </c>
      <c r="H124" s="51">
        <v>9810</v>
      </c>
      <c r="I124" s="51"/>
      <c r="J124" s="51" t="s">
        <v>368</v>
      </c>
    </row>
    <row r="125" spans="1:10">
      <c r="A125" s="50">
        <v>43381</v>
      </c>
      <c r="B125" s="50">
        <v>43412</v>
      </c>
      <c r="C125" s="51">
        <v>383</v>
      </c>
      <c r="D125" s="51" t="s">
        <v>463</v>
      </c>
      <c r="E125" s="51"/>
      <c r="F125" s="50">
        <v>43410</v>
      </c>
      <c r="G125" s="51">
        <v>8000</v>
      </c>
      <c r="H125" s="51">
        <v>8044</v>
      </c>
      <c r="I125" s="51"/>
      <c r="J125" s="51" t="s">
        <v>368</v>
      </c>
    </row>
    <row r="126" spans="1:10">
      <c r="A126" s="50">
        <v>43381</v>
      </c>
      <c r="B126" s="50">
        <v>43414</v>
      </c>
      <c r="C126" s="51">
        <v>363</v>
      </c>
      <c r="D126" s="51" t="s">
        <v>464</v>
      </c>
      <c r="E126" s="51"/>
      <c r="F126" s="50">
        <v>43413</v>
      </c>
      <c r="G126" s="51">
        <v>6000</v>
      </c>
      <c r="H126" s="51">
        <v>6102</v>
      </c>
      <c r="I126" s="51"/>
      <c r="J126" s="51" t="s">
        <v>368</v>
      </c>
    </row>
    <row r="127" spans="1:10">
      <c r="A127" s="50">
        <v>43381</v>
      </c>
      <c r="B127" s="50">
        <v>43419</v>
      </c>
      <c r="C127" s="51">
        <v>376</v>
      </c>
      <c r="D127" s="51" t="s">
        <v>465</v>
      </c>
      <c r="E127" s="51"/>
      <c r="F127" s="50">
        <v>43419</v>
      </c>
      <c r="G127" s="51">
        <v>7800</v>
      </c>
      <c r="H127" s="51">
        <v>7900</v>
      </c>
      <c r="I127" s="51"/>
      <c r="J127" s="51" t="s">
        <v>368</v>
      </c>
    </row>
    <row r="128" spans="1:10">
      <c r="A128" s="50">
        <v>43382</v>
      </c>
      <c r="B128" s="50">
        <v>43390</v>
      </c>
      <c r="C128" s="51">
        <v>323</v>
      </c>
      <c r="D128" s="51" t="s">
        <v>466</v>
      </c>
      <c r="E128" s="51"/>
      <c r="F128" s="50">
        <v>43390</v>
      </c>
      <c r="G128" s="51">
        <v>1000</v>
      </c>
      <c r="H128" s="51">
        <v>1031</v>
      </c>
      <c r="I128" s="51"/>
      <c r="J128" s="51"/>
    </row>
    <row r="129" spans="1:10">
      <c r="A129" s="50">
        <v>43382</v>
      </c>
      <c r="B129" s="50">
        <v>43391</v>
      </c>
      <c r="C129" s="51">
        <v>349</v>
      </c>
      <c r="D129" s="51" t="s">
        <v>467</v>
      </c>
      <c r="E129" s="51"/>
      <c r="F129" s="50">
        <v>43391</v>
      </c>
      <c r="G129" s="51">
        <v>1000</v>
      </c>
      <c r="H129" s="51">
        <v>1050</v>
      </c>
      <c r="I129" s="51"/>
      <c r="J129" s="51"/>
    </row>
    <row r="130" spans="1:10">
      <c r="A130" s="50">
        <v>43382</v>
      </c>
      <c r="B130" s="50">
        <v>43393</v>
      </c>
      <c r="C130" s="51">
        <v>361</v>
      </c>
      <c r="D130" s="51" t="s">
        <v>468</v>
      </c>
      <c r="E130" s="51"/>
      <c r="F130" s="50">
        <v>43393</v>
      </c>
      <c r="G130" s="51">
        <v>1000</v>
      </c>
      <c r="H130" s="51">
        <v>1088</v>
      </c>
      <c r="I130" s="51"/>
      <c r="J130" s="51"/>
    </row>
    <row r="131" spans="1:10">
      <c r="A131" s="50">
        <v>43382</v>
      </c>
      <c r="B131" s="50">
        <v>43399</v>
      </c>
      <c r="C131" s="51">
        <v>331</v>
      </c>
      <c r="D131" s="51" t="s">
        <v>459</v>
      </c>
      <c r="E131" s="51"/>
      <c r="F131" s="50">
        <v>43399</v>
      </c>
      <c r="G131" s="51">
        <v>3000</v>
      </c>
      <c r="H131" s="51">
        <v>3146</v>
      </c>
      <c r="I131" s="51"/>
      <c r="J131" s="51" t="s">
        <v>368</v>
      </c>
    </row>
    <row r="132" spans="1:10">
      <c r="A132" s="50">
        <v>43382</v>
      </c>
      <c r="B132" s="50">
        <v>43422</v>
      </c>
      <c r="C132" s="51">
        <v>378</v>
      </c>
      <c r="D132" s="51" t="s">
        <v>469</v>
      </c>
      <c r="E132" s="51"/>
      <c r="F132" s="50">
        <v>43420</v>
      </c>
      <c r="G132" s="51">
        <v>9000</v>
      </c>
      <c r="H132" s="51">
        <v>9124</v>
      </c>
      <c r="I132" s="51"/>
      <c r="J132" s="51" t="s">
        <v>368</v>
      </c>
    </row>
    <row r="133" spans="1:10">
      <c r="A133" s="50">
        <v>43382</v>
      </c>
      <c r="B133" s="50">
        <v>43422</v>
      </c>
      <c r="C133" s="51">
        <v>317</v>
      </c>
      <c r="D133" s="51" t="s">
        <v>470</v>
      </c>
      <c r="E133" s="51"/>
      <c r="F133" s="50">
        <v>43417</v>
      </c>
      <c r="G133" s="51">
        <v>4000</v>
      </c>
      <c r="H133" s="51">
        <v>4110</v>
      </c>
      <c r="I133" s="51"/>
      <c r="J133" s="51" t="s">
        <v>368</v>
      </c>
    </row>
    <row r="134" spans="1:10">
      <c r="A134" s="50">
        <v>43383</v>
      </c>
      <c r="B134" s="50">
        <v>43386</v>
      </c>
      <c r="C134" s="51">
        <v>388</v>
      </c>
      <c r="D134" s="51" t="s">
        <v>471</v>
      </c>
      <c r="E134" s="51"/>
      <c r="F134" s="50">
        <v>43386</v>
      </c>
      <c r="G134" s="51">
        <v>100</v>
      </c>
      <c r="H134" s="51">
        <v>131</v>
      </c>
      <c r="I134" s="51"/>
      <c r="J134" s="51"/>
    </row>
    <row r="135" spans="1:10">
      <c r="A135" s="50">
        <v>43384</v>
      </c>
      <c r="B135" s="50">
        <v>43389</v>
      </c>
      <c r="C135" s="51">
        <v>346</v>
      </c>
      <c r="D135" s="51" t="s">
        <v>472</v>
      </c>
      <c r="E135" s="51"/>
      <c r="F135" s="50">
        <v>43389</v>
      </c>
      <c r="G135" s="51">
        <v>1000</v>
      </c>
      <c r="H135" s="51">
        <v>1028</v>
      </c>
      <c r="I135" s="51"/>
      <c r="J135" s="51"/>
    </row>
    <row r="136" spans="1:10">
      <c r="A136" s="50">
        <v>43384</v>
      </c>
      <c r="B136" s="50">
        <v>43392</v>
      </c>
      <c r="C136" s="51">
        <v>371</v>
      </c>
      <c r="D136" s="51" t="s">
        <v>473</v>
      </c>
      <c r="E136" s="51"/>
      <c r="F136" s="50">
        <v>43394</v>
      </c>
      <c r="G136" s="51">
        <v>2000</v>
      </c>
      <c r="H136" s="51">
        <v>2065</v>
      </c>
      <c r="I136" s="51"/>
      <c r="J136" s="51"/>
    </row>
    <row r="137" spans="1:10">
      <c r="A137" s="50">
        <v>43384</v>
      </c>
      <c r="B137" s="50">
        <v>43399</v>
      </c>
      <c r="C137" s="51">
        <v>339</v>
      </c>
      <c r="D137" s="51" t="s">
        <v>474</v>
      </c>
      <c r="E137" s="51"/>
      <c r="F137" s="50">
        <v>43398</v>
      </c>
      <c r="G137" s="51">
        <v>3000</v>
      </c>
      <c r="H137" s="51">
        <v>3100</v>
      </c>
      <c r="I137" s="51"/>
      <c r="J137" s="51"/>
    </row>
    <row r="138" spans="1:10">
      <c r="A138" s="50">
        <v>43384</v>
      </c>
      <c r="B138" s="50">
        <v>43400</v>
      </c>
      <c r="C138" s="51">
        <v>364</v>
      </c>
      <c r="D138" s="51" t="s">
        <v>250</v>
      </c>
      <c r="E138" s="51"/>
      <c r="F138" s="50">
        <v>43400</v>
      </c>
      <c r="G138" s="51">
        <v>5000</v>
      </c>
      <c r="H138" s="51">
        <v>2492</v>
      </c>
      <c r="I138" s="51"/>
      <c r="J138" s="51" t="s">
        <v>390</v>
      </c>
    </row>
    <row r="139" spans="1:10">
      <c r="A139" s="50">
        <v>43384</v>
      </c>
      <c r="B139" s="50">
        <v>43454</v>
      </c>
      <c r="C139" s="51">
        <v>369</v>
      </c>
      <c r="D139" s="51" t="s">
        <v>475</v>
      </c>
      <c r="E139" s="51"/>
      <c r="F139" s="50">
        <v>43455</v>
      </c>
      <c r="G139" s="51">
        <v>17000</v>
      </c>
      <c r="H139" s="51">
        <v>17433</v>
      </c>
      <c r="I139" s="51"/>
      <c r="J139" s="51" t="s">
        <v>368</v>
      </c>
    </row>
    <row r="140" spans="1:10">
      <c r="A140" s="50">
        <v>43385</v>
      </c>
      <c r="B140" s="50">
        <v>43387</v>
      </c>
      <c r="C140" s="51">
        <v>388</v>
      </c>
      <c r="D140" s="51" t="s">
        <v>476</v>
      </c>
      <c r="E140" s="51"/>
      <c r="F140" s="50">
        <v>43387</v>
      </c>
      <c r="G140" s="51">
        <v>150</v>
      </c>
      <c r="H140" s="51">
        <v>162</v>
      </c>
      <c r="I140" s="51"/>
      <c r="J140" s="51"/>
    </row>
    <row r="141" spans="1:10">
      <c r="A141" s="50">
        <v>43385</v>
      </c>
      <c r="B141" s="50">
        <v>43388</v>
      </c>
      <c r="C141" s="51">
        <v>387</v>
      </c>
      <c r="D141" s="51" t="s">
        <v>477</v>
      </c>
      <c r="E141" s="51"/>
      <c r="F141" s="50">
        <v>43388</v>
      </c>
      <c r="G141" s="51">
        <v>30</v>
      </c>
      <c r="H141" s="51">
        <v>37</v>
      </c>
      <c r="I141" s="51"/>
      <c r="J141" s="51"/>
    </row>
    <row r="142" spans="1:10">
      <c r="A142" s="50">
        <v>43386</v>
      </c>
      <c r="B142" s="50">
        <v>43389</v>
      </c>
      <c r="C142" s="51">
        <v>388</v>
      </c>
      <c r="D142" s="51" t="s">
        <v>478</v>
      </c>
      <c r="E142" s="51"/>
      <c r="F142" s="50">
        <v>43389</v>
      </c>
      <c r="G142" s="51">
        <v>150</v>
      </c>
      <c r="H142" s="51">
        <v>160</v>
      </c>
      <c r="I142" s="51"/>
      <c r="J142" s="51"/>
    </row>
    <row r="143" spans="1:10">
      <c r="A143" s="52">
        <v>43386</v>
      </c>
      <c r="B143" s="52">
        <v>43392</v>
      </c>
      <c r="C143" s="53">
        <v>372</v>
      </c>
      <c r="D143" s="53" t="s">
        <v>479</v>
      </c>
      <c r="E143" s="53"/>
      <c r="F143" s="52">
        <v>43392</v>
      </c>
      <c r="G143" s="53">
        <v>1000</v>
      </c>
      <c r="H143" s="53">
        <v>1138</v>
      </c>
      <c r="I143" s="53"/>
      <c r="J143" s="53"/>
    </row>
    <row r="144" spans="1:10">
      <c r="A144" s="50">
        <v>43386</v>
      </c>
      <c r="B144" s="50">
        <v>43396</v>
      </c>
      <c r="C144" s="51">
        <v>355</v>
      </c>
      <c r="D144" s="51" t="s">
        <v>480</v>
      </c>
      <c r="E144" s="51"/>
      <c r="F144" s="50">
        <v>43395</v>
      </c>
      <c r="G144" s="51">
        <v>2000</v>
      </c>
      <c r="H144" s="51">
        <v>1842</v>
      </c>
      <c r="I144" s="51"/>
      <c r="J144" s="51" t="s">
        <v>368</v>
      </c>
    </row>
    <row r="145" spans="1:10">
      <c r="A145" s="50">
        <v>43386</v>
      </c>
      <c r="B145" s="50">
        <v>43397</v>
      </c>
      <c r="C145" s="51">
        <v>358</v>
      </c>
      <c r="D145" s="51" t="s">
        <v>481</v>
      </c>
      <c r="E145" s="51"/>
      <c r="F145" s="50">
        <v>43397</v>
      </c>
      <c r="G145" s="51">
        <v>2800</v>
      </c>
      <c r="H145" s="51">
        <v>2904</v>
      </c>
      <c r="I145" s="51"/>
      <c r="J145" s="51" t="s">
        <v>368</v>
      </c>
    </row>
    <row r="146" spans="1:10">
      <c r="A146" s="50">
        <v>43386</v>
      </c>
      <c r="B146" s="50">
        <v>43398</v>
      </c>
      <c r="C146" s="51">
        <v>315</v>
      </c>
      <c r="D146" s="51" t="s">
        <v>482</v>
      </c>
      <c r="E146" s="51"/>
      <c r="F146" s="50">
        <v>43397</v>
      </c>
      <c r="G146" s="51">
        <v>3000</v>
      </c>
      <c r="H146" s="51">
        <v>3143</v>
      </c>
      <c r="I146" s="51"/>
      <c r="J146" s="51" t="s">
        <v>368</v>
      </c>
    </row>
    <row r="147" spans="1:10">
      <c r="A147" s="50">
        <v>43386</v>
      </c>
      <c r="B147" s="50">
        <v>43408</v>
      </c>
      <c r="C147" s="51">
        <v>309</v>
      </c>
      <c r="D147" s="51" t="s">
        <v>483</v>
      </c>
      <c r="E147" s="51"/>
      <c r="F147" s="50">
        <v>43407</v>
      </c>
      <c r="G147" s="51">
        <v>5000</v>
      </c>
      <c r="H147" s="51">
        <v>5150</v>
      </c>
      <c r="I147" s="51"/>
      <c r="J147" s="51"/>
    </row>
    <row r="148" spans="1:10">
      <c r="A148" s="50">
        <v>43387</v>
      </c>
      <c r="B148" s="50">
        <v>43393</v>
      </c>
      <c r="C148" s="51">
        <v>388</v>
      </c>
      <c r="D148" s="51" t="s">
        <v>484</v>
      </c>
      <c r="E148" s="51"/>
      <c r="F148" s="50">
        <v>43395</v>
      </c>
      <c r="G148" s="51">
        <v>1000</v>
      </c>
      <c r="H148" s="51">
        <v>1036</v>
      </c>
      <c r="I148" s="51"/>
      <c r="J148" s="51"/>
    </row>
    <row r="149" spans="1:10">
      <c r="A149" s="50">
        <v>43387</v>
      </c>
      <c r="B149" s="50">
        <v>43421</v>
      </c>
      <c r="C149" s="51">
        <v>357</v>
      </c>
      <c r="D149" s="51" t="s">
        <v>485</v>
      </c>
      <c r="E149" s="51"/>
      <c r="F149" s="50">
        <v>43419</v>
      </c>
      <c r="G149" s="51">
        <v>6000</v>
      </c>
      <c r="H149" s="51">
        <v>6137</v>
      </c>
      <c r="I149" s="51"/>
      <c r="J149" s="51" t="s">
        <v>368</v>
      </c>
    </row>
    <row r="150" spans="1:10">
      <c r="A150" s="50">
        <v>43388</v>
      </c>
      <c r="B150" s="50">
        <v>43392</v>
      </c>
      <c r="C150" s="51">
        <v>387</v>
      </c>
      <c r="D150" s="51" t="s">
        <v>486</v>
      </c>
      <c r="E150" s="51"/>
      <c r="F150" s="50">
        <v>43392</v>
      </c>
      <c r="G150" s="51">
        <v>20</v>
      </c>
      <c r="H150" s="51">
        <v>21</v>
      </c>
      <c r="I150" s="51"/>
      <c r="J150" s="51"/>
    </row>
    <row r="151" spans="1:10">
      <c r="A151" s="50">
        <v>43388</v>
      </c>
      <c r="B151" s="50">
        <v>43392</v>
      </c>
      <c r="C151" s="51">
        <v>346</v>
      </c>
      <c r="D151" s="51" t="s">
        <v>487</v>
      </c>
      <c r="E151" s="51"/>
      <c r="F151" s="50">
        <v>43392</v>
      </c>
      <c r="G151" s="51">
        <v>1000</v>
      </c>
      <c r="H151" s="51">
        <v>1130</v>
      </c>
      <c r="I151" s="51"/>
      <c r="J151" s="51"/>
    </row>
    <row r="152" spans="1:10">
      <c r="A152" s="50">
        <v>43389</v>
      </c>
      <c r="B152" s="50">
        <v>43394</v>
      </c>
      <c r="C152" s="51">
        <v>373</v>
      </c>
      <c r="D152" s="51" t="s">
        <v>488</v>
      </c>
      <c r="E152" s="51"/>
      <c r="F152" s="50">
        <v>43394</v>
      </c>
      <c r="G152" s="51">
        <v>1000</v>
      </c>
      <c r="H152" s="51">
        <v>1029</v>
      </c>
      <c r="I152" s="51"/>
      <c r="J152" s="51"/>
    </row>
    <row r="153" spans="1:10">
      <c r="A153" s="50">
        <v>43389</v>
      </c>
      <c r="B153" s="50">
        <v>43396</v>
      </c>
      <c r="C153" s="51">
        <v>348</v>
      </c>
      <c r="D153" s="51" t="s">
        <v>489</v>
      </c>
      <c r="E153" s="51"/>
      <c r="F153" s="50">
        <v>43396</v>
      </c>
      <c r="G153" s="51">
        <v>1000</v>
      </c>
      <c r="H153" s="51">
        <v>1074</v>
      </c>
      <c r="I153" s="51"/>
      <c r="J153" s="51"/>
    </row>
    <row r="154" spans="1:10">
      <c r="A154" s="50">
        <v>43390</v>
      </c>
      <c r="B154" s="50">
        <v>43392</v>
      </c>
      <c r="C154" s="51">
        <v>387</v>
      </c>
      <c r="D154" s="51" t="s">
        <v>490</v>
      </c>
      <c r="E154" s="51"/>
      <c r="F154" s="50">
        <v>43393</v>
      </c>
      <c r="G154" s="51">
        <v>15</v>
      </c>
      <c r="H154" s="51">
        <v>7</v>
      </c>
      <c r="I154" s="51"/>
      <c r="J154" s="51"/>
    </row>
    <row r="155" spans="1:10">
      <c r="A155" s="50">
        <v>43390</v>
      </c>
      <c r="B155" s="50">
        <v>43396</v>
      </c>
      <c r="C155" s="51">
        <v>349</v>
      </c>
      <c r="D155" s="51" t="s">
        <v>491</v>
      </c>
      <c r="E155" s="51"/>
      <c r="F155" s="50">
        <v>43395</v>
      </c>
      <c r="G155" s="51">
        <v>1000</v>
      </c>
      <c r="H155" s="51">
        <v>1096</v>
      </c>
      <c r="I155" s="51"/>
      <c r="J155" s="51"/>
    </row>
    <row r="156" spans="1:10">
      <c r="A156" s="50">
        <v>43390</v>
      </c>
      <c r="B156" s="50">
        <v>43397</v>
      </c>
      <c r="C156" s="51">
        <v>316</v>
      </c>
      <c r="D156" s="51" t="s">
        <v>492</v>
      </c>
      <c r="E156" s="51"/>
      <c r="F156" s="50">
        <v>43397</v>
      </c>
      <c r="G156" s="51">
        <v>1000</v>
      </c>
      <c r="H156" s="51">
        <v>1044</v>
      </c>
      <c r="I156" s="51"/>
      <c r="J156" s="51"/>
    </row>
    <row r="157" spans="1:10">
      <c r="A157" s="50">
        <v>43390</v>
      </c>
      <c r="B157" s="50">
        <v>43443</v>
      </c>
      <c r="C157" s="51">
        <v>390</v>
      </c>
      <c r="D157" s="51" t="s">
        <v>377</v>
      </c>
      <c r="E157" s="51"/>
      <c r="F157" s="50">
        <v>43437</v>
      </c>
      <c r="G157" s="51">
        <v>8000</v>
      </c>
      <c r="H157" s="51">
        <v>7834</v>
      </c>
      <c r="I157" s="51"/>
      <c r="J157" s="51" t="s">
        <v>371</v>
      </c>
    </row>
    <row r="158" spans="1:10">
      <c r="A158" s="50">
        <v>43390</v>
      </c>
      <c r="B158" s="50">
        <v>43448</v>
      </c>
      <c r="C158" s="51">
        <v>344</v>
      </c>
      <c r="D158" s="51" t="s">
        <v>493</v>
      </c>
      <c r="E158" s="51"/>
      <c r="F158" s="50">
        <v>43447</v>
      </c>
      <c r="G158" s="51">
        <v>16346</v>
      </c>
      <c r="H158" s="51">
        <v>16544</v>
      </c>
      <c r="I158" s="51"/>
      <c r="J158" s="51" t="s">
        <v>368</v>
      </c>
    </row>
    <row r="159" spans="1:10">
      <c r="A159" s="50">
        <v>43390</v>
      </c>
      <c r="B159" s="50">
        <v>43451</v>
      </c>
      <c r="C159" s="51">
        <v>372</v>
      </c>
      <c r="D159" s="51" t="s">
        <v>494</v>
      </c>
      <c r="E159" s="51"/>
      <c r="F159" s="50">
        <v>43447</v>
      </c>
      <c r="G159" s="51">
        <v>8000</v>
      </c>
      <c r="H159" s="51">
        <v>8285</v>
      </c>
      <c r="I159" s="51"/>
      <c r="J159" s="51" t="s">
        <v>368</v>
      </c>
    </row>
    <row r="160" spans="1:10">
      <c r="A160" s="50">
        <v>43391</v>
      </c>
      <c r="B160" s="50">
        <v>43395</v>
      </c>
      <c r="C160" s="51">
        <v>347</v>
      </c>
      <c r="D160" s="51" t="s">
        <v>495</v>
      </c>
      <c r="E160" s="51"/>
      <c r="F160" s="50">
        <v>43395</v>
      </c>
      <c r="G160" s="51">
        <v>1000</v>
      </c>
      <c r="H160" s="51">
        <v>950</v>
      </c>
      <c r="I160" s="51"/>
      <c r="J160" s="51"/>
    </row>
    <row r="161" spans="1:10">
      <c r="A161" s="50">
        <v>43391</v>
      </c>
      <c r="B161" s="50">
        <v>43406</v>
      </c>
      <c r="C161" s="51">
        <v>351</v>
      </c>
      <c r="D161" s="51" t="s">
        <v>496</v>
      </c>
      <c r="E161" s="51"/>
      <c r="F161" s="50">
        <v>43404</v>
      </c>
      <c r="G161" s="51">
        <v>2000</v>
      </c>
      <c r="H161" s="51">
        <v>2046</v>
      </c>
      <c r="I161" s="51"/>
      <c r="J161" s="51"/>
    </row>
    <row r="162" spans="1:10">
      <c r="A162" s="50">
        <v>43391</v>
      </c>
      <c r="B162" s="50">
        <v>43416</v>
      </c>
      <c r="C162" s="51">
        <v>346</v>
      </c>
      <c r="D162" s="51" t="s">
        <v>497</v>
      </c>
      <c r="E162" s="51"/>
      <c r="F162" s="50">
        <v>43414</v>
      </c>
      <c r="G162" s="51">
        <v>5000</v>
      </c>
      <c r="H162" s="51">
        <v>5132</v>
      </c>
      <c r="I162" s="51"/>
      <c r="J162" s="51" t="s">
        <v>368</v>
      </c>
    </row>
    <row r="163" spans="1:10">
      <c r="A163" s="50">
        <v>43392</v>
      </c>
      <c r="B163" s="50">
        <v>43105</v>
      </c>
      <c r="C163" s="51">
        <v>311</v>
      </c>
      <c r="D163" s="51" t="s">
        <v>498</v>
      </c>
      <c r="E163" s="51"/>
      <c r="F163" s="50">
        <v>43488</v>
      </c>
      <c r="G163" s="51">
        <v>25000</v>
      </c>
      <c r="H163" s="51"/>
      <c r="I163" s="51"/>
      <c r="J163" s="51" t="s">
        <v>368</v>
      </c>
    </row>
    <row r="164" spans="1:10">
      <c r="A164" s="50">
        <v>43392</v>
      </c>
      <c r="B164" s="50">
        <v>43397</v>
      </c>
      <c r="C164" s="51">
        <v>330</v>
      </c>
      <c r="D164" s="51" t="s">
        <v>499</v>
      </c>
      <c r="E164" s="51"/>
      <c r="F164" s="50">
        <v>43398</v>
      </c>
      <c r="G164" s="51">
        <v>1000</v>
      </c>
      <c r="H164" s="51">
        <v>1058</v>
      </c>
      <c r="I164" s="51"/>
      <c r="J164" s="51"/>
    </row>
    <row r="165" spans="1:10">
      <c r="A165" s="50">
        <v>43392</v>
      </c>
      <c r="B165" s="50">
        <v>43401</v>
      </c>
      <c r="C165" s="51">
        <v>387</v>
      </c>
      <c r="D165" s="51" t="s">
        <v>500</v>
      </c>
      <c r="E165" s="51"/>
      <c r="F165" s="50">
        <v>43399</v>
      </c>
      <c r="G165" s="51">
        <v>60</v>
      </c>
      <c r="H165" s="51">
        <v>67</v>
      </c>
      <c r="I165" s="51"/>
      <c r="J165" s="51"/>
    </row>
    <row r="166" spans="1:10">
      <c r="A166" s="50">
        <v>43392</v>
      </c>
      <c r="B166" s="50">
        <v>43404</v>
      </c>
      <c r="C166" s="51">
        <v>360</v>
      </c>
      <c r="D166" s="51" t="s">
        <v>501</v>
      </c>
      <c r="E166" s="51"/>
      <c r="F166" s="50">
        <v>43403</v>
      </c>
      <c r="G166" s="51">
        <v>2000</v>
      </c>
      <c r="H166" s="51">
        <v>2048</v>
      </c>
      <c r="I166" s="51"/>
      <c r="J166" s="51"/>
    </row>
    <row r="167" spans="1:10">
      <c r="A167" s="50">
        <v>43392</v>
      </c>
      <c r="B167" s="50">
        <v>43420</v>
      </c>
      <c r="C167" s="51">
        <v>361</v>
      </c>
      <c r="D167" s="51" t="s">
        <v>502</v>
      </c>
      <c r="E167" s="51"/>
      <c r="F167" s="50">
        <v>43418</v>
      </c>
      <c r="G167" s="51">
        <v>8000</v>
      </c>
      <c r="H167" s="51">
        <v>8081</v>
      </c>
      <c r="I167" s="51"/>
      <c r="J167" s="51" t="s">
        <v>368</v>
      </c>
    </row>
    <row r="168" spans="1:10">
      <c r="A168" s="50">
        <v>43392</v>
      </c>
      <c r="B168" s="50">
        <v>43450</v>
      </c>
      <c r="C168" s="51">
        <v>373</v>
      </c>
      <c r="D168" s="51" t="s">
        <v>503</v>
      </c>
      <c r="E168" s="51"/>
      <c r="F168" s="50">
        <v>43448</v>
      </c>
      <c r="G168" s="51">
        <v>10000</v>
      </c>
      <c r="H168" s="51">
        <v>10294</v>
      </c>
      <c r="I168" s="51"/>
      <c r="J168" s="51" t="s">
        <v>368</v>
      </c>
    </row>
    <row r="169" spans="1:10">
      <c r="A169" s="50">
        <v>43392</v>
      </c>
      <c r="B169" s="50">
        <v>43458</v>
      </c>
      <c r="C169" s="51">
        <v>371</v>
      </c>
      <c r="D169" s="51" t="s">
        <v>503</v>
      </c>
      <c r="E169" s="51"/>
      <c r="F169" s="50">
        <v>43451</v>
      </c>
      <c r="G169" s="51">
        <v>10000</v>
      </c>
      <c r="H169" s="51">
        <v>9900</v>
      </c>
      <c r="I169" s="51"/>
      <c r="J169" s="51" t="s">
        <v>368</v>
      </c>
    </row>
    <row r="170" spans="1:10">
      <c r="A170" s="50">
        <v>43393</v>
      </c>
      <c r="B170" s="50">
        <v>43396</v>
      </c>
      <c r="C170" s="51">
        <v>388</v>
      </c>
      <c r="D170" s="51" t="s">
        <v>504</v>
      </c>
      <c r="E170" s="51"/>
      <c r="F170" s="50">
        <v>43397</v>
      </c>
      <c r="G170" s="51">
        <v>350</v>
      </c>
      <c r="H170" s="51">
        <v>399</v>
      </c>
      <c r="I170" s="51"/>
      <c r="J170" s="51"/>
    </row>
    <row r="171" spans="1:10">
      <c r="A171" s="50">
        <v>43393</v>
      </c>
      <c r="B171" s="50">
        <v>43399</v>
      </c>
      <c r="C171" s="51">
        <v>347</v>
      </c>
      <c r="D171" s="51" t="s">
        <v>505</v>
      </c>
      <c r="E171" s="51"/>
      <c r="F171" s="50">
        <v>43399</v>
      </c>
      <c r="G171" s="51">
        <v>1000</v>
      </c>
      <c r="H171" s="51">
        <v>1104</v>
      </c>
      <c r="I171" s="51"/>
      <c r="J171" s="51"/>
    </row>
    <row r="172" spans="1:10">
      <c r="A172" s="50">
        <v>43393</v>
      </c>
      <c r="B172" s="50">
        <v>43400</v>
      </c>
      <c r="C172" s="51">
        <v>366</v>
      </c>
      <c r="D172" s="51" t="s">
        <v>506</v>
      </c>
      <c r="E172" s="51"/>
      <c r="F172" s="50">
        <v>43401</v>
      </c>
      <c r="G172" s="51">
        <v>800</v>
      </c>
      <c r="H172" s="51">
        <v>867</v>
      </c>
      <c r="I172" s="51"/>
      <c r="J172" s="51"/>
    </row>
    <row r="173" spans="1:10">
      <c r="A173" s="50">
        <v>43393</v>
      </c>
      <c r="B173" s="50">
        <v>43400</v>
      </c>
      <c r="C173" s="51">
        <v>355</v>
      </c>
      <c r="D173" s="51" t="s">
        <v>507</v>
      </c>
      <c r="E173" s="51"/>
      <c r="F173" s="50">
        <v>43400</v>
      </c>
      <c r="G173" s="51">
        <v>1000</v>
      </c>
      <c r="H173" s="51">
        <v>1089</v>
      </c>
      <c r="I173" s="51"/>
      <c r="J173" s="51"/>
    </row>
    <row r="174" spans="1:10">
      <c r="A174" s="50">
        <v>43393</v>
      </c>
      <c r="B174" s="50">
        <v>43401</v>
      </c>
      <c r="C174" s="51">
        <v>379</v>
      </c>
      <c r="D174" s="51" t="s">
        <v>508</v>
      </c>
      <c r="E174" s="51"/>
      <c r="F174" s="50">
        <v>43400</v>
      </c>
      <c r="G174" s="51">
        <v>2000</v>
      </c>
      <c r="H174" s="51">
        <v>2102</v>
      </c>
      <c r="I174" s="51"/>
      <c r="J174" s="51"/>
    </row>
    <row r="175" spans="1:10">
      <c r="A175" s="50">
        <v>43393</v>
      </c>
      <c r="B175" s="50">
        <v>43405</v>
      </c>
      <c r="C175" s="51">
        <v>354</v>
      </c>
      <c r="D175" s="51" t="s">
        <v>509</v>
      </c>
      <c r="E175" s="51"/>
      <c r="F175" s="50">
        <v>43404</v>
      </c>
      <c r="G175" s="51">
        <v>3000</v>
      </c>
      <c r="H175" s="51">
        <v>3105</v>
      </c>
      <c r="I175" s="51"/>
      <c r="J175" s="51" t="s">
        <v>368</v>
      </c>
    </row>
    <row r="176" spans="1:10">
      <c r="A176" s="50">
        <v>43393</v>
      </c>
      <c r="B176" s="50">
        <v>43407</v>
      </c>
      <c r="C176" s="51">
        <v>349</v>
      </c>
      <c r="D176" s="51" t="s">
        <v>510</v>
      </c>
      <c r="E176" s="51"/>
      <c r="F176" s="50">
        <v>43408</v>
      </c>
      <c r="G176" s="51">
        <v>3000</v>
      </c>
      <c r="H176" s="51">
        <v>3163</v>
      </c>
      <c r="I176" s="51"/>
      <c r="J176" s="51"/>
    </row>
    <row r="177" spans="1:10">
      <c r="A177" s="50">
        <v>43393</v>
      </c>
      <c r="B177" s="50">
        <v>43407</v>
      </c>
      <c r="C177" s="51">
        <v>326</v>
      </c>
      <c r="D177" s="51" t="s">
        <v>511</v>
      </c>
      <c r="E177" s="51"/>
      <c r="F177" s="50">
        <v>43414</v>
      </c>
      <c r="G177" s="51">
        <v>2000</v>
      </c>
      <c r="H177" s="51">
        <v>2001</v>
      </c>
      <c r="I177" s="51"/>
      <c r="J177" s="51"/>
    </row>
    <row r="178" spans="1:10">
      <c r="A178" s="50">
        <v>43393</v>
      </c>
      <c r="B178" s="50">
        <v>43454</v>
      </c>
      <c r="C178" s="51">
        <v>356</v>
      </c>
      <c r="D178" s="51" t="s">
        <v>512</v>
      </c>
      <c r="E178" s="51"/>
      <c r="F178" s="50">
        <v>43451</v>
      </c>
      <c r="G178" s="51">
        <v>16000</v>
      </c>
      <c r="H178" s="51">
        <v>16126</v>
      </c>
      <c r="I178" s="51"/>
      <c r="J178" s="51" t="s">
        <v>368</v>
      </c>
    </row>
    <row r="179" spans="1:10">
      <c r="A179" s="50">
        <v>43395</v>
      </c>
      <c r="B179" s="50">
        <v>43399</v>
      </c>
      <c r="C179" s="51">
        <v>388</v>
      </c>
      <c r="D179" s="51" t="s">
        <v>513</v>
      </c>
      <c r="E179" s="51"/>
      <c r="F179" s="50">
        <v>43399</v>
      </c>
      <c r="G179" s="51">
        <v>500</v>
      </c>
      <c r="H179" s="51">
        <v>537</v>
      </c>
      <c r="I179" s="51"/>
      <c r="J179" s="51"/>
    </row>
    <row r="180" spans="1:10">
      <c r="A180" s="50">
        <v>43395</v>
      </c>
      <c r="B180" s="50">
        <v>43409</v>
      </c>
      <c r="C180" s="51">
        <v>322</v>
      </c>
      <c r="D180" s="51" t="s">
        <v>514</v>
      </c>
      <c r="E180" s="51"/>
      <c r="F180" s="50">
        <v>43406</v>
      </c>
      <c r="G180" s="51">
        <v>1000</v>
      </c>
      <c r="H180" s="51">
        <v>1058</v>
      </c>
      <c r="I180" s="51"/>
      <c r="J180" s="51"/>
    </row>
    <row r="181" spans="1:10">
      <c r="A181" s="50">
        <v>43395</v>
      </c>
      <c r="B181" s="50">
        <v>43419</v>
      </c>
      <c r="C181" s="51">
        <v>315</v>
      </c>
      <c r="D181" s="51" t="s">
        <v>515</v>
      </c>
      <c r="E181" s="51"/>
      <c r="F181" s="50">
        <v>43415</v>
      </c>
      <c r="G181" s="51">
        <v>2000</v>
      </c>
      <c r="H181" s="51">
        <v>2037</v>
      </c>
      <c r="I181" s="51"/>
      <c r="J181" s="51" t="s">
        <v>368</v>
      </c>
    </row>
    <row r="182" spans="1:10">
      <c r="A182" s="50">
        <v>43395</v>
      </c>
      <c r="B182" s="50">
        <v>43439</v>
      </c>
      <c r="C182" s="51">
        <v>348</v>
      </c>
      <c r="D182" s="51" t="s">
        <v>516</v>
      </c>
      <c r="E182" s="51"/>
      <c r="F182" s="50">
        <v>43431</v>
      </c>
      <c r="G182" s="51">
        <v>3000</v>
      </c>
      <c r="H182" s="51">
        <v>3151</v>
      </c>
      <c r="I182" s="51"/>
      <c r="J182" s="51" t="s">
        <v>368</v>
      </c>
    </row>
    <row r="183" spans="1:10">
      <c r="A183" s="18">
        <v>43396</v>
      </c>
      <c r="B183" s="19">
        <v>43400</v>
      </c>
      <c r="C183" s="20">
        <v>387</v>
      </c>
      <c r="D183" s="21" t="s">
        <v>517</v>
      </c>
      <c r="E183" s="22"/>
      <c r="F183" s="19">
        <v>43401</v>
      </c>
      <c r="G183" s="23">
        <v>30</v>
      </c>
      <c r="H183" s="23">
        <v>37</v>
      </c>
      <c r="I183" s="23"/>
      <c r="J183" s="21"/>
    </row>
    <row r="184" spans="1:10">
      <c r="A184" s="18">
        <v>43396</v>
      </c>
      <c r="B184" s="19">
        <v>43403</v>
      </c>
      <c r="C184" s="20">
        <v>334</v>
      </c>
      <c r="D184" s="21" t="s">
        <v>518</v>
      </c>
      <c r="E184" s="22"/>
      <c r="F184" s="19">
        <v>43402</v>
      </c>
      <c r="G184" s="23">
        <v>1000</v>
      </c>
      <c r="H184" s="23">
        <v>1125</v>
      </c>
      <c r="I184" s="23"/>
      <c r="J184" s="21"/>
    </row>
    <row r="185" spans="1:10">
      <c r="A185" s="18">
        <v>43396</v>
      </c>
      <c r="B185" s="19">
        <v>43411</v>
      </c>
      <c r="C185" s="20">
        <v>316</v>
      </c>
      <c r="D185" s="21" t="s">
        <v>519</v>
      </c>
      <c r="E185" s="22"/>
      <c r="F185" s="19">
        <v>43410</v>
      </c>
      <c r="G185" s="23">
        <v>3000</v>
      </c>
      <c r="H185" s="23">
        <v>2097</v>
      </c>
      <c r="I185" s="23"/>
      <c r="J185" s="21"/>
    </row>
    <row r="186" spans="1:10">
      <c r="A186" s="18">
        <v>43397</v>
      </c>
      <c r="B186" s="19">
        <v>43402</v>
      </c>
      <c r="C186" s="20">
        <v>330</v>
      </c>
      <c r="D186" s="21" t="s">
        <v>520</v>
      </c>
      <c r="E186" s="22"/>
      <c r="F186" s="19">
        <v>43401</v>
      </c>
      <c r="G186" s="23">
        <v>1000</v>
      </c>
      <c r="H186" s="23">
        <v>1018</v>
      </c>
      <c r="I186" s="23"/>
      <c r="J186" s="21"/>
    </row>
    <row r="187" spans="1:10">
      <c r="A187" s="18">
        <v>43397</v>
      </c>
      <c r="B187" s="19">
        <v>43416</v>
      </c>
      <c r="C187" s="20">
        <v>388</v>
      </c>
      <c r="D187" s="21" t="s">
        <v>521</v>
      </c>
      <c r="E187" s="22"/>
      <c r="F187" s="19">
        <v>43416</v>
      </c>
      <c r="G187" s="23">
        <v>4200</v>
      </c>
      <c r="H187" s="23">
        <v>4200</v>
      </c>
      <c r="I187" s="23"/>
      <c r="J187" s="21" t="s">
        <v>368</v>
      </c>
    </row>
    <row r="188" spans="1:10">
      <c r="A188" s="18">
        <v>43398</v>
      </c>
      <c r="B188" s="19">
        <v>43412</v>
      </c>
      <c r="C188" s="20">
        <v>381</v>
      </c>
      <c r="D188" s="21" t="s">
        <v>522</v>
      </c>
      <c r="E188" s="22"/>
      <c r="F188" s="19">
        <v>43412</v>
      </c>
      <c r="G188" s="23">
        <v>2000</v>
      </c>
      <c r="H188" s="23">
        <v>2021</v>
      </c>
      <c r="I188" s="23"/>
      <c r="J188" s="21" t="s">
        <v>368</v>
      </c>
    </row>
    <row r="189" spans="1:10">
      <c r="A189" s="18">
        <v>43398</v>
      </c>
      <c r="B189" s="19">
        <v>43412</v>
      </c>
      <c r="C189" s="20">
        <v>364</v>
      </c>
      <c r="D189" s="21" t="s">
        <v>523</v>
      </c>
      <c r="E189" s="22"/>
      <c r="F189" s="19">
        <v>43418</v>
      </c>
      <c r="G189" s="23">
        <v>4500</v>
      </c>
      <c r="H189" s="23">
        <v>4444</v>
      </c>
      <c r="I189" s="23"/>
      <c r="J189" s="21"/>
    </row>
    <row r="190" spans="1:10">
      <c r="A190" s="18">
        <v>43398</v>
      </c>
      <c r="B190" s="19">
        <v>43414</v>
      </c>
      <c r="C190" s="20">
        <v>386</v>
      </c>
      <c r="D190" s="21" t="s">
        <v>524</v>
      </c>
      <c r="E190" s="22"/>
      <c r="F190" s="19">
        <v>43413</v>
      </c>
      <c r="G190" s="23">
        <v>2000</v>
      </c>
      <c r="H190" s="23">
        <v>2050</v>
      </c>
      <c r="I190" s="23"/>
      <c r="J190" s="21"/>
    </row>
    <row r="191" spans="1:10">
      <c r="A191" s="18">
        <v>43398</v>
      </c>
      <c r="B191" s="19">
        <v>43414</v>
      </c>
      <c r="C191" s="20">
        <v>347</v>
      </c>
      <c r="D191" s="21" t="s">
        <v>525</v>
      </c>
      <c r="E191" s="22"/>
      <c r="F191" s="19">
        <v>43414</v>
      </c>
      <c r="G191" s="23">
        <v>3000</v>
      </c>
      <c r="H191" s="23">
        <v>3142</v>
      </c>
      <c r="I191" s="23"/>
      <c r="J191" s="21"/>
    </row>
    <row r="192" spans="1:10">
      <c r="A192" s="18">
        <v>43398</v>
      </c>
      <c r="B192" s="19">
        <v>43430</v>
      </c>
      <c r="C192" s="20">
        <v>331</v>
      </c>
      <c r="D192" s="21" t="s">
        <v>526</v>
      </c>
      <c r="E192" s="22"/>
      <c r="F192" s="19">
        <v>43427</v>
      </c>
      <c r="G192" s="23">
        <v>4000</v>
      </c>
      <c r="H192" s="23">
        <v>4109</v>
      </c>
      <c r="I192" s="23"/>
      <c r="J192" s="21" t="s">
        <v>368</v>
      </c>
    </row>
    <row r="193" spans="1:10">
      <c r="A193" s="18">
        <v>43399</v>
      </c>
      <c r="B193" s="19">
        <v>43403</v>
      </c>
      <c r="C193" s="20">
        <v>358</v>
      </c>
      <c r="D193" s="21" t="s">
        <v>527</v>
      </c>
      <c r="E193" s="22"/>
      <c r="F193" s="19">
        <v>43404</v>
      </c>
      <c r="G193" s="23">
        <v>650</v>
      </c>
      <c r="H193" s="23">
        <v>681</v>
      </c>
      <c r="I193" s="23"/>
      <c r="J193" s="21"/>
    </row>
    <row r="194" spans="1:10">
      <c r="A194" s="18">
        <v>43399</v>
      </c>
      <c r="B194" s="19">
        <v>43407</v>
      </c>
      <c r="C194" s="20">
        <v>314</v>
      </c>
      <c r="D194" s="21" t="s">
        <v>528</v>
      </c>
      <c r="E194" s="22"/>
      <c r="F194" s="19">
        <v>43406</v>
      </c>
      <c r="G194" s="23">
        <v>1000</v>
      </c>
      <c r="H194" s="23">
        <v>1059</v>
      </c>
      <c r="I194" s="23"/>
      <c r="J194" s="21"/>
    </row>
    <row r="195" spans="1:10">
      <c r="A195" s="18">
        <v>43399</v>
      </c>
      <c r="B195" s="19">
        <v>43408</v>
      </c>
      <c r="C195" s="20">
        <v>323</v>
      </c>
      <c r="D195" s="21" t="s">
        <v>529</v>
      </c>
      <c r="E195" s="22"/>
      <c r="F195" s="19">
        <v>43407</v>
      </c>
      <c r="G195" s="23">
        <v>1000</v>
      </c>
      <c r="H195" s="23">
        <v>978</v>
      </c>
      <c r="I195" s="23"/>
      <c r="J195" s="21"/>
    </row>
    <row r="196" spans="1:10">
      <c r="A196" s="18">
        <v>43399</v>
      </c>
      <c r="B196" s="19">
        <v>43410</v>
      </c>
      <c r="C196" s="20">
        <v>379</v>
      </c>
      <c r="D196" s="21" t="s">
        <v>530</v>
      </c>
      <c r="E196" s="22"/>
      <c r="F196" s="19">
        <v>43412</v>
      </c>
      <c r="G196" s="23">
        <v>3000</v>
      </c>
      <c r="H196" s="23">
        <v>3062</v>
      </c>
      <c r="I196" s="23"/>
      <c r="J196" s="21"/>
    </row>
    <row r="197" spans="1:10">
      <c r="A197" s="18">
        <v>43399</v>
      </c>
      <c r="B197" s="19">
        <v>43423</v>
      </c>
      <c r="C197" s="20">
        <v>355</v>
      </c>
      <c r="D197" s="21" t="s">
        <v>250</v>
      </c>
      <c r="E197" s="22"/>
      <c r="F197" s="19">
        <v>43421</v>
      </c>
      <c r="G197" s="23">
        <v>2550</v>
      </c>
      <c r="H197" s="23">
        <v>2875</v>
      </c>
      <c r="I197" s="23"/>
      <c r="J197" s="21"/>
    </row>
    <row r="198" spans="1:10">
      <c r="A198" s="18">
        <v>43400</v>
      </c>
      <c r="B198" s="19">
        <v>43105</v>
      </c>
      <c r="C198" s="20">
        <v>330</v>
      </c>
      <c r="D198" s="21" t="s">
        <v>531</v>
      </c>
      <c r="E198" s="22"/>
      <c r="F198" s="19">
        <v>43821</v>
      </c>
      <c r="G198" s="23">
        <v>10030</v>
      </c>
      <c r="H198" s="23">
        <v>8566</v>
      </c>
      <c r="I198" s="23"/>
      <c r="J198" s="32" t="s">
        <v>404</v>
      </c>
    </row>
    <row r="199" spans="1:10">
      <c r="A199" s="18">
        <v>43400</v>
      </c>
      <c r="B199" s="19">
        <v>43406</v>
      </c>
      <c r="C199" s="20">
        <v>366</v>
      </c>
      <c r="D199" s="21" t="s">
        <v>532</v>
      </c>
      <c r="E199" s="22"/>
      <c r="F199" s="19">
        <v>43406</v>
      </c>
      <c r="G199" s="23">
        <v>1000</v>
      </c>
      <c r="H199" s="23">
        <v>1036</v>
      </c>
      <c r="I199" s="23"/>
      <c r="J199" s="21"/>
    </row>
    <row r="200" spans="1:10">
      <c r="A200" s="18">
        <v>43400</v>
      </c>
      <c r="B200" s="19">
        <v>43407</v>
      </c>
      <c r="C200" s="20">
        <v>301</v>
      </c>
      <c r="D200" s="21" t="s">
        <v>533</v>
      </c>
      <c r="E200" s="22"/>
      <c r="F200" s="19">
        <v>43408</v>
      </c>
      <c r="G200" s="23">
        <v>1000</v>
      </c>
      <c r="H200" s="23">
        <v>1135</v>
      </c>
      <c r="I200" s="23"/>
      <c r="J200" s="21"/>
    </row>
    <row r="201" spans="1:10">
      <c r="A201" s="18">
        <v>43400</v>
      </c>
      <c r="B201" s="19">
        <v>43409</v>
      </c>
      <c r="C201" s="20">
        <v>339</v>
      </c>
      <c r="D201" s="21" t="s">
        <v>534</v>
      </c>
      <c r="E201" s="22"/>
      <c r="F201" s="19">
        <v>43409</v>
      </c>
      <c r="G201" s="23">
        <v>1000</v>
      </c>
      <c r="H201" s="23">
        <v>1052</v>
      </c>
      <c r="I201" s="23"/>
      <c r="J201" s="21"/>
    </row>
    <row r="202" spans="1:10">
      <c r="A202" s="18">
        <v>43401</v>
      </c>
      <c r="B202" s="19">
        <v>43403</v>
      </c>
      <c r="C202" s="20">
        <v>387</v>
      </c>
      <c r="D202" s="21" t="s">
        <v>233</v>
      </c>
      <c r="E202" s="22"/>
      <c r="F202" s="19">
        <v>43403</v>
      </c>
      <c r="G202" s="23">
        <v>50</v>
      </c>
      <c r="H202" s="23">
        <v>64</v>
      </c>
      <c r="I202" s="23"/>
      <c r="J202" s="21"/>
    </row>
    <row r="203" spans="1:10">
      <c r="A203" s="18">
        <v>43401</v>
      </c>
      <c r="B203" s="19">
        <v>43416</v>
      </c>
      <c r="C203" s="20">
        <v>382</v>
      </c>
      <c r="D203" s="21" t="s">
        <v>519</v>
      </c>
      <c r="E203" s="22"/>
      <c r="F203" s="19">
        <v>43415</v>
      </c>
      <c r="G203" s="23">
        <v>3000</v>
      </c>
      <c r="H203" s="23">
        <v>3078</v>
      </c>
      <c r="I203" s="23"/>
      <c r="J203" s="21" t="s">
        <v>368</v>
      </c>
    </row>
    <row r="204" spans="1:10">
      <c r="A204" s="18">
        <v>43402</v>
      </c>
      <c r="B204" s="19">
        <v>43408</v>
      </c>
      <c r="C204" s="20">
        <v>358</v>
      </c>
      <c r="D204" s="21" t="s">
        <v>535</v>
      </c>
      <c r="E204" s="22"/>
      <c r="F204" s="19">
        <v>43421</v>
      </c>
      <c r="G204" s="23">
        <v>1000</v>
      </c>
      <c r="H204" s="23">
        <v>986</v>
      </c>
      <c r="I204" s="23"/>
      <c r="J204" s="21"/>
    </row>
    <row r="205" spans="1:10">
      <c r="A205" s="18">
        <v>43402</v>
      </c>
      <c r="B205" s="19">
        <v>43410</v>
      </c>
      <c r="C205" s="20">
        <v>351</v>
      </c>
      <c r="D205" s="21" t="s">
        <v>536</v>
      </c>
      <c r="E205" s="22"/>
      <c r="F205" s="19">
        <v>43410</v>
      </c>
      <c r="G205" s="23">
        <v>1200</v>
      </c>
      <c r="H205" s="23">
        <v>1312</v>
      </c>
      <c r="I205" s="23"/>
      <c r="J205" s="21" t="s">
        <v>537</v>
      </c>
    </row>
    <row r="206" spans="1:10">
      <c r="A206" s="18">
        <v>43402</v>
      </c>
      <c r="B206" s="19">
        <v>43412</v>
      </c>
      <c r="C206" s="20">
        <v>360</v>
      </c>
      <c r="D206" s="21" t="s">
        <v>538</v>
      </c>
      <c r="E206" s="22"/>
      <c r="F206" s="19">
        <v>43410</v>
      </c>
      <c r="G206" s="23">
        <v>1500</v>
      </c>
      <c r="H206" s="23">
        <v>1616</v>
      </c>
      <c r="I206" s="23"/>
      <c r="J206" s="21" t="s">
        <v>89</v>
      </c>
    </row>
    <row r="207" spans="1:10">
      <c r="A207" s="18">
        <v>43403</v>
      </c>
      <c r="B207" s="19">
        <v>43405</v>
      </c>
      <c r="C207" s="20">
        <v>387</v>
      </c>
      <c r="D207" s="21" t="s">
        <v>539</v>
      </c>
      <c r="E207" s="22"/>
      <c r="F207" s="19">
        <v>43405</v>
      </c>
      <c r="G207" s="23">
        <v>150</v>
      </c>
      <c r="H207" s="23">
        <v>169</v>
      </c>
      <c r="I207" s="23"/>
      <c r="J207" s="21"/>
    </row>
    <row r="208" spans="1:10">
      <c r="A208" s="18">
        <v>43403</v>
      </c>
      <c r="B208" s="19">
        <v>43460</v>
      </c>
      <c r="C208" s="20">
        <v>354</v>
      </c>
      <c r="D208" s="21" t="s">
        <v>540</v>
      </c>
      <c r="E208" s="22"/>
      <c r="F208" s="19">
        <v>43118</v>
      </c>
      <c r="G208" s="23">
        <v>14000</v>
      </c>
      <c r="H208" s="23"/>
      <c r="I208" s="23"/>
      <c r="J208" s="21" t="s">
        <v>368</v>
      </c>
    </row>
    <row r="209" spans="1:10">
      <c r="A209" s="18">
        <v>43404</v>
      </c>
      <c r="B209" s="19">
        <v>43406</v>
      </c>
      <c r="C209" s="20">
        <v>387</v>
      </c>
      <c r="D209" s="21" t="s">
        <v>541</v>
      </c>
      <c r="E209" s="22"/>
      <c r="F209" s="19">
        <v>43411</v>
      </c>
      <c r="G209" s="23">
        <v>30</v>
      </c>
      <c r="H209" s="23">
        <v>42</v>
      </c>
      <c r="I209" s="23"/>
      <c r="J209" s="21" t="s">
        <v>89</v>
      </c>
    </row>
    <row r="210" spans="1:10">
      <c r="A210" s="18">
        <v>43404</v>
      </c>
      <c r="B210" s="19">
        <v>43408</v>
      </c>
      <c r="C210" s="20">
        <v>314</v>
      </c>
      <c r="D210" s="21" t="s">
        <v>542</v>
      </c>
      <c r="E210" s="22"/>
      <c r="F210" s="19">
        <v>43409</v>
      </c>
      <c r="G210" s="23">
        <v>500</v>
      </c>
      <c r="H210" s="23">
        <v>561</v>
      </c>
      <c r="I210" s="23"/>
      <c r="J210" s="21"/>
    </row>
    <row r="211" spans="1:10">
      <c r="A211" s="18">
        <v>43405</v>
      </c>
      <c r="B211" s="19">
        <v>43146</v>
      </c>
      <c r="C211" s="20">
        <v>322</v>
      </c>
      <c r="D211" s="21" t="s">
        <v>543</v>
      </c>
      <c r="E211" s="22"/>
      <c r="F211" s="19"/>
      <c r="G211" s="23">
        <v>10030</v>
      </c>
      <c r="H211" s="23"/>
      <c r="I211" s="23"/>
      <c r="J211" s="21" t="s">
        <v>537</v>
      </c>
    </row>
    <row r="212" spans="1:10">
      <c r="A212" s="18">
        <v>43405</v>
      </c>
      <c r="B212" s="19">
        <v>43412</v>
      </c>
      <c r="C212" s="20">
        <v>337</v>
      </c>
      <c r="D212" s="21" t="s">
        <v>544</v>
      </c>
      <c r="E212" s="22"/>
      <c r="F212" s="19">
        <v>43415</v>
      </c>
      <c r="G212" s="23">
        <v>1000</v>
      </c>
      <c r="H212" s="23">
        <v>1016</v>
      </c>
      <c r="I212" s="23"/>
      <c r="J212" s="21"/>
    </row>
    <row r="213" spans="1:10">
      <c r="A213" s="18">
        <v>43405</v>
      </c>
      <c r="B213" s="19">
        <v>43437</v>
      </c>
      <c r="C213" s="20">
        <v>310</v>
      </c>
      <c r="D213" s="21" t="s">
        <v>545</v>
      </c>
      <c r="E213" s="22"/>
      <c r="F213" s="19">
        <v>43436</v>
      </c>
      <c r="G213" s="23">
        <v>5000</v>
      </c>
      <c r="H213" s="23">
        <v>4988</v>
      </c>
      <c r="I213" s="23"/>
      <c r="J213" s="21" t="s">
        <v>368</v>
      </c>
    </row>
    <row r="214" spans="1:10">
      <c r="A214" s="18">
        <v>43405</v>
      </c>
      <c r="B214" s="19">
        <v>43453</v>
      </c>
      <c r="C214" s="20">
        <v>366</v>
      </c>
      <c r="D214" s="21" t="s">
        <v>546</v>
      </c>
      <c r="E214" s="22"/>
      <c r="F214" s="19">
        <v>43447</v>
      </c>
      <c r="G214" s="23">
        <v>7980</v>
      </c>
      <c r="H214" s="23">
        <v>8080</v>
      </c>
      <c r="I214" s="23"/>
      <c r="J214" s="21" t="s">
        <v>368</v>
      </c>
    </row>
    <row r="215" spans="1:10">
      <c r="A215" s="18">
        <v>43406</v>
      </c>
      <c r="B215" s="19">
        <v>43408</v>
      </c>
      <c r="C215" s="20">
        <v>323</v>
      </c>
      <c r="D215" s="21" t="s">
        <v>547</v>
      </c>
      <c r="E215" s="22"/>
      <c r="F215" s="19">
        <v>43408</v>
      </c>
      <c r="G215" s="23">
        <v>90</v>
      </c>
      <c r="H215" s="23">
        <v>100</v>
      </c>
      <c r="I215" s="23"/>
      <c r="J215" s="21"/>
    </row>
    <row r="216" spans="1:10">
      <c r="A216" s="18">
        <v>43406</v>
      </c>
      <c r="B216" s="19">
        <v>43408</v>
      </c>
      <c r="C216" s="20">
        <v>319</v>
      </c>
      <c r="D216" s="21" t="s">
        <v>64</v>
      </c>
      <c r="E216" s="22"/>
      <c r="F216" s="19">
        <v>43410</v>
      </c>
      <c r="G216" s="23">
        <v>30</v>
      </c>
      <c r="H216" s="23">
        <v>53</v>
      </c>
      <c r="I216" s="23"/>
      <c r="J216" s="21" t="s">
        <v>89</v>
      </c>
    </row>
    <row r="217" spans="1:10">
      <c r="A217" s="18">
        <v>43406</v>
      </c>
      <c r="B217" s="19">
        <v>43411</v>
      </c>
      <c r="C217" s="20">
        <v>349</v>
      </c>
      <c r="D217" s="21" t="s">
        <v>548</v>
      </c>
      <c r="E217" s="22"/>
      <c r="F217" s="19">
        <v>43411</v>
      </c>
      <c r="G217" s="23">
        <v>500</v>
      </c>
      <c r="H217" s="23">
        <v>552</v>
      </c>
      <c r="I217" s="23"/>
      <c r="J217" s="21"/>
    </row>
    <row r="218" spans="1:10">
      <c r="A218" s="18">
        <v>43406</v>
      </c>
      <c r="B218" s="19">
        <v>43414</v>
      </c>
      <c r="C218" s="20">
        <v>342</v>
      </c>
      <c r="D218" s="21" t="s">
        <v>549</v>
      </c>
      <c r="E218" s="22"/>
      <c r="F218" s="19">
        <v>43416</v>
      </c>
      <c r="G218" s="23">
        <v>1050</v>
      </c>
      <c r="H218" s="23">
        <v>1114</v>
      </c>
      <c r="I218" s="23"/>
      <c r="J218" s="21"/>
    </row>
    <row r="219" spans="1:10">
      <c r="A219" s="18">
        <v>43406</v>
      </c>
      <c r="B219" s="19">
        <v>43431</v>
      </c>
      <c r="C219" s="20">
        <v>309</v>
      </c>
      <c r="D219" s="21" t="s">
        <v>550</v>
      </c>
      <c r="E219" s="22"/>
      <c r="F219" s="19">
        <v>43428</v>
      </c>
      <c r="G219" s="23">
        <v>5000</v>
      </c>
      <c r="H219" s="23">
        <v>5067</v>
      </c>
      <c r="I219" s="23"/>
      <c r="J219" s="21"/>
    </row>
    <row r="220" spans="1:10">
      <c r="A220" s="18">
        <v>43407</v>
      </c>
      <c r="B220" s="19">
        <v>43111</v>
      </c>
      <c r="C220" s="20">
        <v>320</v>
      </c>
      <c r="D220" s="21" t="s">
        <v>551</v>
      </c>
      <c r="E220" s="22"/>
      <c r="F220" s="19">
        <v>43444</v>
      </c>
      <c r="G220" s="23">
        <v>10000</v>
      </c>
      <c r="H220" s="23">
        <v>5664</v>
      </c>
      <c r="I220" s="23"/>
      <c r="J220" s="21" t="s">
        <v>371</v>
      </c>
    </row>
    <row r="221" spans="1:10">
      <c r="A221" s="18">
        <v>43407</v>
      </c>
      <c r="B221" s="19">
        <v>43413</v>
      </c>
      <c r="C221" s="20">
        <v>314</v>
      </c>
      <c r="D221" s="21" t="s">
        <v>552</v>
      </c>
      <c r="E221" s="22"/>
      <c r="F221" s="19">
        <v>43413</v>
      </c>
      <c r="G221" s="23">
        <v>1000</v>
      </c>
      <c r="H221" s="23">
        <v>1046</v>
      </c>
      <c r="I221" s="23"/>
      <c r="J221" s="21"/>
    </row>
    <row r="222" spans="1:10">
      <c r="A222" s="18">
        <v>43407</v>
      </c>
      <c r="B222" s="19">
        <v>43420</v>
      </c>
      <c r="C222" s="20">
        <v>323</v>
      </c>
      <c r="D222" s="21" t="s">
        <v>553</v>
      </c>
      <c r="E222" s="22"/>
      <c r="F222" s="19">
        <v>43417</v>
      </c>
      <c r="G222" s="23">
        <v>1500</v>
      </c>
      <c r="H222" s="23">
        <v>2202</v>
      </c>
      <c r="I222" s="23"/>
      <c r="J222" s="21"/>
    </row>
    <row r="223" spans="1:10">
      <c r="A223" s="18">
        <v>43407</v>
      </c>
      <c r="B223" s="19">
        <v>43422</v>
      </c>
      <c r="C223" s="20">
        <v>301</v>
      </c>
      <c r="D223" s="21" t="s">
        <v>554</v>
      </c>
      <c r="E223" s="22"/>
      <c r="F223" s="19">
        <v>43420</v>
      </c>
      <c r="G223" s="23">
        <v>2000</v>
      </c>
      <c r="H223" s="23">
        <v>2102</v>
      </c>
      <c r="I223" s="23"/>
      <c r="J223" s="21"/>
    </row>
    <row r="224" spans="1:10">
      <c r="A224" s="18">
        <v>43407</v>
      </c>
      <c r="B224" s="19">
        <v>43423</v>
      </c>
      <c r="C224" s="20">
        <v>341</v>
      </c>
      <c r="D224" s="21" t="s">
        <v>555</v>
      </c>
      <c r="E224" s="22"/>
      <c r="F224" s="19">
        <v>43420</v>
      </c>
      <c r="G224" s="23">
        <v>1500</v>
      </c>
      <c r="H224" s="23">
        <v>1562</v>
      </c>
      <c r="I224" s="23"/>
      <c r="J224" s="21"/>
    </row>
    <row r="225" spans="1:10">
      <c r="A225" s="18">
        <v>43407</v>
      </c>
      <c r="B225" s="19">
        <v>43424</v>
      </c>
      <c r="C225" s="20">
        <v>318</v>
      </c>
      <c r="D225" s="21" t="s">
        <v>555</v>
      </c>
      <c r="E225" s="22"/>
      <c r="F225" s="19">
        <v>43421</v>
      </c>
      <c r="G225" s="23">
        <v>1500</v>
      </c>
      <c r="H225" s="23">
        <v>1562</v>
      </c>
      <c r="I225" s="23"/>
      <c r="J225" s="21"/>
    </row>
    <row r="226" spans="1:10">
      <c r="A226" s="18">
        <v>43408</v>
      </c>
      <c r="B226" s="19">
        <v>43410</v>
      </c>
      <c r="C226" s="20">
        <v>316</v>
      </c>
      <c r="D226" s="21" t="s">
        <v>556</v>
      </c>
      <c r="E226" s="22"/>
      <c r="F226" s="19">
        <v>43414</v>
      </c>
      <c r="G226" s="23">
        <v>30</v>
      </c>
      <c r="H226" s="23">
        <v>45</v>
      </c>
      <c r="I226" s="23"/>
      <c r="J226" s="21" t="s">
        <v>89</v>
      </c>
    </row>
    <row r="227" spans="1:10">
      <c r="A227" s="18">
        <v>43408</v>
      </c>
      <c r="B227" s="19">
        <v>43413</v>
      </c>
      <c r="C227" s="20">
        <v>379</v>
      </c>
      <c r="D227" s="21" t="s">
        <v>557</v>
      </c>
      <c r="E227" s="22"/>
      <c r="F227" s="19">
        <v>43415</v>
      </c>
      <c r="G227" s="23">
        <v>1000</v>
      </c>
      <c r="H227" s="23">
        <v>1226</v>
      </c>
      <c r="I227" s="23"/>
      <c r="J227" s="21"/>
    </row>
    <row r="228" spans="1:10">
      <c r="A228" s="18">
        <v>43408</v>
      </c>
      <c r="B228" s="19">
        <v>43430</v>
      </c>
      <c r="C228" s="20">
        <v>325</v>
      </c>
      <c r="D228" s="21" t="s">
        <v>558</v>
      </c>
      <c r="E228" s="22"/>
      <c r="F228" s="19">
        <v>43416</v>
      </c>
      <c r="G228" s="23">
        <v>3000</v>
      </c>
      <c r="H228" s="23">
        <v>330</v>
      </c>
      <c r="I228" s="23"/>
      <c r="J228" s="21" t="s">
        <v>559</v>
      </c>
    </row>
    <row r="229" spans="1:10">
      <c r="A229" s="18">
        <v>43409</v>
      </c>
      <c r="B229" s="19">
        <v>43415</v>
      </c>
      <c r="C229" s="20">
        <v>383</v>
      </c>
      <c r="D229" s="21" t="s">
        <v>560</v>
      </c>
      <c r="E229" s="22"/>
      <c r="F229" s="19">
        <v>43414</v>
      </c>
      <c r="G229" s="23">
        <v>1000</v>
      </c>
      <c r="H229" s="23">
        <v>1080</v>
      </c>
      <c r="I229" s="23"/>
      <c r="J229" s="21"/>
    </row>
    <row r="230" spans="1:10">
      <c r="A230" s="18">
        <v>43409</v>
      </c>
      <c r="B230" s="19">
        <v>43424</v>
      </c>
      <c r="C230" s="20">
        <v>360</v>
      </c>
      <c r="D230" s="21" t="s">
        <v>561</v>
      </c>
      <c r="E230" s="22"/>
      <c r="F230" s="19">
        <v>43423</v>
      </c>
      <c r="G230" s="23">
        <v>3000</v>
      </c>
      <c r="H230" s="23">
        <v>3080</v>
      </c>
      <c r="I230" s="23"/>
      <c r="J230" s="21" t="s">
        <v>368</v>
      </c>
    </row>
    <row r="231" spans="1:10">
      <c r="A231" s="18">
        <v>43410</v>
      </c>
      <c r="B231" s="19">
        <v>43412</v>
      </c>
      <c r="C231" s="20">
        <v>387</v>
      </c>
      <c r="D231" s="21" t="s">
        <v>562</v>
      </c>
      <c r="E231" s="22"/>
      <c r="F231" s="19">
        <v>43419</v>
      </c>
      <c r="G231" s="23">
        <v>30</v>
      </c>
      <c r="H231" s="23">
        <v>113</v>
      </c>
      <c r="I231" s="23"/>
      <c r="J231" s="21" t="s">
        <v>89</v>
      </c>
    </row>
    <row r="232" spans="1:10">
      <c r="A232" s="18">
        <v>43410</v>
      </c>
      <c r="B232" s="19">
        <v>43419</v>
      </c>
      <c r="C232" s="20">
        <v>326</v>
      </c>
      <c r="D232" s="21" t="s">
        <v>563</v>
      </c>
      <c r="E232" s="22"/>
      <c r="F232" s="19">
        <v>43419</v>
      </c>
      <c r="G232" s="23">
        <v>1000</v>
      </c>
      <c r="H232" s="23">
        <v>974</v>
      </c>
      <c r="I232" s="23"/>
      <c r="J232" s="21"/>
    </row>
    <row r="233" spans="1:10">
      <c r="A233" s="18">
        <v>43410</v>
      </c>
      <c r="B233" s="19">
        <v>43420</v>
      </c>
      <c r="C233" s="20">
        <v>349</v>
      </c>
      <c r="D233" s="21" t="s">
        <v>564</v>
      </c>
      <c r="E233" s="22"/>
      <c r="F233" s="19">
        <v>43419</v>
      </c>
      <c r="G233" s="23">
        <v>2000</v>
      </c>
      <c r="H233" s="23">
        <v>2098</v>
      </c>
      <c r="I233" s="23"/>
      <c r="J233" s="21"/>
    </row>
    <row r="234" spans="1:10">
      <c r="A234" s="18">
        <v>43411</v>
      </c>
      <c r="B234" s="19">
        <v>43417</v>
      </c>
      <c r="C234" s="20">
        <v>312</v>
      </c>
      <c r="D234" s="21" t="s">
        <v>565</v>
      </c>
      <c r="E234" s="22"/>
      <c r="F234" s="19">
        <v>43418</v>
      </c>
      <c r="G234" s="23">
        <v>1000</v>
      </c>
      <c r="H234" s="23">
        <v>1031</v>
      </c>
      <c r="I234" s="23"/>
      <c r="J234" s="21"/>
    </row>
    <row r="235" spans="1:10">
      <c r="A235" s="18">
        <v>43411</v>
      </c>
      <c r="B235" s="19">
        <v>43418</v>
      </c>
      <c r="C235" s="20">
        <v>367</v>
      </c>
      <c r="D235" s="21" t="s">
        <v>566</v>
      </c>
      <c r="E235" s="22"/>
      <c r="F235" s="19">
        <v>43418</v>
      </c>
      <c r="G235" s="23">
        <v>2000</v>
      </c>
      <c r="H235" s="23">
        <v>2031</v>
      </c>
      <c r="I235" s="23"/>
      <c r="J235" s="21"/>
    </row>
    <row r="236" spans="1:10">
      <c r="A236" s="18">
        <v>43411</v>
      </c>
      <c r="B236" s="19">
        <v>43419</v>
      </c>
      <c r="C236" s="20">
        <v>381</v>
      </c>
      <c r="D236" s="21" t="s">
        <v>567</v>
      </c>
      <c r="E236" s="22"/>
      <c r="F236" s="19">
        <v>43417</v>
      </c>
      <c r="G236" s="23">
        <v>1000</v>
      </c>
      <c r="H236" s="23">
        <v>1059</v>
      </c>
      <c r="I236" s="23"/>
      <c r="J236" s="21"/>
    </row>
    <row r="237" spans="1:10">
      <c r="A237" s="18">
        <v>43411</v>
      </c>
      <c r="B237" s="19">
        <v>43447</v>
      </c>
      <c r="C237" s="20">
        <v>336</v>
      </c>
      <c r="D237" s="21" t="s">
        <v>551</v>
      </c>
      <c r="E237" s="22"/>
      <c r="F237" s="19">
        <v>43441</v>
      </c>
      <c r="G237" s="23">
        <v>5000</v>
      </c>
      <c r="H237" s="23">
        <v>5109</v>
      </c>
      <c r="I237" s="23"/>
      <c r="J237" s="21"/>
    </row>
    <row r="238" spans="1:10">
      <c r="A238" s="18">
        <v>43412</v>
      </c>
      <c r="B238" s="19">
        <v>43414</v>
      </c>
      <c r="C238" s="20">
        <v>387</v>
      </c>
      <c r="D238" s="21" t="s">
        <v>568</v>
      </c>
      <c r="E238" s="22"/>
      <c r="F238" s="19">
        <v>43419</v>
      </c>
      <c r="G238" s="23">
        <v>50</v>
      </c>
      <c r="H238" s="23">
        <v>31</v>
      </c>
      <c r="I238" s="23"/>
      <c r="J238" s="21"/>
    </row>
    <row r="239" spans="1:10">
      <c r="A239" s="18">
        <v>43412</v>
      </c>
      <c r="B239" s="19">
        <v>43415</v>
      </c>
      <c r="C239" s="20">
        <v>347</v>
      </c>
      <c r="D239" s="21" t="s">
        <v>569</v>
      </c>
      <c r="E239" s="22"/>
      <c r="F239" s="19">
        <v>43417</v>
      </c>
      <c r="G239" s="23">
        <v>50</v>
      </c>
      <c r="H239" s="23">
        <v>58</v>
      </c>
      <c r="I239" s="23"/>
      <c r="J239" s="21"/>
    </row>
    <row r="240" spans="1:10">
      <c r="A240" s="18">
        <v>43412</v>
      </c>
      <c r="B240" s="19">
        <v>43426</v>
      </c>
      <c r="C240" s="20">
        <v>314</v>
      </c>
      <c r="D240" s="21" t="s">
        <v>570</v>
      </c>
      <c r="E240" s="22"/>
      <c r="F240" s="19">
        <v>43424</v>
      </c>
      <c r="G240" s="23">
        <v>3000</v>
      </c>
      <c r="H240" s="23">
        <v>3048</v>
      </c>
      <c r="I240" s="23"/>
      <c r="J240" s="21" t="s">
        <v>368</v>
      </c>
    </row>
    <row r="241" spans="1:10">
      <c r="A241" s="18">
        <v>43412</v>
      </c>
      <c r="B241" s="19">
        <v>43429</v>
      </c>
      <c r="C241" s="20">
        <v>379</v>
      </c>
      <c r="D241" s="21" t="s">
        <v>571</v>
      </c>
      <c r="E241" s="22"/>
      <c r="F241" s="19">
        <v>43429</v>
      </c>
      <c r="G241" s="23">
        <v>4100</v>
      </c>
      <c r="H241" s="23">
        <v>4199</v>
      </c>
      <c r="I241" s="23"/>
      <c r="J241" s="21"/>
    </row>
    <row r="242" spans="1:10">
      <c r="A242" s="18">
        <v>43412</v>
      </c>
      <c r="B242" s="19">
        <v>43445</v>
      </c>
      <c r="C242" s="20">
        <v>374</v>
      </c>
      <c r="D242" s="21" t="s">
        <v>149</v>
      </c>
      <c r="E242" s="22"/>
      <c r="F242" s="19">
        <v>43444</v>
      </c>
      <c r="G242" s="23">
        <v>11000</v>
      </c>
      <c r="H242" s="23">
        <v>11322</v>
      </c>
      <c r="I242" s="23"/>
      <c r="J242" s="21" t="s">
        <v>368</v>
      </c>
    </row>
    <row r="243" spans="1:10">
      <c r="A243" s="18">
        <v>43412</v>
      </c>
      <c r="B243" s="19">
        <v>43460</v>
      </c>
      <c r="C243" s="20">
        <v>363</v>
      </c>
      <c r="D243" s="21" t="s">
        <v>572</v>
      </c>
      <c r="E243" s="22"/>
      <c r="F243" s="19">
        <v>43457</v>
      </c>
      <c r="G243" s="23">
        <v>8000</v>
      </c>
      <c r="H243" s="23">
        <v>8050</v>
      </c>
      <c r="I243" s="23"/>
      <c r="J243" s="21" t="s">
        <v>368</v>
      </c>
    </row>
    <row r="244" spans="1:10">
      <c r="A244" s="18">
        <v>43413</v>
      </c>
      <c r="B244" s="19">
        <v>43417</v>
      </c>
      <c r="C244" s="20">
        <v>346</v>
      </c>
      <c r="D244" s="21" t="s">
        <v>573</v>
      </c>
      <c r="E244" s="22"/>
      <c r="F244" s="19">
        <v>43416</v>
      </c>
      <c r="G244" s="23">
        <v>1000</v>
      </c>
      <c r="H244" s="23">
        <v>1080</v>
      </c>
      <c r="I244" s="23"/>
      <c r="J244" s="21"/>
    </row>
    <row r="245" spans="1:10">
      <c r="A245" s="18">
        <v>43413</v>
      </c>
      <c r="B245" s="19">
        <v>43420</v>
      </c>
      <c r="C245" s="20">
        <v>375</v>
      </c>
      <c r="D245" s="21" t="s">
        <v>574</v>
      </c>
      <c r="E245" s="22"/>
      <c r="F245" s="19">
        <v>43421</v>
      </c>
      <c r="G245" s="23">
        <v>1000</v>
      </c>
      <c r="H245" s="23">
        <v>1078</v>
      </c>
      <c r="I245" s="23"/>
      <c r="J245" s="21" t="s">
        <v>89</v>
      </c>
    </row>
    <row r="246" spans="1:10">
      <c r="A246" s="18">
        <v>43413</v>
      </c>
      <c r="B246" s="19">
        <v>43439</v>
      </c>
      <c r="C246" s="20">
        <v>383</v>
      </c>
      <c r="D246" s="21" t="s">
        <v>575</v>
      </c>
      <c r="E246" s="22"/>
      <c r="F246" s="19">
        <v>43438</v>
      </c>
      <c r="G246" s="23">
        <v>6000</v>
      </c>
      <c r="H246" s="23">
        <v>6151</v>
      </c>
      <c r="I246" s="23"/>
      <c r="J246" s="21" t="s">
        <v>368</v>
      </c>
    </row>
    <row r="247" spans="1:10">
      <c r="A247" s="18">
        <v>43414</v>
      </c>
      <c r="B247" s="19">
        <v>43115</v>
      </c>
      <c r="C247" s="20">
        <v>303</v>
      </c>
      <c r="D247" s="21" t="s">
        <v>244</v>
      </c>
      <c r="E247" s="22"/>
      <c r="F247" s="19"/>
      <c r="G247" s="23">
        <v>13000</v>
      </c>
      <c r="H247" s="23"/>
      <c r="I247" s="23"/>
      <c r="J247" s="21" t="s">
        <v>368</v>
      </c>
    </row>
    <row r="248" spans="1:10">
      <c r="A248" s="18">
        <v>43414</v>
      </c>
      <c r="B248" s="19">
        <v>43417</v>
      </c>
      <c r="C248" s="20">
        <v>342</v>
      </c>
      <c r="D248" s="21" t="s">
        <v>576</v>
      </c>
      <c r="E248" s="22"/>
      <c r="F248" s="19">
        <v>43418</v>
      </c>
      <c r="G248" s="23">
        <v>30</v>
      </c>
      <c r="H248" s="23">
        <v>38</v>
      </c>
      <c r="I248" s="23"/>
      <c r="J248" s="21"/>
    </row>
    <row r="249" spans="1:10">
      <c r="A249" s="18">
        <v>43414</v>
      </c>
      <c r="B249" s="19">
        <v>43430</v>
      </c>
      <c r="C249" s="20">
        <v>382</v>
      </c>
      <c r="D249" s="21" t="s">
        <v>577</v>
      </c>
      <c r="E249" s="22"/>
      <c r="F249" s="19">
        <v>43430</v>
      </c>
      <c r="G249" s="23">
        <v>4000</v>
      </c>
      <c r="H249" s="23">
        <v>4018</v>
      </c>
      <c r="I249" s="23"/>
      <c r="J249" s="21" t="s">
        <v>368</v>
      </c>
    </row>
    <row r="250" spans="1:10">
      <c r="A250" s="18">
        <v>43414</v>
      </c>
      <c r="B250" s="19">
        <v>43433</v>
      </c>
      <c r="C250" s="20">
        <v>315</v>
      </c>
      <c r="D250" s="21" t="s">
        <v>435</v>
      </c>
      <c r="E250" s="22"/>
      <c r="F250" s="19">
        <v>43432</v>
      </c>
      <c r="G250" s="23">
        <v>5000</v>
      </c>
      <c r="H250" s="23">
        <v>5112</v>
      </c>
      <c r="I250" s="23"/>
      <c r="J250" s="21"/>
    </row>
    <row r="251" spans="1:10">
      <c r="A251" s="18">
        <v>43414</v>
      </c>
      <c r="B251" s="19">
        <v>43460</v>
      </c>
      <c r="C251" s="20">
        <v>316</v>
      </c>
      <c r="D251" s="21" t="s">
        <v>578</v>
      </c>
      <c r="E251" s="22"/>
      <c r="F251" s="19">
        <v>43459</v>
      </c>
      <c r="G251" s="23">
        <v>12000</v>
      </c>
      <c r="H251" s="23">
        <v>12106</v>
      </c>
      <c r="I251" s="23"/>
      <c r="J251" s="21" t="s">
        <v>368</v>
      </c>
    </row>
    <row r="252" spans="1:10">
      <c r="A252" s="18">
        <v>43415</v>
      </c>
      <c r="B252" s="19">
        <v>43417</v>
      </c>
      <c r="C252" s="20">
        <v>319</v>
      </c>
      <c r="D252" s="21" t="s">
        <v>579</v>
      </c>
      <c r="E252" s="22"/>
      <c r="F252" s="19">
        <v>43418</v>
      </c>
      <c r="G252" s="23">
        <v>30</v>
      </c>
      <c r="H252" s="23">
        <v>37</v>
      </c>
      <c r="I252" s="23"/>
      <c r="J252" s="21"/>
    </row>
    <row r="253" spans="1:10">
      <c r="A253" s="18">
        <v>43415</v>
      </c>
      <c r="B253" s="19">
        <v>43433</v>
      </c>
      <c r="C253" s="20">
        <v>347</v>
      </c>
      <c r="D253" s="21" t="s">
        <v>580</v>
      </c>
      <c r="E253" s="22"/>
      <c r="F253" s="19">
        <v>43434</v>
      </c>
      <c r="G253" s="23">
        <v>2551</v>
      </c>
      <c r="H253" s="23">
        <v>2632</v>
      </c>
      <c r="I253" s="23"/>
      <c r="J253" s="21" t="s">
        <v>368</v>
      </c>
    </row>
    <row r="254" spans="1:10">
      <c r="A254" s="18">
        <v>43415</v>
      </c>
      <c r="B254" s="19">
        <v>43435</v>
      </c>
      <c r="C254" s="20">
        <v>388</v>
      </c>
      <c r="D254" s="21" t="s">
        <v>581</v>
      </c>
      <c r="E254" s="22"/>
      <c r="F254" s="19">
        <v>43435</v>
      </c>
      <c r="G254" s="23">
        <v>6000</v>
      </c>
      <c r="H254" s="23">
        <v>6038</v>
      </c>
      <c r="I254" s="23"/>
      <c r="J254" s="21" t="s">
        <v>368</v>
      </c>
    </row>
    <row r="255" spans="1:10">
      <c r="A255" s="18">
        <v>43415</v>
      </c>
      <c r="B255" s="19">
        <v>43457</v>
      </c>
      <c r="C255" s="20">
        <v>325</v>
      </c>
      <c r="D255" s="21" t="s">
        <v>582</v>
      </c>
      <c r="E255" s="22"/>
      <c r="F255" s="19">
        <v>43454</v>
      </c>
      <c r="G255" s="23">
        <v>5670</v>
      </c>
      <c r="H255" s="23">
        <v>5761</v>
      </c>
      <c r="I255" s="23"/>
      <c r="J255" s="21" t="s">
        <v>368</v>
      </c>
    </row>
    <row r="256" spans="1:10">
      <c r="A256" s="18">
        <v>43415</v>
      </c>
      <c r="B256" s="19">
        <v>43784</v>
      </c>
      <c r="C256" s="20">
        <v>339</v>
      </c>
      <c r="D256" s="21" t="s">
        <v>583</v>
      </c>
      <c r="E256" s="22"/>
      <c r="F256" s="19">
        <v>43783</v>
      </c>
      <c r="G256" s="23">
        <v>500</v>
      </c>
      <c r="H256" s="23">
        <v>559</v>
      </c>
      <c r="I256" s="23"/>
      <c r="J256" s="21"/>
    </row>
    <row r="257" spans="1:10">
      <c r="A257" s="18">
        <v>43416</v>
      </c>
      <c r="B257" s="19">
        <v>43418</v>
      </c>
      <c r="C257" s="20">
        <v>319</v>
      </c>
      <c r="D257" s="21" t="s">
        <v>584</v>
      </c>
      <c r="E257" s="22"/>
      <c r="F257" s="19">
        <v>43419</v>
      </c>
      <c r="G257" s="23">
        <v>30</v>
      </c>
      <c r="H257" s="23">
        <v>61</v>
      </c>
      <c r="I257" s="23"/>
      <c r="J257" s="21" t="s">
        <v>89</v>
      </c>
    </row>
    <row r="258" spans="1:10">
      <c r="A258" s="18">
        <v>43416</v>
      </c>
      <c r="B258" s="19">
        <v>43428</v>
      </c>
      <c r="C258" s="20">
        <v>381</v>
      </c>
      <c r="D258" s="21" t="s">
        <v>585</v>
      </c>
      <c r="E258" s="22"/>
      <c r="F258" s="19">
        <v>43427</v>
      </c>
      <c r="G258" s="23">
        <v>2000</v>
      </c>
      <c r="H258" s="23">
        <v>2096</v>
      </c>
      <c r="I258" s="23"/>
      <c r="J258" s="21"/>
    </row>
    <row r="259" spans="1:10">
      <c r="A259" s="18">
        <v>43416</v>
      </c>
      <c r="B259" s="19">
        <v>43438</v>
      </c>
      <c r="C259" s="20">
        <v>312</v>
      </c>
      <c r="D259" s="21" t="s">
        <v>586</v>
      </c>
      <c r="E259" s="22"/>
      <c r="F259" s="19">
        <v>43436</v>
      </c>
      <c r="G259" s="23">
        <v>3000</v>
      </c>
      <c r="H259" s="23">
        <v>3095</v>
      </c>
      <c r="I259" s="23"/>
      <c r="J259" s="21" t="s">
        <v>368</v>
      </c>
    </row>
    <row r="260" spans="1:10">
      <c r="A260" s="18">
        <v>43416</v>
      </c>
      <c r="B260" s="19">
        <v>43820</v>
      </c>
      <c r="C260" s="20">
        <v>346</v>
      </c>
      <c r="D260" s="21" t="s">
        <v>587</v>
      </c>
      <c r="E260" s="22"/>
      <c r="F260" s="19"/>
      <c r="G260" s="23">
        <v>13000</v>
      </c>
      <c r="H260" s="23"/>
      <c r="I260" s="23"/>
      <c r="J260" s="21" t="s">
        <v>368</v>
      </c>
    </row>
    <row r="261" spans="1:10">
      <c r="A261" s="18">
        <v>43417</v>
      </c>
      <c r="B261" s="19">
        <v>43107</v>
      </c>
      <c r="C261" s="20">
        <v>364</v>
      </c>
      <c r="D261" s="21" t="s">
        <v>588</v>
      </c>
      <c r="E261" s="22"/>
      <c r="F261" s="19">
        <v>43471</v>
      </c>
      <c r="G261" s="23">
        <v>13000</v>
      </c>
      <c r="H261" s="23">
        <v>13047</v>
      </c>
      <c r="I261" s="23"/>
      <c r="J261" s="21" t="s">
        <v>368</v>
      </c>
    </row>
    <row r="262" spans="1:10">
      <c r="A262" s="18">
        <v>43417</v>
      </c>
      <c r="B262" s="19">
        <v>43420</v>
      </c>
      <c r="C262" s="20">
        <v>342</v>
      </c>
      <c r="D262" s="21" t="s">
        <v>589</v>
      </c>
      <c r="E262" s="22"/>
      <c r="F262" s="19">
        <v>43422</v>
      </c>
      <c r="G262" s="23">
        <v>30</v>
      </c>
      <c r="H262" s="23">
        <v>53</v>
      </c>
      <c r="I262" s="23"/>
      <c r="J262" s="21" t="s">
        <v>89</v>
      </c>
    </row>
    <row r="263" spans="1:10">
      <c r="A263" s="18">
        <v>43417</v>
      </c>
      <c r="B263" s="19">
        <v>43422</v>
      </c>
      <c r="C263" s="20">
        <v>376</v>
      </c>
      <c r="D263" s="21" t="s">
        <v>590</v>
      </c>
      <c r="E263" s="22"/>
      <c r="F263" s="19">
        <v>43421</v>
      </c>
      <c r="G263" s="23">
        <v>1000</v>
      </c>
      <c r="H263" s="23"/>
      <c r="I263" s="23"/>
      <c r="J263" s="21" t="s">
        <v>591</v>
      </c>
    </row>
    <row r="264" spans="1:10">
      <c r="A264" s="18">
        <v>43417</v>
      </c>
      <c r="B264" s="19">
        <v>43423</v>
      </c>
      <c r="C264" s="20">
        <v>349</v>
      </c>
      <c r="D264" s="21" t="s">
        <v>592</v>
      </c>
      <c r="E264" s="22"/>
      <c r="F264" s="19">
        <v>43424</v>
      </c>
      <c r="G264" s="23">
        <v>1000</v>
      </c>
      <c r="H264" s="23">
        <v>1049</v>
      </c>
      <c r="I264" s="23"/>
      <c r="J264" s="21"/>
    </row>
    <row r="265" spans="1:10">
      <c r="A265" s="18">
        <v>43417</v>
      </c>
      <c r="B265" s="19">
        <v>43426</v>
      </c>
      <c r="C265" s="20">
        <v>361</v>
      </c>
      <c r="D265" s="21" t="s">
        <v>593</v>
      </c>
      <c r="E265" s="22"/>
      <c r="F265" s="19">
        <v>43425</v>
      </c>
      <c r="G265" s="23">
        <v>2000</v>
      </c>
      <c r="H265" s="23">
        <v>2042</v>
      </c>
      <c r="I265" s="23"/>
      <c r="J265" s="21" t="s">
        <v>368</v>
      </c>
    </row>
    <row r="266" spans="1:10">
      <c r="A266" s="18">
        <v>43418</v>
      </c>
      <c r="B266" s="19">
        <v>43423</v>
      </c>
      <c r="C266" s="20">
        <v>333</v>
      </c>
      <c r="D266" s="21" t="s">
        <v>594</v>
      </c>
      <c r="E266" s="22"/>
      <c r="F266" s="19">
        <v>43424</v>
      </c>
      <c r="G266" s="23">
        <v>250</v>
      </c>
      <c r="H266" s="23">
        <v>273</v>
      </c>
      <c r="I266" s="23"/>
      <c r="J266" s="21"/>
    </row>
    <row r="267" spans="1:10">
      <c r="A267" s="18">
        <v>43418</v>
      </c>
      <c r="B267" s="19">
        <v>43425</v>
      </c>
      <c r="C267" s="20">
        <v>367</v>
      </c>
      <c r="D267" s="21" t="s">
        <v>462</v>
      </c>
      <c r="E267" s="22"/>
      <c r="F267" s="19">
        <v>43425</v>
      </c>
      <c r="G267" s="23">
        <v>2000</v>
      </c>
      <c r="H267" s="23">
        <v>2197</v>
      </c>
      <c r="I267" s="23"/>
      <c r="J267" s="21" t="s">
        <v>368</v>
      </c>
    </row>
    <row r="268" spans="1:10">
      <c r="A268" s="18">
        <v>43418</v>
      </c>
      <c r="B268" s="19">
        <v>43431</v>
      </c>
      <c r="C268" s="20">
        <v>357</v>
      </c>
      <c r="D268" s="21" t="s">
        <v>562</v>
      </c>
      <c r="E268" s="22"/>
      <c r="F268" s="19">
        <v>43431</v>
      </c>
      <c r="G268" s="23">
        <v>3000</v>
      </c>
      <c r="H268" s="23">
        <v>3129</v>
      </c>
      <c r="I268" s="23"/>
      <c r="J268" s="21"/>
    </row>
    <row r="269" spans="1:10">
      <c r="A269" s="18">
        <v>43418</v>
      </c>
      <c r="B269" s="19">
        <v>43433</v>
      </c>
      <c r="C269" s="20">
        <v>326</v>
      </c>
      <c r="D269" s="21" t="s">
        <v>595</v>
      </c>
      <c r="E269" s="22"/>
      <c r="F269" s="19">
        <v>43432</v>
      </c>
      <c r="G269" s="23">
        <v>3000</v>
      </c>
      <c r="H269" s="23">
        <v>3228</v>
      </c>
      <c r="I269" s="23"/>
      <c r="J269" s="21"/>
    </row>
    <row r="270" spans="1:10">
      <c r="A270" s="18">
        <v>43418</v>
      </c>
      <c r="B270" s="19">
        <v>43457</v>
      </c>
      <c r="C270" s="20">
        <v>378</v>
      </c>
      <c r="D270" s="21" t="s">
        <v>596</v>
      </c>
      <c r="E270" s="22"/>
      <c r="F270" s="19">
        <v>43456</v>
      </c>
      <c r="G270" s="23">
        <v>3000</v>
      </c>
      <c r="H270" s="23">
        <v>3102</v>
      </c>
      <c r="I270" s="23"/>
      <c r="J270" s="21" t="s">
        <v>368</v>
      </c>
    </row>
    <row r="271" hidden="1" spans="1:10">
      <c r="A271" s="18">
        <v>43430</v>
      </c>
      <c r="B271" s="19">
        <v>43435</v>
      </c>
      <c r="C271" s="20">
        <v>326</v>
      </c>
      <c r="D271" s="21" t="s">
        <v>597</v>
      </c>
      <c r="E271" s="22"/>
      <c r="F271" s="19">
        <v>43437</v>
      </c>
      <c r="G271" s="23">
        <v>1000</v>
      </c>
      <c r="H271" s="23">
        <v>1054</v>
      </c>
      <c r="I271" s="23"/>
      <c r="J271" s="21"/>
    </row>
    <row r="272" spans="1:10">
      <c r="A272" s="18">
        <v>43419</v>
      </c>
      <c r="B272" s="19">
        <v>43421</v>
      </c>
      <c r="C272" s="20">
        <v>387</v>
      </c>
      <c r="D272" s="21" t="s">
        <v>598</v>
      </c>
      <c r="E272" s="22"/>
      <c r="F272" s="19">
        <v>43421</v>
      </c>
      <c r="G272" s="23">
        <v>30</v>
      </c>
      <c r="H272" s="23">
        <v>31</v>
      </c>
      <c r="I272" s="23"/>
      <c r="J272" s="21" t="s">
        <v>89</v>
      </c>
    </row>
    <row r="273" spans="1:10">
      <c r="A273" s="18">
        <v>43419</v>
      </c>
      <c r="B273" s="19">
        <v>43429</v>
      </c>
      <c r="C273" s="20">
        <v>351</v>
      </c>
      <c r="D273" s="21" t="s">
        <v>231</v>
      </c>
      <c r="E273" s="22"/>
      <c r="F273" s="19">
        <v>43428</v>
      </c>
      <c r="G273" s="23">
        <v>2000</v>
      </c>
      <c r="H273" s="23">
        <v>2281</v>
      </c>
      <c r="I273" s="23"/>
      <c r="J273" s="21"/>
    </row>
    <row r="274" spans="1:10">
      <c r="A274" s="54">
        <v>43419</v>
      </c>
      <c r="B274" s="55">
        <v>43534</v>
      </c>
      <c r="C274" s="56">
        <v>301</v>
      </c>
      <c r="D274" s="57" t="s">
        <v>59</v>
      </c>
      <c r="E274" s="58"/>
      <c r="F274" s="55"/>
      <c r="G274" s="59">
        <v>20000</v>
      </c>
      <c r="H274" s="59"/>
      <c r="I274" s="59"/>
      <c r="J274" s="57" t="s">
        <v>368</v>
      </c>
    </row>
    <row r="275" spans="1:10">
      <c r="A275" s="18">
        <v>43420</v>
      </c>
      <c r="B275" s="19">
        <v>43425</v>
      </c>
      <c r="C275" s="20">
        <v>376</v>
      </c>
      <c r="D275" s="21" t="s">
        <v>599</v>
      </c>
      <c r="E275" s="22"/>
      <c r="F275" s="19">
        <v>43426</v>
      </c>
      <c r="G275" s="23">
        <v>1000</v>
      </c>
      <c r="H275" s="23">
        <v>1081</v>
      </c>
      <c r="I275" s="23"/>
      <c r="J275" s="21"/>
    </row>
    <row r="276" spans="1:10">
      <c r="A276" s="18">
        <v>43420</v>
      </c>
      <c r="B276" s="19">
        <v>43427</v>
      </c>
      <c r="C276" s="20">
        <v>375</v>
      </c>
      <c r="D276" s="21" t="s">
        <v>600</v>
      </c>
      <c r="E276" s="22"/>
      <c r="F276" s="19">
        <v>43427</v>
      </c>
      <c r="G276" s="23">
        <v>1000</v>
      </c>
      <c r="H276" s="23">
        <v>1091</v>
      </c>
      <c r="I276" s="23"/>
      <c r="J276" s="21"/>
    </row>
    <row r="277" spans="1:10">
      <c r="A277" s="18">
        <v>43420</v>
      </c>
      <c r="B277" s="19">
        <v>43430</v>
      </c>
      <c r="C277" s="20">
        <v>328</v>
      </c>
      <c r="D277" s="21" t="s">
        <v>601</v>
      </c>
      <c r="E277" s="22"/>
      <c r="F277" s="19">
        <v>43428</v>
      </c>
      <c r="G277" s="23">
        <v>2000</v>
      </c>
      <c r="H277" s="23">
        <v>2094</v>
      </c>
      <c r="I277" s="23"/>
      <c r="J277" s="21"/>
    </row>
    <row r="278" spans="1:10">
      <c r="A278" s="18">
        <v>43420</v>
      </c>
      <c r="B278" s="19">
        <v>43448</v>
      </c>
      <c r="C278" s="20">
        <v>342</v>
      </c>
      <c r="D278" s="21" t="s">
        <v>576</v>
      </c>
      <c r="E278" s="22"/>
      <c r="F278" s="19">
        <v>43463</v>
      </c>
      <c r="G278" s="23">
        <v>2000</v>
      </c>
      <c r="H278" s="23">
        <v>1690</v>
      </c>
      <c r="I278" s="23"/>
      <c r="J278" s="21" t="s">
        <v>591</v>
      </c>
    </row>
    <row r="279" spans="1:10">
      <c r="A279" s="18">
        <v>43421</v>
      </c>
      <c r="B279" s="19">
        <v>43423</v>
      </c>
      <c r="C279" s="20">
        <v>387</v>
      </c>
      <c r="D279" s="21" t="s">
        <v>602</v>
      </c>
      <c r="E279" s="22"/>
      <c r="F279" s="19">
        <v>43425</v>
      </c>
      <c r="G279" s="23">
        <v>80</v>
      </c>
      <c r="H279" s="23">
        <v>96</v>
      </c>
      <c r="I279" s="23"/>
      <c r="J279" s="21"/>
    </row>
    <row r="280" spans="1:10">
      <c r="A280" s="18">
        <v>43421</v>
      </c>
      <c r="B280" s="19">
        <v>43425</v>
      </c>
      <c r="C280" s="20">
        <v>380</v>
      </c>
      <c r="D280" s="21" t="s">
        <v>590</v>
      </c>
      <c r="E280" s="22"/>
      <c r="F280" s="19">
        <v>43426</v>
      </c>
      <c r="G280" s="23">
        <v>900</v>
      </c>
      <c r="H280" s="23">
        <v>862</v>
      </c>
      <c r="I280" s="23"/>
      <c r="J280" s="21"/>
    </row>
    <row r="281" spans="1:10">
      <c r="A281" s="18">
        <v>43421</v>
      </c>
      <c r="B281" s="19">
        <v>43428</v>
      </c>
      <c r="C281" s="20">
        <v>358</v>
      </c>
      <c r="D281" s="21" t="s">
        <v>603</v>
      </c>
      <c r="E281" s="22"/>
      <c r="F281" s="19">
        <v>43427</v>
      </c>
      <c r="G281" s="23">
        <v>1200</v>
      </c>
      <c r="H281" s="23">
        <v>1254</v>
      </c>
      <c r="I281" s="23"/>
      <c r="J281" s="21"/>
    </row>
    <row r="282" spans="1:10">
      <c r="A282" s="18">
        <v>43421</v>
      </c>
      <c r="B282" s="19">
        <v>43434</v>
      </c>
      <c r="C282" s="20">
        <v>355</v>
      </c>
      <c r="D282" s="21" t="s">
        <v>604</v>
      </c>
      <c r="E282" s="22"/>
      <c r="F282" s="19">
        <v>43433</v>
      </c>
      <c r="G282" s="23">
        <v>2000</v>
      </c>
      <c r="H282" s="23">
        <v>2194</v>
      </c>
      <c r="I282" s="23"/>
      <c r="J282" s="21"/>
    </row>
    <row r="283" spans="1:10">
      <c r="A283" s="18">
        <v>43422</v>
      </c>
      <c r="B283" s="19">
        <v>43119</v>
      </c>
      <c r="C283" s="20">
        <v>349</v>
      </c>
      <c r="D283" s="21" t="s">
        <v>169</v>
      </c>
      <c r="E283" s="22"/>
      <c r="F283" s="19"/>
      <c r="G283" s="23">
        <v>10000</v>
      </c>
      <c r="H283" s="23"/>
      <c r="I283" s="23"/>
      <c r="J283" s="51" t="s">
        <v>368</v>
      </c>
    </row>
    <row r="284" spans="1:10">
      <c r="A284" s="18">
        <v>43422</v>
      </c>
      <c r="B284" s="19">
        <v>43424</v>
      </c>
      <c r="C284" s="20">
        <v>337</v>
      </c>
      <c r="D284" s="21" t="s">
        <v>605</v>
      </c>
      <c r="E284" s="22"/>
      <c r="F284" s="19">
        <v>43424</v>
      </c>
      <c r="G284" s="23">
        <v>50</v>
      </c>
      <c r="H284" s="23">
        <v>74</v>
      </c>
      <c r="I284" s="23"/>
      <c r="J284" s="21" t="s">
        <v>89</v>
      </c>
    </row>
    <row r="285" spans="1:10">
      <c r="A285" s="18">
        <v>43422</v>
      </c>
      <c r="B285" s="19">
        <v>43447</v>
      </c>
      <c r="C285" s="20">
        <v>360</v>
      </c>
      <c r="D285" s="21" t="s">
        <v>606</v>
      </c>
      <c r="E285" s="22"/>
      <c r="F285" s="19">
        <v>43447</v>
      </c>
      <c r="G285" s="23">
        <v>6000</v>
      </c>
      <c r="H285" s="23">
        <v>6133</v>
      </c>
      <c r="I285" s="23"/>
      <c r="J285" s="21" t="s">
        <v>368</v>
      </c>
    </row>
    <row r="286" spans="1:10">
      <c r="A286" s="18">
        <v>43423</v>
      </c>
      <c r="B286" s="19">
        <v>43431</v>
      </c>
      <c r="C286" s="20">
        <v>314</v>
      </c>
      <c r="D286" s="21" t="s">
        <v>607</v>
      </c>
      <c r="E286" s="22"/>
      <c r="F286" s="19">
        <v>43431</v>
      </c>
      <c r="G286" s="23">
        <v>2520</v>
      </c>
      <c r="H286" s="23">
        <v>2639</v>
      </c>
      <c r="I286" s="23"/>
      <c r="J286" s="21" t="s">
        <v>368</v>
      </c>
    </row>
    <row r="287" spans="1:10">
      <c r="A287" s="18">
        <v>43424</v>
      </c>
      <c r="B287" s="19">
        <v>43116</v>
      </c>
      <c r="C287" s="20">
        <v>361</v>
      </c>
      <c r="D287" s="21" t="s">
        <v>608</v>
      </c>
      <c r="E287" s="22"/>
      <c r="F287" s="19"/>
      <c r="G287" s="23">
        <v>9000</v>
      </c>
      <c r="H287" s="23"/>
      <c r="I287" s="23"/>
      <c r="J287" s="21" t="s">
        <v>368</v>
      </c>
    </row>
    <row r="288" spans="1:10">
      <c r="A288" s="18">
        <v>43424</v>
      </c>
      <c r="B288" s="19">
        <v>43118</v>
      </c>
      <c r="C288" s="20">
        <v>367</v>
      </c>
      <c r="D288" s="21" t="s">
        <v>70</v>
      </c>
      <c r="E288" s="22"/>
      <c r="F288" s="19"/>
      <c r="G288" s="23">
        <v>10000</v>
      </c>
      <c r="H288" s="23"/>
      <c r="I288" s="23"/>
      <c r="J288" s="21" t="s">
        <v>368</v>
      </c>
    </row>
    <row r="289" spans="1:10">
      <c r="A289" s="18">
        <v>43424</v>
      </c>
      <c r="B289" s="19">
        <v>43426</v>
      </c>
      <c r="C289" s="20">
        <v>387</v>
      </c>
      <c r="D289" s="21" t="s">
        <v>609</v>
      </c>
      <c r="E289" s="22"/>
      <c r="F289" s="19">
        <v>43433</v>
      </c>
      <c r="G289" s="23">
        <v>20</v>
      </c>
      <c r="H289" s="23">
        <v>64</v>
      </c>
      <c r="I289" s="23"/>
      <c r="J289" s="21" t="s">
        <v>89</v>
      </c>
    </row>
    <row r="290" spans="1:10">
      <c r="A290" s="18">
        <v>43424</v>
      </c>
      <c r="B290" s="19">
        <v>43430</v>
      </c>
      <c r="C290" s="20">
        <v>329</v>
      </c>
      <c r="D290" s="21" t="s">
        <v>610</v>
      </c>
      <c r="E290" s="22"/>
      <c r="F290" s="19">
        <v>43430</v>
      </c>
      <c r="G290" s="23">
        <v>1000</v>
      </c>
      <c r="H290" s="23">
        <v>1059</v>
      </c>
      <c r="I290" s="23"/>
      <c r="J290" s="21"/>
    </row>
    <row r="291" spans="1:10">
      <c r="A291" s="18">
        <v>43424</v>
      </c>
      <c r="B291" s="19">
        <v>43431</v>
      </c>
      <c r="C291" s="20">
        <v>380</v>
      </c>
      <c r="D291" s="21" t="s">
        <v>611</v>
      </c>
      <c r="E291" s="22"/>
      <c r="F291" s="19">
        <v>43430</v>
      </c>
      <c r="G291" s="23">
        <v>3000</v>
      </c>
      <c r="H291" s="23">
        <v>3135</v>
      </c>
      <c r="I291" s="23"/>
      <c r="J291" s="21" t="s">
        <v>368</v>
      </c>
    </row>
    <row r="292" spans="1:10">
      <c r="A292" s="18">
        <v>43424</v>
      </c>
      <c r="B292" s="19">
        <v>43447</v>
      </c>
      <c r="C292" s="20">
        <v>376</v>
      </c>
      <c r="D292" s="21" t="s">
        <v>380</v>
      </c>
      <c r="E292" s="22"/>
      <c r="F292" s="19">
        <v>43447</v>
      </c>
      <c r="G292" s="23">
        <v>3000</v>
      </c>
      <c r="H292" s="23">
        <v>3207</v>
      </c>
      <c r="I292" s="23"/>
      <c r="J292" s="21"/>
    </row>
    <row r="293" spans="1:10">
      <c r="A293" s="18">
        <v>43425</v>
      </c>
      <c r="B293" s="19">
        <v>43137</v>
      </c>
      <c r="C293" s="20">
        <v>319</v>
      </c>
      <c r="D293" s="21" t="s">
        <v>64</v>
      </c>
      <c r="E293" s="22"/>
      <c r="F293" s="19"/>
      <c r="G293" s="23">
        <v>8000</v>
      </c>
      <c r="H293" s="23"/>
      <c r="I293" s="23"/>
      <c r="J293" s="51" t="s">
        <v>368</v>
      </c>
    </row>
    <row r="294" spans="1:10">
      <c r="A294" s="18">
        <v>43425</v>
      </c>
      <c r="B294" s="19">
        <v>43427</v>
      </c>
      <c r="C294" s="20">
        <v>368</v>
      </c>
      <c r="D294" s="21" t="s">
        <v>612</v>
      </c>
      <c r="E294" s="22"/>
      <c r="F294" s="19">
        <v>43431</v>
      </c>
      <c r="G294" s="23">
        <v>30</v>
      </c>
      <c r="H294" s="23">
        <v>47</v>
      </c>
      <c r="I294" s="23"/>
      <c r="J294" s="21" t="s">
        <v>89</v>
      </c>
    </row>
    <row r="295" spans="1:10">
      <c r="A295" s="18">
        <v>43425</v>
      </c>
      <c r="B295" s="19">
        <v>43442</v>
      </c>
      <c r="C295" s="20">
        <v>331</v>
      </c>
      <c r="D295" s="21" t="s">
        <v>613</v>
      </c>
      <c r="E295" s="22"/>
      <c r="F295" s="19">
        <v>43442</v>
      </c>
      <c r="G295" s="23">
        <v>3000</v>
      </c>
      <c r="H295" s="23">
        <v>3171</v>
      </c>
      <c r="I295" s="23"/>
      <c r="J295" s="21" t="s">
        <v>368</v>
      </c>
    </row>
    <row r="296" spans="1:10">
      <c r="A296" s="18">
        <v>43425</v>
      </c>
      <c r="B296" s="19">
        <v>43485</v>
      </c>
      <c r="C296" s="20">
        <v>352</v>
      </c>
      <c r="D296" s="21" t="s">
        <v>90</v>
      </c>
      <c r="E296" s="22"/>
      <c r="F296" s="19">
        <v>43487</v>
      </c>
      <c r="G296" s="23">
        <v>15000</v>
      </c>
      <c r="H296" s="23">
        <v>15153</v>
      </c>
      <c r="I296" s="23"/>
      <c r="J296" s="21" t="s">
        <v>368</v>
      </c>
    </row>
    <row r="297" spans="1:10">
      <c r="A297" s="18">
        <v>43426</v>
      </c>
      <c r="B297" s="19">
        <v>43108</v>
      </c>
      <c r="C297" s="20">
        <v>375</v>
      </c>
      <c r="D297" s="21" t="s">
        <v>614</v>
      </c>
      <c r="E297" s="22"/>
      <c r="F297" s="19">
        <v>43826</v>
      </c>
      <c r="G297" s="23">
        <v>5000</v>
      </c>
      <c r="H297" s="23">
        <v>4347</v>
      </c>
      <c r="I297" s="23"/>
      <c r="J297" s="21" t="s">
        <v>390</v>
      </c>
    </row>
    <row r="298" spans="1:10">
      <c r="A298" s="18">
        <v>43426</v>
      </c>
      <c r="B298" s="19">
        <v>43430</v>
      </c>
      <c r="C298" s="20">
        <v>358</v>
      </c>
      <c r="D298" s="21" t="s">
        <v>615</v>
      </c>
      <c r="E298" s="22"/>
      <c r="F298" s="19">
        <v>43430</v>
      </c>
      <c r="G298" s="23">
        <v>400</v>
      </c>
      <c r="H298" s="23">
        <v>441</v>
      </c>
      <c r="I298" s="23"/>
      <c r="J298" s="21"/>
    </row>
    <row r="299" spans="1:10">
      <c r="A299" s="18">
        <v>43426</v>
      </c>
      <c r="B299" s="19">
        <v>43435</v>
      </c>
      <c r="C299" s="20">
        <v>379</v>
      </c>
      <c r="D299" s="21" t="s">
        <v>616</v>
      </c>
      <c r="E299" s="22"/>
      <c r="F299" s="19">
        <v>43436</v>
      </c>
      <c r="G299" s="23">
        <v>1000</v>
      </c>
      <c r="H299" s="23">
        <v>1079</v>
      </c>
      <c r="I299" s="23"/>
      <c r="J299" s="21"/>
    </row>
    <row r="300" spans="1:10">
      <c r="A300" s="18">
        <v>43426</v>
      </c>
      <c r="B300" s="19">
        <v>43448</v>
      </c>
      <c r="C300" s="20">
        <v>381</v>
      </c>
      <c r="D300" s="21" t="s">
        <v>511</v>
      </c>
      <c r="E300" s="22"/>
      <c r="F300" s="19">
        <v>43447</v>
      </c>
      <c r="G300" s="23">
        <v>3000</v>
      </c>
      <c r="H300" s="23">
        <v>3097</v>
      </c>
      <c r="I300" s="23"/>
      <c r="J300" s="21"/>
    </row>
    <row r="301" spans="1:10">
      <c r="A301" s="18">
        <v>43427</v>
      </c>
      <c r="B301" s="19">
        <v>43429</v>
      </c>
      <c r="C301" s="20">
        <v>380</v>
      </c>
      <c r="D301" s="21" t="s">
        <v>617</v>
      </c>
      <c r="E301" s="22"/>
      <c r="F301" s="19">
        <v>43432</v>
      </c>
      <c r="G301" s="23">
        <v>50</v>
      </c>
      <c r="H301" s="23">
        <v>149</v>
      </c>
      <c r="I301" s="23"/>
      <c r="J301" s="21" t="s">
        <v>89</v>
      </c>
    </row>
    <row r="302" spans="1:10">
      <c r="A302" s="18">
        <v>43427</v>
      </c>
      <c r="B302" s="19">
        <v>43434</v>
      </c>
      <c r="C302" s="20">
        <v>351</v>
      </c>
      <c r="D302" s="21" t="s">
        <v>492</v>
      </c>
      <c r="E302" s="22"/>
      <c r="F302" s="19">
        <v>43433</v>
      </c>
      <c r="G302" s="23">
        <v>1000</v>
      </c>
      <c r="H302" s="23">
        <v>1069</v>
      </c>
      <c r="I302" s="23"/>
      <c r="J302" s="21"/>
    </row>
    <row r="303" spans="1:10">
      <c r="A303" s="18">
        <v>43427</v>
      </c>
      <c r="B303" s="19">
        <v>43435</v>
      </c>
      <c r="C303" s="20">
        <v>328</v>
      </c>
      <c r="D303" s="21" t="s">
        <v>618</v>
      </c>
      <c r="E303" s="22"/>
      <c r="F303" s="19">
        <v>43434</v>
      </c>
      <c r="G303" s="23">
        <v>1400</v>
      </c>
      <c r="H303" s="23">
        <v>1482</v>
      </c>
      <c r="I303" s="23"/>
      <c r="J303" s="21"/>
    </row>
    <row r="304" spans="1:10">
      <c r="A304" s="18">
        <v>43428</v>
      </c>
      <c r="B304" s="19">
        <v>43430</v>
      </c>
      <c r="C304" s="20">
        <v>340</v>
      </c>
      <c r="D304" s="21" t="s">
        <v>619</v>
      </c>
      <c r="E304" s="22"/>
      <c r="F304" s="19">
        <v>43442</v>
      </c>
      <c r="G304" s="23">
        <v>90</v>
      </c>
      <c r="H304" s="23">
        <v>80</v>
      </c>
      <c r="I304" s="23"/>
      <c r="J304" s="21"/>
    </row>
    <row r="305" spans="1:10">
      <c r="A305" s="18">
        <v>43428</v>
      </c>
      <c r="B305" s="19">
        <v>43434</v>
      </c>
      <c r="C305" s="20">
        <v>377</v>
      </c>
      <c r="D305" s="21" t="s">
        <v>620</v>
      </c>
      <c r="E305" s="22"/>
      <c r="F305" s="19">
        <v>43433</v>
      </c>
      <c r="G305" s="23">
        <v>1000</v>
      </c>
      <c r="H305" s="23">
        <v>1066</v>
      </c>
      <c r="I305" s="23"/>
      <c r="J305" s="21"/>
    </row>
    <row r="306" spans="1:10">
      <c r="A306" s="18">
        <v>43428</v>
      </c>
      <c r="B306" s="19">
        <v>43442</v>
      </c>
      <c r="C306" s="20">
        <v>309</v>
      </c>
      <c r="D306" s="21" t="s">
        <v>621</v>
      </c>
      <c r="E306" s="22"/>
      <c r="F306" s="19">
        <v>43439</v>
      </c>
      <c r="G306" s="23">
        <v>2000</v>
      </c>
      <c r="H306" s="23">
        <v>2082</v>
      </c>
      <c r="I306" s="23"/>
      <c r="J306" s="21"/>
    </row>
    <row r="307" spans="1:10">
      <c r="A307" s="18">
        <v>43428</v>
      </c>
      <c r="B307" s="19">
        <v>43445</v>
      </c>
      <c r="C307" s="20">
        <v>358</v>
      </c>
      <c r="D307" s="21" t="s">
        <v>622</v>
      </c>
      <c r="E307" s="22"/>
      <c r="F307" s="19">
        <v>43443</v>
      </c>
      <c r="G307" s="23">
        <v>3000</v>
      </c>
      <c r="H307" s="23">
        <v>3033</v>
      </c>
      <c r="I307" s="23"/>
      <c r="J307" s="21"/>
    </row>
    <row r="308" spans="1:10">
      <c r="A308" s="18">
        <v>43428</v>
      </c>
      <c r="B308" s="19">
        <v>43547</v>
      </c>
      <c r="C308" s="20">
        <v>323</v>
      </c>
      <c r="D308" s="21" t="s">
        <v>623</v>
      </c>
      <c r="E308" s="22"/>
      <c r="F308" s="19"/>
      <c r="G308" s="23">
        <v>15000</v>
      </c>
      <c r="H308" s="23"/>
      <c r="I308" s="23"/>
      <c r="J308" s="21" t="s">
        <v>368</v>
      </c>
    </row>
    <row r="309" spans="1:10">
      <c r="A309" s="18">
        <v>43429</v>
      </c>
      <c r="B309" s="19">
        <v>43431</v>
      </c>
      <c r="C309" s="20">
        <v>387</v>
      </c>
      <c r="D309" s="21" t="s">
        <v>624</v>
      </c>
      <c r="E309" s="22"/>
      <c r="F309" s="19">
        <v>43434</v>
      </c>
      <c r="G309" s="23">
        <v>90</v>
      </c>
      <c r="H309" s="23">
        <v>77</v>
      </c>
      <c r="I309" s="23"/>
      <c r="J309" s="21" t="s">
        <v>89</v>
      </c>
    </row>
    <row r="310" spans="1:10">
      <c r="A310" s="18">
        <v>43429</v>
      </c>
      <c r="B310" s="19">
        <v>43435</v>
      </c>
      <c r="C310" s="20">
        <v>382</v>
      </c>
      <c r="D310" s="21" t="s">
        <v>625</v>
      </c>
      <c r="E310" s="22"/>
      <c r="F310" s="19">
        <v>43436</v>
      </c>
      <c r="G310" s="23">
        <v>2000</v>
      </c>
      <c r="H310" s="23">
        <v>1957</v>
      </c>
      <c r="I310" s="23"/>
      <c r="J310" s="21"/>
    </row>
    <row r="311" spans="1:10">
      <c r="A311" s="18">
        <v>43429</v>
      </c>
      <c r="B311" s="19">
        <v>43435</v>
      </c>
      <c r="C311" s="20">
        <v>329</v>
      </c>
      <c r="D311" s="21" t="s">
        <v>447</v>
      </c>
      <c r="E311" s="22"/>
      <c r="F311" s="19">
        <v>43435</v>
      </c>
      <c r="G311" s="23">
        <v>1000</v>
      </c>
      <c r="H311" s="23">
        <v>1145</v>
      </c>
      <c r="I311" s="23"/>
      <c r="J311" s="21"/>
    </row>
    <row r="312" spans="1:10">
      <c r="A312" s="18">
        <v>43429</v>
      </c>
      <c r="B312" s="19">
        <v>43435</v>
      </c>
      <c r="C312" s="20">
        <v>305</v>
      </c>
      <c r="D312" s="21" t="s">
        <v>519</v>
      </c>
      <c r="E312" s="22"/>
      <c r="F312" s="19">
        <v>43435</v>
      </c>
      <c r="G312" s="23">
        <v>1000</v>
      </c>
      <c r="H312" s="23">
        <v>1115</v>
      </c>
      <c r="I312" s="23"/>
      <c r="J312" s="21"/>
    </row>
    <row r="313" spans="1:10">
      <c r="A313" s="18">
        <v>43429</v>
      </c>
      <c r="B313" s="19">
        <v>43453</v>
      </c>
      <c r="C313" s="20">
        <v>368</v>
      </c>
      <c r="D313" s="21" t="s">
        <v>626</v>
      </c>
      <c r="E313" s="22"/>
      <c r="F313" s="19">
        <v>43454</v>
      </c>
      <c r="G313" s="23">
        <v>9000</v>
      </c>
      <c r="H313" s="23">
        <v>9014</v>
      </c>
      <c r="I313" s="23"/>
      <c r="J313" s="21" t="s">
        <v>368</v>
      </c>
    </row>
    <row r="314" spans="1:10">
      <c r="A314" s="18">
        <v>43429</v>
      </c>
      <c r="B314" s="19">
        <v>43543</v>
      </c>
      <c r="C314" s="20">
        <v>357</v>
      </c>
      <c r="D314" s="21" t="s">
        <v>627</v>
      </c>
      <c r="E314" s="22"/>
      <c r="F314" s="19"/>
      <c r="G314" s="23">
        <v>18000</v>
      </c>
      <c r="H314" s="23"/>
      <c r="I314" s="23"/>
      <c r="J314" s="21" t="s">
        <v>537</v>
      </c>
    </row>
    <row r="315" spans="1:10">
      <c r="A315" s="18">
        <v>43430</v>
      </c>
      <c r="B315" s="19">
        <v>43101</v>
      </c>
      <c r="C315" s="20">
        <v>341</v>
      </c>
      <c r="D315" s="21" t="s">
        <v>130</v>
      </c>
      <c r="E315" s="22"/>
      <c r="F315" s="19">
        <v>43466</v>
      </c>
      <c r="G315" s="23">
        <v>4800</v>
      </c>
      <c r="H315" s="23">
        <v>5049</v>
      </c>
      <c r="I315" s="23"/>
      <c r="J315" s="21" t="s">
        <v>368</v>
      </c>
    </row>
    <row r="316" spans="1:10">
      <c r="A316" s="18">
        <v>43430</v>
      </c>
      <c r="B316" s="19">
        <v>43132</v>
      </c>
      <c r="C316" s="20">
        <v>334</v>
      </c>
      <c r="D316" s="21" t="s">
        <v>628</v>
      </c>
      <c r="E316" s="22"/>
      <c r="F316" s="19"/>
      <c r="G316" s="23">
        <v>8000</v>
      </c>
      <c r="H316" s="23"/>
      <c r="I316" s="23"/>
      <c r="J316" s="32" t="s">
        <v>368</v>
      </c>
    </row>
    <row r="317" spans="1:10">
      <c r="A317" s="18">
        <v>43430</v>
      </c>
      <c r="B317" s="19">
        <v>43432</v>
      </c>
      <c r="C317" s="20">
        <v>348</v>
      </c>
      <c r="D317" s="21" t="s">
        <v>629</v>
      </c>
      <c r="E317" s="22"/>
      <c r="F317" s="19">
        <v>43434</v>
      </c>
      <c r="G317" s="23">
        <v>30</v>
      </c>
      <c r="H317" s="23">
        <v>52</v>
      </c>
      <c r="I317" s="23"/>
      <c r="J317" s="21" t="s">
        <v>89</v>
      </c>
    </row>
    <row r="318" spans="1:10">
      <c r="A318" s="18">
        <v>43430</v>
      </c>
      <c r="B318" s="19">
        <v>43457</v>
      </c>
      <c r="C318" s="20">
        <v>314</v>
      </c>
      <c r="D318" s="21" t="s">
        <v>393</v>
      </c>
      <c r="E318" s="22"/>
      <c r="F318" s="19">
        <v>43453</v>
      </c>
      <c r="G318" s="23">
        <v>7000</v>
      </c>
      <c r="H318" s="23">
        <v>6999</v>
      </c>
      <c r="I318" s="23"/>
      <c r="J318" s="21" t="s">
        <v>368</v>
      </c>
    </row>
    <row r="319" spans="1:10">
      <c r="A319" s="18">
        <v>43430</v>
      </c>
      <c r="B319" s="19">
        <v>43460</v>
      </c>
      <c r="C319" s="20">
        <v>318</v>
      </c>
      <c r="D319" s="21" t="s">
        <v>130</v>
      </c>
      <c r="E319" s="22"/>
      <c r="F319" s="19">
        <v>43448</v>
      </c>
      <c r="G319" s="23">
        <v>3500</v>
      </c>
      <c r="H319" s="23">
        <v>2201</v>
      </c>
      <c r="I319" s="23"/>
      <c r="J319" s="21" t="s">
        <v>591</v>
      </c>
    </row>
    <row r="320" spans="1:10">
      <c r="A320" s="18">
        <v>43431</v>
      </c>
      <c r="B320" s="19">
        <v>43127</v>
      </c>
      <c r="C320" s="20">
        <v>315</v>
      </c>
      <c r="D320" s="21" t="s">
        <v>630</v>
      </c>
      <c r="E320" s="22"/>
      <c r="F320" s="19"/>
      <c r="G320" s="23">
        <v>10000</v>
      </c>
      <c r="H320" s="23"/>
      <c r="I320" s="23"/>
      <c r="J320" s="21" t="s">
        <v>368</v>
      </c>
    </row>
    <row r="321" spans="1:10">
      <c r="A321" s="18">
        <v>43431</v>
      </c>
      <c r="B321" s="19">
        <v>43433</v>
      </c>
      <c r="C321" s="20">
        <v>387</v>
      </c>
      <c r="D321" s="21" t="s">
        <v>631</v>
      </c>
      <c r="E321" s="22"/>
      <c r="F321" s="19">
        <v>43437</v>
      </c>
      <c r="G321" s="23">
        <v>30</v>
      </c>
      <c r="H321" s="23">
        <v>27</v>
      </c>
      <c r="I321" s="23"/>
      <c r="J321" s="21" t="s">
        <v>89</v>
      </c>
    </row>
    <row r="322" spans="1:10">
      <c r="A322" s="18">
        <v>43432</v>
      </c>
      <c r="B322" s="19">
        <v>43111</v>
      </c>
      <c r="C322" s="20">
        <v>380</v>
      </c>
      <c r="D322" s="21" t="s">
        <v>372</v>
      </c>
      <c r="E322" s="22"/>
      <c r="F322" s="19">
        <v>43496</v>
      </c>
      <c r="G322" s="23">
        <v>10000</v>
      </c>
      <c r="H322" s="23"/>
      <c r="I322" s="23"/>
      <c r="J322" s="21" t="s">
        <v>368</v>
      </c>
    </row>
    <row r="323" spans="1:10">
      <c r="A323" s="18">
        <v>43432</v>
      </c>
      <c r="B323" s="19">
        <v>43117</v>
      </c>
      <c r="C323" s="20">
        <v>362</v>
      </c>
      <c r="D323" s="21" t="s">
        <v>59</v>
      </c>
      <c r="E323" s="22"/>
      <c r="F323" s="19">
        <v>43461</v>
      </c>
      <c r="G323" s="23">
        <v>10000</v>
      </c>
      <c r="H323" s="23">
        <v>6030</v>
      </c>
      <c r="I323" s="23"/>
      <c r="J323" s="21" t="s">
        <v>371</v>
      </c>
    </row>
    <row r="324" spans="1:10">
      <c r="A324" s="18">
        <v>43432</v>
      </c>
      <c r="B324" s="19">
        <v>43117</v>
      </c>
      <c r="C324" s="20">
        <v>348</v>
      </c>
      <c r="D324" s="21" t="s">
        <v>91</v>
      </c>
      <c r="E324" s="22"/>
      <c r="F324" s="19"/>
      <c r="G324" s="23">
        <v>5000</v>
      </c>
      <c r="H324" s="23"/>
      <c r="I324" s="23"/>
      <c r="J324" s="21"/>
    </row>
    <row r="325" spans="1:10">
      <c r="A325" s="18">
        <v>43432</v>
      </c>
      <c r="B325" s="19">
        <v>43126</v>
      </c>
      <c r="C325" s="20">
        <v>337</v>
      </c>
      <c r="D325" s="21" t="s">
        <v>628</v>
      </c>
      <c r="E325" s="22"/>
      <c r="F325" s="19"/>
      <c r="G325" s="23">
        <v>8000</v>
      </c>
      <c r="H325" s="23"/>
      <c r="I325" s="23"/>
      <c r="J325" s="32" t="s">
        <v>368</v>
      </c>
    </row>
    <row r="326" spans="1:10">
      <c r="A326" s="18">
        <v>43432</v>
      </c>
      <c r="B326" s="19">
        <v>43439</v>
      </c>
      <c r="C326" s="20">
        <v>377</v>
      </c>
      <c r="D326" s="21" t="s">
        <v>460</v>
      </c>
      <c r="E326" s="22"/>
      <c r="F326" s="19">
        <v>43439</v>
      </c>
      <c r="G326" s="23">
        <v>1000</v>
      </c>
      <c r="H326" s="23">
        <v>1133</v>
      </c>
      <c r="I326" s="23"/>
      <c r="J326" s="21"/>
    </row>
    <row r="327" spans="1:10">
      <c r="A327" s="18">
        <v>43432</v>
      </c>
      <c r="B327" s="19">
        <v>43442</v>
      </c>
      <c r="C327" s="20">
        <v>351</v>
      </c>
      <c r="D327" s="21" t="s">
        <v>632</v>
      </c>
      <c r="E327" s="22"/>
      <c r="F327" s="19">
        <v>43440</v>
      </c>
      <c r="G327" s="23">
        <v>2000</v>
      </c>
      <c r="H327" s="23">
        <v>2119</v>
      </c>
      <c r="I327" s="23"/>
      <c r="J327" s="21"/>
    </row>
    <row r="328" spans="1:10">
      <c r="A328" s="18">
        <v>43432</v>
      </c>
      <c r="B328" s="19">
        <v>43452</v>
      </c>
      <c r="C328" s="20">
        <v>355</v>
      </c>
      <c r="D328" s="21" t="s">
        <v>633</v>
      </c>
      <c r="E328" s="22"/>
      <c r="F328" s="19">
        <v>43455</v>
      </c>
      <c r="G328" s="23">
        <v>3000</v>
      </c>
      <c r="H328" s="23">
        <v>3037</v>
      </c>
      <c r="I328" s="23"/>
      <c r="J328" s="21"/>
    </row>
    <row r="329" spans="1:10">
      <c r="A329" s="18">
        <v>43433</v>
      </c>
      <c r="B329" s="19">
        <v>43127</v>
      </c>
      <c r="C329" s="20">
        <v>329</v>
      </c>
      <c r="D329" s="21" t="s">
        <v>634</v>
      </c>
      <c r="E329" s="22"/>
      <c r="F329" s="19"/>
      <c r="G329" s="23">
        <v>10000</v>
      </c>
      <c r="H329" s="23"/>
      <c r="I329" s="23"/>
      <c r="J329" s="21" t="s">
        <v>368</v>
      </c>
    </row>
    <row r="330" spans="1:10">
      <c r="A330" s="18">
        <v>43433</v>
      </c>
      <c r="B330" s="19">
        <v>43132</v>
      </c>
      <c r="C330" s="20">
        <v>317</v>
      </c>
      <c r="D330" s="21" t="s">
        <v>635</v>
      </c>
      <c r="E330" s="22"/>
      <c r="F330" s="19"/>
      <c r="G330" s="23">
        <v>7000</v>
      </c>
      <c r="H330" s="23"/>
      <c r="I330" s="23"/>
      <c r="J330" s="51" t="s">
        <v>368</v>
      </c>
    </row>
    <row r="331" spans="1:10">
      <c r="A331" s="18">
        <v>43433</v>
      </c>
      <c r="B331" s="19">
        <v>43442</v>
      </c>
      <c r="C331" s="20">
        <v>347</v>
      </c>
      <c r="D331" s="21" t="s">
        <v>464</v>
      </c>
      <c r="E331" s="22"/>
      <c r="F331" s="19">
        <v>43441</v>
      </c>
      <c r="G331" s="23">
        <v>1000</v>
      </c>
      <c r="H331" s="23">
        <v>1083</v>
      </c>
      <c r="I331" s="23"/>
      <c r="J331" s="21"/>
    </row>
    <row r="332" spans="1:10">
      <c r="A332" s="18">
        <v>43433</v>
      </c>
      <c r="B332" s="19">
        <v>43442</v>
      </c>
      <c r="C332" s="20">
        <v>328</v>
      </c>
      <c r="D332" s="21" t="s">
        <v>636</v>
      </c>
      <c r="E332" s="22"/>
      <c r="F332" s="19">
        <v>43441</v>
      </c>
      <c r="G332" s="23">
        <v>2000</v>
      </c>
      <c r="H332" s="23">
        <v>2008</v>
      </c>
      <c r="I332" s="23"/>
      <c r="J332" s="21" t="s">
        <v>368</v>
      </c>
    </row>
    <row r="333" spans="1:10">
      <c r="A333" s="18">
        <v>43434</v>
      </c>
      <c r="B333" s="19">
        <v>43115</v>
      </c>
      <c r="C333" s="20">
        <v>305</v>
      </c>
      <c r="D333" s="21" t="s">
        <v>637</v>
      </c>
      <c r="E333" s="22"/>
      <c r="F333" s="19"/>
      <c r="G333" s="23">
        <v>4650</v>
      </c>
      <c r="H333" s="23"/>
      <c r="I333" s="23"/>
      <c r="J333" s="21" t="s">
        <v>89</v>
      </c>
    </row>
    <row r="334" spans="1:10">
      <c r="A334" s="18">
        <v>43434</v>
      </c>
      <c r="B334" s="19">
        <v>43442</v>
      </c>
      <c r="C334" s="20">
        <v>386</v>
      </c>
      <c r="D334" s="21" t="s">
        <v>524</v>
      </c>
      <c r="E334" s="22"/>
      <c r="F334" s="19">
        <v>43448</v>
      </c>
      <c r="G334" s="23">
        <v>1500</v>
      </c>
      <c r="H334" s="23">
        <v>1561</v>
      </c>
      <c r="I334" s="23"/>
      <c r="J334" s="21"/>
    </row>
    <row r="335" spans="1:10">
      <c r="A335" s="18">
        <v>43434</v>
      </c>
      <c r="B335" s="19">
        <v>43442</v>
      </c>
      <c r="C335" s="20">
        <v>312</v>
      </c>
      <c r="D335" s="21" t="s">
        <v>638</v>
      </c>
      <c r="E335" s="22"/>
      <c r="F335" s="19">
        <v>43442</v>
      </c>
      <c r="G335" s="23">
        <v>1000</v>
      </c>
      <c r="H335" s="23">
        <v>1076</v>
      </c>
      <c r="I335" s="23"/>
      <c r="J335" s="21"/>
    </row>
    <row r="336" spans="1:10">
      <c r="A336" s="18">
        <v>43434</v>
      </c>
      <c r="B336" s="19">
        <v>43445</v>
      </c>
      <c r="C336" s="20">
        <v>388</v>
      </c>
      <c r="D336" s="21" t="s">
        <v>639</v>
      </c>
      <c r="E336" s="22"/>
      <c r="F336" s="19">
        <v>43446</v>
      </c>
      <c r="G336" s="23">
        <v>3000</v>
      </c>
      <c r="H336" s="23">
        <v>3052</v>
      </c>
      <c r="I336" s="23"/>
      <c r="J336" s="21"/>
    </row>
    <row r="337" spans="1:10">
      <c r="A337" s="18">
        <v>43434</v>
      </c>
      <c r="B337" s="19">
        <v>43454</v>
      </c>
      <c r="C337" s="20">
        <v>379</v>
      </c>
      <c r="D337" s="21" t="s">
        <v>640</v>
      </c>
      <c r="E337" s="22"/>
      <c r="F337" s="19">
        <v>43453</v>
      </c>
      <c r="G337" s="23">
        <v>5000</v>
      </c>
      <c r="H337" s="23">
        <v>5013</v>
      </c>
      <c r="I337" s="23"/>
      <c r="J337" s="21"/>
    </row>
    <row r="338" spans="1:10">
      <c r="A338" s="18">
        <v>43434</v>
      </c>
      <c r="B338" s="19">
        <v>43460</v>
      </c>
      <c r="C338" s="20">
        <v>384</v>
      </c>
      <c r="D338" s="21" t="s">
        <v>248</v>
      </c>
      <c r="E338" s="22"/>
      <c r="F338" s="19">
        <v>43459</v>
      </c>
      <c r="G338" s="23">
        <v>4000</v>
      </c>
      <c r="H338" s="23">
        <v>4135</v>
      </c>
      <c r="I338" s="23"/>
      <c r="J338" s="21"/>
    </row>
    <row r="339" spans="1:10">
      <c r="A339" s="18">
        <v>43434</v>
      </c>
      <c r="B339" s="19">
        <v>43507</v>
      </c>
      <c r="C339" s="20">
        <v>335</v>
      </c>
      <c r="D339" s="21" t="s">
        <v>387</v>
      </c>
      <c r="E339" s="22"/>
      <c r="F339" s="19"/>
      <c r="G339" s="23">
        <v>10000</v>
      </c>
      <c r="H339" s="23"/>
      <c r="I339" s="23"/>
      <c r="J339" s="21" t="s">
        <v>368</v>
      </c>
    </row>
    <row r="340" spans="1:10">
      <c r="A340" s="18">
        <v>43435</v>
      </c>
      <c r="B340" s="19">
        <v>43122</v>
      </c>
      <c r="C340" s="20">
        <v>382</v>
      </c>
      <c r="D340" s="21" t="s">
        <v>641</v>
      </c>
      <c r="E340" s="22"/>
      <c r="F340" s="19"/>
      <c r="G340" s="23">
        <v>3000</v>
      </c>
      <c r="H340" s="23"/>
      <c r="I340" s="23"/>
      <c r="J340" s="21" t="s">
        <v>368</v>
      </c>
    </row>
    <row r="341" spans="1:10">
      <c r="A341" s="18">
        <v>43435</v>
      </c>
      <c r="B341" s="19">
        <v>43447</v>
      </c>
      <c r="C341" s="20">
        <v>310</v>
      </c>
      <c r="D341" s="22" t="s">
        <v>642</v>
      </c>
      <c r="E341" s="19"/>
      <c r="F341" s="60">
        <v>43444</v>
      </c>
      <c r="G341" s="23">
        <v>1200</v>
      </c>
      <c r="H341" s="23">
        <v>1295</v>
      </c>
      <c r="I341" s="21"/>
      <c r="J341" t="s">
        <v>89</v>
      </c>
    </row>
    <row r="342" spans="1:10">
      <c r="A342" s="18">
        <v>43435</v>
      </c>
      <c r="B342" s="19">
        <v>43548</v>
      </c>
      <c r="C342" s="20">
        <v>326</v>
      </c>
      <c r="D342" s="21" t="s">
        <v>498</v>
      </c>
      <c r="E342" s="22"/>
      <c r="F342" s="19"/>
      <c r="G342" s="23">
        <v>25000</v>
      </c>
      <c r="H342" s="23"/>
      <c r="I342" s="23"/>
      <c r="J342" s="21" t="s">
        <v>368</v>
      </c>
    </row>
    <row r="343" spans="1:10">
      <c r="A343" s="18">
        <v>43436</v>
      </c>
      <c r="B343" s="19">
        <v>43127</v>
      </c>
      <c r="C343" s="20">
        <v>304</v>
      </c>
      <c r="D343" s="21" t="s">
        <v>628</v>
      </c>
      <c r="E343" s="22"/>
      <c r="F343" s="19"/>
      <c r="G343" s="23">
        <v>8000</v>
      </c>
      <c r="H343" s="23"/>
      <c r="I343" s="23"/>
      <c r="J343" s="21" t="s">
        <v>368</v>
      </c>
    </row>
    <row r="344" spans="1:10">
      <c r="A344" s="18">
        <v>43436</v>
      </c>
      <c r="B344" s="19">
        <v>43151</v>
      </c>
      <c r="C344" s="20">
        <v>390</v>
      </c>
      <c r="D344" s="21" t="s">
        <v>376</v>
      </c>
      <c r="E344" s="22"/>
      <c r="F344" s="19"/>
      <c r="G344" s="23">
        <v>5000</v>
      </c>
      <c r="H344" s="23"/>
      <c r="I344" s="23"/>
      <c r="J344" s="21"/>
    </row>
    <row r="345" spans="1:10">
      <c r="A345" s="18">
        <v>43437</v>
      </c>
      <c r="B345" s="19">
        <v>43440</v>
      </c>
      <c r="C345" s="20">
        <v>387</v>
      </c>
      <c r="D345" s="21" t="s">
        <v>643</v>
      </c>
      <c r="E345" s="22"/>
      <c r="F345" s="19">
        <v>43440</v>
      </c>
      <c r="G345" s="23">
        <v>50</v>
      </c>
      <c r="H345" s="23">
        <v>70</v>
      </c>
      <c r="I345" s="23"/>
      <c r="J345" s="21"/>
    </row>
    <row r="346" spans="1:10">
      <c r="A346" s="18">
        <v>43437</v>
      </c>
      <c r="B346" s="19">
        <v>43441</v>
      </c>
      <c r="C346" s="20">
        <v>383</v>
      </c>
      <c r="D346" s="21" t="s">
        <v>644</v>
      </c>
      <c r="E346" s="22"/>
      <c r="F346" s="19">
        <v>43441</v>
      </c>
      <c r="G346" s="23">
        <v>1000</v>
      </c>
      <c r="H346" s="23">
        <v>1122</v>
      </c>
      <c r="I346" s="23"/>
      <c r="J346" s="21"/>
    </row>
    <row r="347" spans="1:10">
      <c r="A347" s="18">
        <v>43437</v>
      </c>
      <c r="B347" s="19">
        <v>43442</v>
      </c>
      <c r="C347" s="20">
        <v>377</v>
      </c>
      <c r="D347" s="21" t="s">
        <v>645</v>
      </c>
      <c r="E347" s="22"/>
      <c r="F347" s="19">
        <v>43442</v>
      </c>
      <c r="G347" s="23">
        <v>500</v>
      </c>
      <c r="H347" s="23">
        <v>548</v>
      </c>
      <c r="I347" s="23"/>
      <c r="J347" s="21"/>
    </row>
    <row r="348" spans="1:10">
      <c r="A348" s="18">
        <v>43438</v>
      </c>
      <c r="B348" s="19">
        <v>43445</v>
      </c>
      <c r="C348" s="20">
        <v>351</v>
      </c>
      <c r="D348" s="21" t="s">
        <v>646</v>
      </c>
      <c r="E348" s="22"/>
      <c r="F348" s="19">
        <v>43444</v>
      </c>
      <c r="G348" s="23">
        <v>2000</v>
      </c>
      <c r="H348" s="23">
        <v>2130</v>
      </c>
      <c r="I348" s="23"/>
      <c r="J348" s="21" t="s">
        <v>368</v>
      </c>
    </row>
    <row r="349" spans="1:10">
      <c r="A349" s="18">
        <v>43438</v>
      </c>
      <c r="B349" s="19">
        <v>43445</v>
      </c>
      <c r="C349" s="20">
        <v>309</v>
      </c>
      <c r="D349" s="21" t="s">
        <v>647</v>
      </c>
      <c r="E349" s="22"/>
      <c r="F349" s="19">
        <v>43446</v>
      </c>
      <c r="G349" s="23">
        <v>1000</v>
      </c>
      <c r="H349" s="23">
        <v>1082</v>
      </c>
      <c r="I349" s="23"/>
      <c r="J349" s="21"/>
    </row>
    <row r="350" spans="1:10">
      <c r="A350" s="18">
        <v>43438</v>
      </c>
      <c r="B350" s="19">
        <v>43554</v>
      </c>
      <c r="C350" s="20">
        <v>332</v>
      </c>
      <c r="D350" s="21" t="s">
        <v>91</v>
      </c>
      <c r="E350" s="22"/>
      <c r="F350" s="19"/>
      <c r="G350" s="23">
        <v>12000</v>
      </c>
      <c r="H350" s="23"/>
      <c r="I350" s="23"/>
      <c r="J350" s="21" t="s">
        <v>368</v>
      </c>
    </row>
    <row r="351" spans="1:10">
      <c r="A351" s="18">
        <v>43439</v>
      </c>
      <c r="B351" s="19">
        <v>43116</v>
      </c>
      <c r="C351" s="20">
        <v>333</v>
      </c>
      <c r="D351" s="21" t="s">
        <v>628</v>
      </c>
      <c r="E351" s="22"/>
      <c r="F351" s="19"/>
      <c r="G351" s="23">
        <v>5000</v>
      </c>
      <c r="H351" s="23"/>
      <c r="I351" s="23"/>
      <c r="J351" s="21"/>
    </row>
    <row r="352" spans="1:10">
      <c r="A352" s="18">
        <v>43439</v>
      </c>
      <c r="B352" s="19">
        <v>43507</v>
      </c>
      <c r="C352" s="20">
        <v>339</v>
      </c>
      <c r="D352" s="21" t="s">
        <v>628</v>
      </c>
      <c r="E352" s="22"/>
      <c r="F352" s="19"/>
      <c r="G352" s="23">
        <v>10000</v>
      </c>
      <c r="H352" s="23"/>
      <c r="I352" s="23"/>
      <c r="J352" s="32" t="s">
        <v>368</v>
      </c>
    </row>
    <row r="353" spans="1:10">
      <c r="A353" s="18">
        <v>43440</v>
      </c>
      <c r="B353" s="19">
        <v>43111</v>
      </c>
      <c r="C353" s="20">
        <v>347</v>
      </c>
      <c r="D353" s="21" t="s">
        <v>648</v>
      </c>
      <c r="E353" s="22"/>
      <c r="F353" s="19">
        <v>43472</v>
      </c>
      <c r="G353" s="23">
        <v>5000</v>
      </c>
      <c r="H353" s="23">
        <v>5124</v>
      </c>
      <c r="I353" s="23"/>
      <c r="J353" s="21"/>
    </row>
    <row r="354" spans="1:10">
      <c r="A354" s="50">
        <v>43440</v>
      </c>
      <c r="B354" s="50">
        <v>43118</v>
      </c>
      <c r="C354" s="51">
        <v>336</v>
      </c>
      <c r="D354" s="51" t="s">
        <v>628</v>
      </c>
      <c r="E354" s="51"/>
      <c r="F354" s="51"/>
      <c r="G354" s="51">
        <v>5000</v>
      </c>
      <c r="H354" s="51"/>
      <c r="I354" s="51"/>
      <c r="J354" s="51"/>
    </row>
    <row r="355" spans="1:10">
      <c r="A355" s="18">
        <v>43440</v>
      </c>
      <c r="B355" s="19">
        <v>43442</v>
      </c>
      <c r="C355" s="20">
        <v>387</v>
      </c>
      <c r="D355" s="21" t="s">
        <v>478</v>
      </c>
      <c r="E355" s="22"/>
      <c r="F355" s="19">
        <v>43444</v>
      </c>
      <c r="G355" s="23">
        <v>170</v>
      </c>
      <c r="H355" s="23">
        <v>190</v>
      </c>
      <c r="I355" s="23"/>
      <c r="J355" s="21"/>
    </row>
    <row r="356" spans="1:10">
      <c r="A356" s="50">
        <v>43440</v>
      </c>
      <c r="B356" s="50">
        <v>43450</v>
      </c>
      <c r="C356" s="51">
        <v>328</v>
      </c>
      <c r="D356" s="51" t="s">
        <v>649</v>
      </c>
      <c r="E356" s="51"/>
      <c r="F356" s="50">
        <v>43450</v>
      </c>
      <c r="G356" s="51">
        <v>2000</v>
      </c>
      <c r="H356" s="51">
        <v>2119</v>
      </c>
      <c r="I356" s="51"/>
      <c r="J356" s="51" t="s">
        <v>368</v>
      </c>
    </row>
    <row r="357" spans="1:10">
      <c r="A357" s="50">
        <v>43440</v>
      </c>
      <c r="B357" s="50">
        <v>43452</v>
      </c>
      <c r="C357" s="51">
        <v>383</v>
      </c>
      <c r="D357" s="51" t="s">
        <v>650</v>
      </c>
      <c r="E357" s="51"/>
      <c r="F357" s="50">
        <v>43454</v>
      </c>
      <c r="G357" s="51">
        <v>3000</v>
      </c>
      <c r="H357" s="51">
        <v>3202</v>
      </c>
      <c r="I357" s="51"/>
      <c r="J357" s="51" t="s">
        <v>368</v>
      </c>
    </row>
    <row r="358" spans="1:10">
      <c r="A358" s="50">
        <v>43440</v>
      </c>
      <c r="B358" s="50">
        <v>43454</v>
      </c>
      <c r="C358" s="51">
        <v>377</v>
      </c>
      <c r="D358" s="51" t="s">
        <v>651</v>
      </c>
      <c r="E358" s="51"/>
      <c r="F358" s="50">
        <v>43455</v>
      </c>
      <c r="G358" s="51">
        <v>3000</v>
      </c>
      <c r="H358" s="51">
        <v>3066</v>
      </c>
      <c r="I358" s="51"/>
      <c r="J358" s="51"/>
    </row>
    <row r="359" spans="1:10">
      <c r="A359" s="50">
        <v>43440</v>
      </c>
      <c r="B359" s="50">
        <v>43454</v>
      </c>
      <c r="C359" s="51">
        <v>340</v>
      </c>
      <c r="D359" s="51" t="s">
        <v>652</v>
      </c>
      <c r="E359" s="51"/>
      <c r="F359" s="50">
        <v>43454</v>
      </c>
      <c r="G359" s="51">
        <v>1000</v>
      </c>
      <c r="H359" s="51">
        <v>1055</v>
      </c>
      <c r="I359" s="51"/>
      <c r="J359" s="51"/>
    </row>
    <row r="360" spans="1:10">
      <c r="A360" s="50">
        <v>43440</v>
      </c>
      <c r="B360" s="50">
        <v>43514</v>
      </c>
      <c r="C360" s="51">
        <v>331</v>
      </c>
      <c r="D360" s="51" t="s">
        <v>634</v>
      </c>
      <c r="E360" s="51"/>
      <c r="F360" s="50">
        <v>43512</v>
      </c>
      <c r="G360" s="51">
        <v>10000</v>
      </c>
      <c r="H360" s="51">
        <v>10081</v>
      </c>
      <c r="I360" s="51"/>
      <c r="J360" s="57" t="s">
        <v>368</v>
      </c>
    </row>
    <row r="361" spans="1:10">
      <c r="A361" s="50">
        <v>43441</v>
      </c>
      <c r="B361" s="50">
        <v>43114</v>
      </c>
      <c r="C361" s="51">
        <v>321</v>
      </c>
      <c r="D361" s="51" t="s">
        <v>628</v>
      </c>
      <c r="E361" s="51"/>
      <c r="F361" s="51"/>
      <c r="G361" s="51">
        <v>5000</v>
      </c>
      <c r="H361" s="51"/>
      <c r="I361" s="51"/>
      <c r="J361" s="51"/>
    </row>
    <row r="362" spans="1:10">
      <c r="A362" s="50">
        <v>43441</v>
      </c>
      <c r="B362" s="50">
        <v>43114</v>
      </c>
      <c r="C362" s="51">
        <v>307</v>
      </c>
      <c r="D362" s="51" t="s">
        <v>628</v>
      </c>
      <c r="E362" s="51"/>
      <c r="F362" s="51"/>
      <c r="G362" s="51">
        <v>5000</v>
      </c>
      <c r="H362" s="51"/>
      <c r="I362" s="51"/>
      <c r="J362" s="51"/>
    </row>
    <row r="363" spans="1:10">
      <c r="A363" s="50">
        <v>43441</v>
      </c>
      <c r="B363" s="50">
        <v>43449</v>
      </c>
      <c r="C363" s="51">
        <v>312</v>
      </c>
      <c r="D363" s="51" t="s">
        <v>653</v>
      </c>
      <c r="E363" s="51"/>
      <c r="F363" s="50">
        <v>43452</v>
      </c>
      <c r="G363" s="51">
        <v>3000</v>
      </c>
      <c r="H363" s="51">
        <v>3154</v>
      </c>
      <c r="I363" s="51"/>
      <c r="J363" s="51"/>
    </row>
    <row r="364" spans="1:10">
      <c r="A364" s="50">
        <v>43442</v>
      </c>
      <c r="B364" s="50">
        <v>43115</v>
      </c>
      <c r="C364" s="51">
        <v>374</v>
      </c>
      <c r="D364" s="51" t="s">
        <v>654</v>
      </c>
      <c r="E364" s="51"/>
      <c r="F364" s="51"/>
      <c r="G364" s="51">
        <v>10000</v>
      </c>
      <c r="H364" s="51"/>
      <c r="I364" s="51"/>
      <c r="J364" s="21" t="s">
        <v>368</v>
      </c>
    </row>
    <row r="365" spans="1:10">
      <c r="A365" s="50">
        <v>43442</v>
      </c>
      <c r="B365" s="50">
        <v>43123</v>
      </c>
      <c r="C365" s="51">
        <v>358</v>
      </c>
      <c r="D365" s="51" t="s">
        <v>111</v>
      </c>
      <c r="E365" s="51"/>
      <c r="F365" s="51"/>
      <c r="G365" s="51">
        <v>6000</v>
      </c>
      <c r="H365" s="51"/>
      <c r="I365" s="51"/>
      <c r="J365" s="51"/>
    </row>
    <row r="366" spans="1:10">
      <c r="A366" s="50">
        <v>43442</v>
      </c>
      <c r="B366" s="50">
        <v>43444</v>
      </c>
      <c r="C366" s="51">
        <v>387</v>
      </c>
      <c r="D366" s="51" t="s">
        <v>655</v>
      </c>
      <c r="E366" s="51"/>
      <c r="F366" s="50">
        <v>43448</v>
      </c>
      <c r="G366" s="51">
        <v>30</v>
      </c>
      <c r="H366" s="51">
        <v>49</v>
      </c>
      <c r="I366" s="51"/>
      <c r="J366" s="51" t="s">
        <v>89</v>
      </c>
    </row>
    <row r="367" spans="1:10">
      <c r="A367" s="50">
        <v>43442</v>
      </c>
      <c r="B367" s="50">
        <v>43560</v>
      </c>
      <c r="C367" s="51">
        <v>338</v>
      </c>
      <c r="D367" s="51" t="s">
        <v>628</v>
      </c>
      <c r="E367" s="51"/>
      <c r="F367" s="51"/>
      <c r="G367" s="51">
        <v>15000</v>
      </c>
      <c r="H367" s="51"/>
      <c r="I367" s="51"/>
      <c r="J367" s="21" t="s">
        <v>368</v>
      </c>
    </row>
    <row r="368" spans="1:10">
      <c r="A368" s="50">
        <v>43442</v>
      </c>
      <c r="B368" s="50">
        <v>43560</v>
      </c>
      <c r="C368" s="51">
        <v>324</v>
      </c>
      <c r="D368" s="51" t="s">
        <v>628</v>
      </c>
      <c r="E368" s="51"/>
      <c r="F368" s="51"/>
      <c r="G368" s="51">
        <v>15000</v>
      </c>
      <c r="H368" s="51"/>
      <c r="I368" s="51"/>
      <c r="J368" s="21" t="s">
        <v>368</v>
      </c>
    </row>
    <row r="369" spans="1:10">
      <c r="A369" s="50">
        <v>43443</v>
      </c>
      <c r="B369" s="50">
        <v>43119</v>
      </c>
      <c r="C369" s="51">
        <v>320</v>
      </c>
      <c r="D369" s="51" t="s">
        <v>628</v>
      </c>
      <c r="E369" s="51"/>
      <c r="F369" s="51"/>
      <c r="G369" s="51">
        <v>5000</v>
      </c>
      <c r="H369" s="51"/>
      <c r="I369" s="51"/>
      <c r="J369" s="51"/>
    </row>
    <row r="370" spans="1:10">
      <c r="A370" s="50">
        <v>43443</v>
      </c>
      <c r="B370" s="50">
        <v>43447</v>
      </c>
      <c r="C370" s="51">
        <v>388</v>
      </c>
      <c r="D370" s="51" t="s">
        <v>656</v>
      </c>
      <c r="E370" s="51"/>
      <c r="F370" s="50">
        <v>43451</v>
      </c>
      <c r="G370" s="51">
        <v>1000</v>
      </c>
      <c r="H370" s="51">
        <v>1099</v>
      </c>
      <c r="I370" s="51"/>
      <c r="J370" s="51" t="s">
        <v>153</v>
      </c>
    </row>
    <row r="371" spans="1:10">
      <c r="A371" s="50">
        <v>43443</v>
      </c>
      <c r="B371" s="50">
        <v>43449</v>
      </c>
      <c r="C371" s="51">
        <v>386</v>
      </c>
      <c r="D371" s="51" t="s">
        <v>657</v>
      </c>
      <c r="E371" s="51"/>
      <c r="F371" s="50">
        <v>43453</v>
      </c>
      <c r="G371" s="51">
        <v>1000</v>
      </c>
      <c r="H371" s="51">
        <v>1142</v>
      </c>
      <c r="I371" s="51"/>
      <c r="J371" s="51"/>
    </row>
    <row r="372" spans="1:10">
      <c r="A372" s="50">
        <v>43443</v>
      </c>
      <c r="B372" s="50">
        <v>43450</v>
      </c>
      <c r="C372" s="51">
        <v>351</v>
      </c>
      <c r="D372" s="51" t="s">
        <v>658</v>
      </c>
      <c r="E372" s="51"/>
      <c r="F372" s="50">
        <v>43450</v>
      </c>
      <c r="G372" s="51">
        <v>1000</v>
      </c>
      <c r="H372" s="51">
        <v>1156</v>
      </c>
      <c r="I372" s="51"/>
      <c r="J372" s="51"/>
    </row>
    <row r="373" spans="1:10">
      <c r="A373" s="50">
        <v>43443</v>
      </c>
      <c r="B373" s="50">
        <v>43533</v>
      </c>
      <c r="C373" s="51">
        <v>310</v>
      </c>
      <c r="D373" s="51" t="s">
        <v>244</v>
      </c>
      <c r="E373" s="51"/>
      <c r="F373" s="51"/>
      <c r="G373" s="51">
        <v>20000</v>
      </c>
      <c r="H373" s="51"/>
      <c r="I373" s="51"/>
      <c r="J373" s="51" t="s">
        <v>368</v>
      </c>
    </row>
    <row r="374" spans="1:10">
      <c r="A374" s="50">
        <v>43444</v>
      </c>
      <c r="B374" s="50">
        <v>43456</v>
      </c>
      <c r="C374" s="51">
        <v>302</v>
      </c>
      <c r="D374" s="51" t="s">
        <v>659</v>
      </c>
      <c r="E374" s="51"/>
      <c r="F374" s="50">
        <v>43455</v>
      </c>
      <c r="G374" s="51">
        <v>3000</v>
      </c>
      <c r="H374" s="51">
        <v>3006</v>
      </c>
      <c r="I374" s="51"/>
      <c r="J374" s="51"/>
    </row>
    <row r="375" spans="1:10">
      <c r="A375" s="50">
        <v>43445</v>
      </c>
      <c r="B375" s="50">
        <v>43494</v>
      </c>
      <c r="C375" s="51">
        <v>309</v>
      </c>
      <c r="D375" s="51" t="s">
        <v>660</v>
      </c>
      <c r="E375" s="51"/>
      <c r="F375" s="51"/>
      <c r="G375" s="51">
        <v>15000</v>
      </c>
      <c r="H375" s="51"/>
      <c r="I375" s="51"/>
      <c r="J375" s="21" t="s">
        <v>368</v>
      </c>
    </row>
    <row r="376" spans="1:10">
      <c r="A376" s="50">
        <v>43446</v>
      </c>
      <c r="B376" s="50">
        <v>43115</v>
      </c>
      <c r="C376" s="51">
        <v>360</v>
      </c>
      <c r="D376" s="51" t="s">
        <v>661</v>
      </c>
      <c r="E376" s="51"/>
      <c r="F376" s="51"/>
      <c r="G376" s="51">
        <v>5000</v>
      </c>
      <c r="H376" s="51"/>
      <c r="I376" s="51"/>
      <c r="J376" s="51"/>
    </row>
    <row r="377" spans="1:10">
      <c r="A377" s="50">
        <v>43446</v>
      </c>
      <c r="B377" s="50">
        <v>43450</v>
      </c>
      <c r="C377" s="51">
        <v>387</v>
      </c>
      <c r="D377" s="51" t="s">
        <v>662</v>
      </c>
      <c r="E377" s="51"/>
      <c r="F377" s="50">
        <v>43451</v>
      </c>
      <c r="G377" s="51">
        <v>150</v>
      </c>
      <c r="H377" s="51">
        <v>184</v>
      </c>
      <c r="I377" s="51"/>
      <c r="J377" s="51"/>
    </row>
    <row r="378" spans="1:10">
      <c r="A378" s="50">
        <v>43446</v>
      </c>
      <c r="B378" s="50">
        <v>43450</v>
      </c>
      <c r="C378" s="51">
        <v>366</v>
      </c>
      <c r="D378" s="51" t="s">
        <v>663</v>
      </c>
      <c r="E378" s="51"/>
      <c r="F378" s="50">
        <v>43452</v>
      </c>
      <c r="G378" s="51">
        <v>1000</v>
      </c>
      <c r="H378" s="51">
        <v>1137</v>
      </c>
      <c r="I378" s="51"/>
      <c r="J378" s="51" t="s">
        <v>89</v>
      </c>
    </row>
    <row r="379" spans="1:10">
      <c r="A379" s="50">
        <v>43446</v>
      </c>
      <c r="B379" s="50">
        <v>43452</v>
      </c>
      <c r="C379" s="51">
        <v>344</v>
      </c>
      <c r="D379" s="51" t="s">
        <v>510</v>
      </c>
      <c r="E379" s="51"/>
      <c r="F379" s="50">
        <v>43451</v>
      </c>
      <c r="G379" s="51">
        <v>1000</v>
      </c>
      <c r="H379" s="51">
        <v>1060</v>
      </c>
      <c r="I379" s="51"/>
      <c r="J379" s="51"/>
    </row>
    <row r="380" spans="1:10">
      <c r="A380" s="50">
        <v>43446</v>
      </c>
      <c r="B380" s="50">
        <v>43455</v>
      </c>
      <c r="C380" s="51">
        <v>381</v>
      </c>
      <c r="D380" s="51" t="s">
        <v>664</v>
      </c>
      <c r="E380" s="51"/>
      <c r="F380" s="50">
        <v>43454</v>
      </c>
      <c r="G380" s="51">
        <v>2000</v>
      </c>
      <c r="H380" s="51">
        <v>2020</v>
      </c>
      <c r="I380" s="51"/>
      <c r="J380" s="51"/>
    </row>
    <row r="381" spans="1:10">
      <c r="A381" s="50">
        <v>43446</v>
      </c>
      <c r="B381" s="50">
        <v>43461</v>
      </c>
      <c r="C381" s="51">
        <v>376</v>
      </c>
      <c r="D381" s="51" t="s">
        <v>665</v>
      </c>
      <c r="E381" s="51"/>
      <c r="F381" s="50">
        <v>43458</v>
      </c>
      <c r="G381" s="51">
        <v>3100</v>
      </c>
      <c r="H381" s="51">
        <v>3162</v>
      </c>
      <c r="I381" s="51"/>
      <c r="J381" s="51"/>
    </row>
    <row r="382" spans="1:10">
      <c r="A382" s="50">
        <v>43446</v>
      </c>
      <c r="B382" s="50">
        <v>43539</v>
      </c>
      <c r="C382" s="51">
        <v>372</v>
      </c>
      <c r="D382" s="51" t="s">
        <v>627</v>
      </c>
      <c r="E382" s="51"/>
      <c r="F382" s="50">
        <v>43521</v>
      </c>
      <c r="G382" s="51">
        <v>20000</v>
      </c>
      <c r="H382" s="51">
        <v>15352</v>
      </c>
      <c r="I382" s="51"/>
      <c r="J382" s="57" t="s">
        <v>371</v>
      </c>
    </row>
    <row r="383" spans="1:10">
      <c r="A383" s="50">
        <v>43447</v>
      </c>
      <c r="B383" s="50">
        <v>43123</v>
      </c>
      <c r="C383" s="51">
        <v>318</v>
      </c>
      <c r="D383" s="51" t="s">
        <v>628</v>
      </c>
      <c r="E383" s="51"/>
      <c r="F383" s="51"/>
      <c r="G383" s="51">
        <v>5000</v>
      </c>
      <c r="H383" s="51"/>
      <c r="I383" s="51"/>
      <c r="J383" s="51"/>
    </row>
    <row r="384" spans="1:10">
      <c r="A384" s="50">
        <v>43447</v>
      </c>
      <c r="B384" s="50">
        <v>43507</v>
      </c>
      <c r="C384" s="51">
        <v>373</v>
      </c>
      <c r="D384" s="51" t="s">
        <v>627</v>
      </c>
      <c r="E384" s="51"/>
      <c r="F384" s="50">
        <v>43522</v>
      </c>
      <c r="G384" s="51">
        <v>15000</v>
      </c>
      <c r="H384" s="51">
        <v>13796</v>
      </c>
      <c r="I384" s="51"/>
      <c r="J384" s="51" t="s">
        <v>371</v>
      </c>
    </row>
    <row r="385" spans="1:10">
      <c r="A385" s="50">
        <v>43448</v>
      </c>
      <c r="B385" s="50">
        <v>43456</v>
      </c>
      <c r="C385" s="51">
        <v>359</v>
      </c>
      <c r="D385" s="51" t="s">
        <v>666</v>
      </c>
      <c r="E385" s="51"/>
      <c r="F385" s="50">
        <v>43455</v>
      </c>
      <c r="G385" s="51">
        <v>1000</v>
      </c>
      <c r="H385" s="51">
        <v>1075</v>
      </c>
      <c r="I385" s="51"/>
      <c r="J385" s="51"/>
    </row>
    <row r="386" spans="1:10">
      <c r="A386" s="50">
        <v>43449</v>
      </c>
      <c r="B386" s="50">
        <v>43117</v>
      </c>
      <c r="C386" s="51">
        <v>312</v>
      </c>
      <c r="D386" s="51" t="s">
        <v>667</v>
      </c>
      <c r="E386" s="51"/>
      <c r="F386" s="51"/>
      <c r="G386" s="51">
        <v>5000</v>
      </c>
      <c r="H386" s="51"/>
      <c r="I386" s="51"/>
      <c r="J386" s="51"/>
    </row>
    <row r="387" spans="1:10">
      <c r="A387" s="50">
        <v>43449</v>
      </c>
      <c r="B387" s="50">
        <v>43451</v>
      </c>
      <c r="C387" s="51">
        <v>387</v>
      </c>
      <c r="D387" s="51" t="s">
        <v>668</v>
      </c>
      <c r="E387" s="51"/>
      <c r="F387" s="50">
        <v>43453</v>
      </c>
      <c r="G387" s="51">
        <v>30</v>
      </c>
      <c r="H387" s="51">
        <v>46</v>
      </c>
      <c r="I387" s="51"/>
      <c r="J387" s="51" t="s">
        <v>89</v>
      </c>
    </row>
    <row r="388" spans="1:10">
      <c r="A388" s="50">
        <v>43449</v>
      </c>
      <c r="B388" s="50">
        <v>43451</v>
      </c>
      <c r="C388" s="51">
        <v>356</v>
      </c>
      <c r="D388" s="51" t="s">
        <v>669</v>
      </c>
      <c r="E388" s="51"/>
      <c r="F388" s="50">
        <v>43454</v>
      </c>
      <c r="G388" s="51">
        <v>200</v>
      </c>
      <c r="H388" s="51">
        <v>322</v>
      </c>
      <c r="I388" s="51"/>
      <c r="J388" s="51" t="s">
        <v>89</v>
      </c>
    </row>
    <row r="389" spans="1:10">
      <c r="A389" s="50">
        <v>43449</v>
      </c>
      <c r="B389" s="50">
        <v>43454</v>
      </c>
      <c r="C389" s="51">
        <v>388</v>
      </c>
      <c r="D389" s="51" t="s">
        <v>670</v>
      </c>
      <c r="E389" s="51"/>
      <c r="F389" s="50">
        <v>43457</v>
      </c>
      <c r="G389" s="51">
        <v>2000</v>
      </c>
      <c r="H389" s="51">
        <v>2076</v>
      </c>
      <c r="I389" s="51"/>
      <c r="J389" s="51"/>
    </row>
    <row r="390" spans="1:10">
      <c r="A390" s="50">
        <v>43449</v>
      </c>
      <c r="B390" s="50">
        <v>43457</v>
      </c>
      <c r="C390" s="51">
        <v>379</v>
      </c>
      <c r="D390" s="51" t="s">
        <v>671</v>
      </c>
      <c r="E390" s="51"/>
      <c r="F390" s="50">
        <v>43463</v>
      </c>
      <c r="G390" s="51">
        <v>1000</v>
      </c>
      <c r="H390" s="51">
        <v>1101</v>
      </c>
      <c r="I390" s="51"/>
      <c r="J390" s="51"/>
    </row>
    <row r="391" spans="1:10">
      <c r="A391" s="50">
        <v>43449</v>
      </c>
      <c r="B391" s="50">
        <v>43459</v>
      </c>
      <c r="C391" s="51">
        <v>328</v>
      </c>
      <c r="D391" s="51" t="s">
        <v>672</v>
      </c>
      <c r="E391" s="51"/>
      <c r="F391" s="50">
        <v>43459</v>
      </c>
      <c r="G391" s="51">
        <v>1000</v>
      </c>
      <c r="H391" s="51">
        <v>1117</v>
      </c>
      <c r="I391" s="51"/>
      <c r="J391" s="51"/>
    </row>
    <row r="392" spans="1:10">
      <c r="A392" s="50">
        <v>43449</v>
      </c>
      <c r="B392" s="50">
        <v>43532</v>
      </c>
      <c r="C392" s="51">
        <v>351</v>
      </c>
      <c r="D392" s="51" t="s">
        <v>660</v>
      </c>
      <c r="E392" s="51"/>
      <c r="F392" s="51"/>
      <c r="G392" s="51">
        <v>20000</v>
      </c>
      <c r="H392" s="51"/>
      <c r="I392" s="51"/>
      <c r="J392" s="21" t="s">
        <v>368</v>
      </c>
    </row>
    <row r="393" spans="1:10">
      <c r="A393" s="50">
        <v>43450</v>
      </c>
      <c r="B393" s="50">
        <v>43106</v>
      </c>
      <c r="C393" s="51">
        <v>344</v>
      </c>
      <c r="D393" s="51" t="s">
        <v>673</v>
      </c>
      <c r="E393" s="51"/>
      <c r="F393" s="50">
        <v>43468</v>
      </c>
      <c r="G393" s="51">
        <v>3000</v>
      </c>
      <c r="H393" s="51">
        <v>3040</v>
      </c>
      <c r="I393" s="51"/>
      <c r="J393" s="51"/>
    </row>
    <row r="394" spans="1:10">
      <c r="A394" s="50">
        <v>43450</v>
      </c>
      <c r="B394" s="50">
        <v>43455</v>
      </c>
      <c r="C394" s="51">
        <v>371</v>
      </c>
      <c r="D394" s="51" t="s">
        <v>674</v>
      </c>
      <c r="E394" s="51"/>
      <c r="F394" s="50">
        <v>43455</v>
      </c>
      <c r="G394" s="51">
        <v>1000</v>
      </c>
      <c r="H394" s="51">
        <v>1081</v>
      </c>
      <c r="I394" s="51"/>
      <c r="J394" s="51"/>
    </row>
    <row r="395" spans="1:10">
      <c r="A395" s="50">
        <v>43451</v>
      </c>
      <c r="B395" s="50">
        <v>43109</v>
      </c>
      <c r="C395" s="51">
        <v>314</v>
      </c>
      <c r="D395" s="51" t="s">
        <v>675</v>
      </c>
      <c r="E395" s="51"/>
      <c r="F395" s="50">
        <v>43472</v>
      </c>
      <c r="G395" s="51">
        <v>2550</v>
      </c>
      <c r="H395" s="51">
        <v>2658</v>
      </c>
      <c r="I395" s="51"/>
      <c r="J395" s="51"/>
    </row>
    <row r="396" spans="1:10">
      <c r="A396" s="50">
        <v>43451</v>
      </c>
      <c r="B396" s="50">
        <v>43114</v>
      </c>
      <c r="C396" s="51">
        <v>366</v>
      </c>
      <c r="D396" s="51" t="s">
        <v>676</v>
      </c>
      <c r="E396" s="51"/>
      <c r="F396" s="50">
        <v>43477</v>
      </c>
      <c r="G396" s="51">
        <v>4000</v>
      </c>
      <c r="H396" s="51">
        <v>4026</v>
      </c>
      <c r="I396" s="51"/>
      <c r="J396" s="51"/>
    </row>
    <row r="397" spans="1:10">
      <c r="A397" s="50">
        <v>43452</v>
      </c>
      <c r="B397" s="50">
        <v>43102</v>
      </c>
      <c r="C397" s="51">
        <v>325</v>
      </c>
      <c r="D397" s="51" t="s">
        <v>677</v>
      </c>
      <c r="E397" s="51"/>
      <c r="F397" s="50">
        <v>43830</v>
      </c>
      <c r="G397" s="51">
        <v>2100</v>
      </c>
      <c r="H397" s="51">
        <v>2265</v>
      </c>
      <c r="I397" s="51"/>
      <c r="J397" s="51" t="s">
        <v>537</v>
      </c>
    </row>
    <row r="398" spans="1:10">
      <c r="A398" s="50">
        <v>43452</v>
      </c>
      <c r="B398" s="50">
        <v>43110</v>
      </c>
      <c r="C398" s="51">
        <v>383</v>
      </c>
      <c r="D398" s="51" t="s">
        <v>675</v>
      </c>
      <c r="E398" s="51"/>
      <c r="F398" s="50">
        <v>43474</v>
      </c>
      <c r="G398" s="51">
        <v>2500</v>
      </c>
      <c r="H398" s="51">
        <v>2654</v>
      </c>
      <c r="I398" s="51"/>
      <c r="J398" s="51"/>
    </row>
    <row r="399" spans="1:10">
      <c r="A399" s="50">
        <v>43452</v>
      </c>
      <c r="B399" s="50">
        <v>43112</v>
      </c>
      <c r="C399" s="51">
        <v>368</v>
      </c>
      <c r="D399" s="51" t="s">
        <v>667</v>
      </c>
      <c r="E399" s="51"/>
      <c r="F399" s="51"/>
      <c r="G399" s="51">
        <v>5000</v>
      </c>
      <c r="H399" s="51"/>
      <c r="I399" s="51"/>
      <c r="J399" s="51"/>
    </row>
    <row r="400" spans="1:10">
      <c r="A400" s="50">
        <v>43452</v>
      </c>
      <c r="B400" s="50">
        <v>43120</v>
      </c>
      <c r="C400" s="51">
        <v>350</v>
      </c>
      <c r="D400" s="51" t="s">
        <v>661</v>
      </c>
      <c r="E400" s="51"/>
      <c r="F400" s="51"/>
      <c r="G400" s="51">
        <v>5000</v>
      </c>
      <c r="H400" s="51"/>
      <c r="I400" s="51"/>
      <c r="J400" s="51"/>
    </row>
    <row r="401" spans="1:10">
      <c r="A401" s="50">
        <v>43452</v>
      </c>
      <c r="B401" s="50">
        <v>43120</v>
      </c>
      <c r="C401" s="51">
        <v>345</v>
      </c>
      <c r="D401" s="51" t="s">
        <v>661</v>
      </c>
      <c r="E401" s="51"/>
      <c r="F401" s="51"/>
      <c r="G401" s="51">
        <v>5000</v>
      </c>
      <c r="H401" s="51"/>
      <c r="I401" s="51"/>
      <c r="J401" s="51"/>
    </row>
    <row r="402" spans="1:10">
      <c r="A402" s="50">
        <v>43452</v>
      </c>
      <c r="B402" s="50">
        <v>43456</v>
      </c>
      <c r="C402" s="51">
        <v>340</v>
      </c>
      <c r="D402" s="51" t="s">
        <v>678</v>
      </c>
      <c r="E402" s="51"/>
      <c r="F402" s="50">
        <v>43456</v>
      </c>
      <c r="G402" s="51">
        <v>300</v>
      </c>
      <c r="H402" s="51">
        <v>378</v>
      </c>
      <c r="I402" s="51"/>
      <c r="J402" s="51"/>
    </row>
    <row r="403" spans="1:10">
      <c r="A403" s="50">
        <v>43453</v>
      </c>
      <c r="B403" s="50">
        <v>43101</v>
      </c>
      <c r="C403" s="51">
        <v>356</v>
      </c>
      <c r="D403" s="51" t="s">
        <v>637</v>
      </c>
      <c r="E403" s="51"/>
      <c r="F403" s="50">
        <v>43828</v>
      </c>
      <c r="G403" s="51">
        <v>1000</v>
      </c>
      <c r="H403" s="51">
        <v>1057</v>
      </c>
      <c r="I403" s="51"/>
      <c r="J403" s="51"/>
    </row>
    <row r="404" spans="1:10">
      <c r="A404" s="50">
        <v>43453</v>
      </c>
      <c r="B404" s="50">
        <v>43114</v>
      </c>
      <c r="C404" s="51">
        <v>369</v>
      </c>
      <c r="D404" s="51" t="s">
        <v>667</v>
      </c>
      <c r="E404" s="51"/>
      <c r="F404" s="50">
        <v>43478</v>
      </c>
      <c r="G404" s="51">
        <v>5000</v>
      </c>
      <c r="H404" s="51">
        <v>5123</v>
      </c>
      <c r="I404" s="51"/>
      <c r="J404" s="51"/>
    </row>
    <row r="405" spans="1:10">
      <c r="A405" s="50">
        <v>43453</v>
      </c>
      <c r="B405" s="50">
        <v>43117</v>
      </c>
      <c r="C405" s="51">
        <v>381</v>
      </c>
      <c r="D405" s="51" t="s">
        <v>515</v>
      </c>
      <c r="E405" s="51"/>
      <c r="F405" s="51"/>
      <c r="G405" s="51">
        <v>2600</v>
      </c>
      <c r="H405" s="51"/>
      <c r="I405" s="51"/>
      <c r="J405" s="51"/>
    </row>
    <row r="406" spans="1:10">
      <c r="A406" s="50">
        <v>43453</v>
      </c>
      <c r="B406" s="50">
        <v>43152</v>
      </c>
      <c r="C406" s="51">
        <v>302</v>
      </c>
      <c r="D406" s="51" t="s">
        <v>679</v>
      </c>
      <c r="E406" s="51"/>
      <c r="F406" s="51"/>
      <c r="G406" s="51">
        <v>10000</v>
      </c>
      <c r="H406" s="51"/>
      <c r="I406" s="51"/>
      <c r="J406" s="51"/>
    </row>
    <row r="407" spans="1:10">
      <c r="A407" s="50">
        <v>43453</v>
      </c>
      <c r="B407" s="50">
        <v>43455</v>
      </c>
      <c r="C407" s="51">
        <v>387</v>
      </c>
      <c r="D407" s="51" t="s">
        <v>680</v>
      </c>
      <c r="E407" s="51"/>
      <c r="F407" s="50">
        <v>43454</v>
      </c>
      <c r="G407" s="51">
        <v>60</v>
      </c>
      <c r="H407" s="51">
        <v>86</v>
      </c>
      <c r="I407" s="51"/>
      <c r="J407" s="51" t="s">
        <v>89</v>
      </c>
    </row>
    <row r="408" spans="1:10">
      <c r="A408" s="50">
        <v>43454</v>
      </c>
      <c r="B408" s="50">
        <v>43108</v>
      </c>
      <c r="C408" s="51">
        <v>359</v>
      </c>
      <c r="D408" s="51" t="s">
        <v>681</v>
      </c>
      <c r="E408" s="51"/>
      <c r="F408" s="50">
        <v>43471</v>
      </c>
      <c r="G408" s="51">
        <v>3000</v>
      </c>
      <c r="H408" s="51">
        <v>3059</v>
      </c>
      <c r="I408" s="51"/>
      <c r="J408" s="51" t="s">
        <v>89</v>
      </c>
    </row>
    <row r="409" spans="1:10">
      <c r="A409" s="50">
        <v>43454</v>
      </c>
      <c r="B409" s="50">
        <v>43119</v>
      </c>
      <c r="C409" s="51">
        <v>371</v>
      </c>
      <c r="D409" s="51" t="s">
        <v>682</v>
      </c>
      <c r="E409" s="51"/>
      <c r="F409" s="51"/>
      <c r="G409" s="51">
        <v>5050</v>
      </c>
      <c r="H409" s="51"/>
      <c r="I409" s="51"/>
      <c r="J409" s="51"/>
    </row>
    <row r="410" spans="1:10">
      <c r="A410" s="50">
        <v>43454</v>
      </c>
      <c r="B410" s="50">
        <v>43456</v>
      </c>
      <c r="C410" s="51">
        <v>387</v>
      </c>
      <c r="D410" s="51" t="s">
        <v>683</v>
      </c>
      <c r="E410" s="51"/>
      <c r="F410" s="50">
        <v>43458</v>
      </c>
      <c r="G410" s="51">
        <v>30</v>
      </c>
      <c r="H410" s="51">
        <v>49</v>
      </c>
      <c r="I410" s="51"/>
      <c r="J410" s="51"/>
    </row>
    <row r="411" spans="1:10">
      <c r="A411" s="50">
        <v>43454</v>
      </c>
      <c r="B411" s="50">
        <v>43458</v>
      </c>
      <c r="C411" s="51">
        <v>377</v>
      </c>
      <c r="D411" s="51" t="s">
        <v>684</v>
      </c>
      <c r="E411" s="51"/>
      <c r="F411" s="50">
        <v>43458</v>
      </c>
      <c r="G411" s="51">
        <v>500</v>
      </c>
      <c r="H411" s="51">
        <v>580</v>
      </c>
      <c r="I411" s="51"/>
      <c r="J411" s="51"/>
    </row>
    <row r="412" spans="1:10">
      <c r="A412" s="50">
        <v>43454</v>
      </c>
      <c r="B412" s="50">
        <v>43459</v>
      </c>
      <c r="C412" s="51">
        <v>355</v>
      </c>
      <c r="D412" s="51" t="s">
        <v>607</v>
      </c>
      <c r="E412" s="51"/>
      <c r="F412" s="50">
        <v>43458</v>
      </c>
      <c r="G412" s="51">
        <v>1000</v>
      </c>
      <c r="H412" s="51">
        <v>1047</v>
      </c>
      <c r="I412" s="51"/>
      <c r="J412" s="51"/>
    </row>
    <row r="413" spans="1:10">
      <c r="A413" s="50">
        <v>43454</v>
      </c>
      <c r="B413" s="50">
        <v>43462</v>
      </c>
      <c r="C413" s="51">
        <v>378</v>
      </c>
      <c r="D413" s="51" t="s">
        <v>685</v>
      </c>
      <c r="E413" s="51"/>
      <c r="F413" s="50">
        <v>43461</v>
      </c>
      <c r="G413" s="51">
        <v>1000</v>
      </c>
      <c r="H413" s="51">
        <v>1060</v>
      </c>
      <c r="I413" s="51"/>
      <c r="J413" s="51"/>
    </row>
    <row r="414" spans="1:10">
      <c r="A414" s="50">
        <v>43455</v>
      </c>
      <c r="B414" s="50">
        <v>43120</v>
      </c>
      <c r="C414" s="51">
        <v>330</v>
      </c>
      <c r="D414" s="51" t="s">
        <v>686</v>
      </c>
      <c r="E414" s="51"/>
      <c r="F414" s="51"/>
      <c r="G414" s="51">
        <v>5000</v>
      </c>
      <c r="H414" s="51"/>
      <c r="I414" s="51"/>
      <c r="J414" s="51" t="s">
        <v>89</v>
      </c>
    </row>
    <row r="415" spans="1:10">
      <c r="A415" s="50">
        <v>43455</v>
      </c>
      <c r="B415" s="50">
        <v>43131</v>
      </c>
      <c r="C415" s="51">
        <v>340</v>
      </c>
      <c r="D415" s="51" t="s">
        <v>628</v>
      </c>
      <c r="E415" s="51"/>
      <c r="F415" s="51"/>
      <c r="G415" s="51">
        <v>5000</v>
      </c>
      <c r="H415" s="51"/>
      <c r="I415" s="51"/>
      <c r="J415" s="51"/>
    </row>
    <row r="416" spans="1:10">
      <c r="A416" s="50">
        <v>43456</v>
      </c>
      <c r="B416" s="50">
        <v>43101</v>
      </c>
      <c r="C416" s="51">
        <v>363</v>
      </c>
      <c r="D416" s="51" t="s">
        <v>227</v>
      </c>
      <c r="E416" s="51"/>
      <c r="F416" s="50">
        <v>43466</v>
      </c>
      <c r="G416" s="51">
        <v>2000</v>
      </c>
      <c r="H416" s="51">
        <v>2074</v>
      </c>
      <c r="I416" s="51"/>
      <c r="J416" s="51"/>
    </row>
    <row r="417" spans="1:10">
      <c r="A417" s="50">
        <v>43456</v>
      </c>
      <c r="B417" s="50">
        <v>43124</v>
      </c>
      <c r="C417" s="51">
        <v>377</v>
      </c>
      <c r="D417" s="51" t="s">
        <v>661</v>
      </c>
      <c r="E417" s="51"/>
      <c r="F417" s="51"/>
      <c r="G417" s="51">
        <v>5000</v>
      </c>
      <c r="H417" s="51"/>
      <c r="I417" s="51"/>
      <c r="J417" s="51"/>
    </row>
    <row r="418" spans="1:10">
      <c r="A418" s="50">
        <v>43456</v>
      </c>
      <c r="B418" s="50">
        <v>43125</v>
      </c>
      <c r="C418" s="51">
        <v>327</v>
      </c>
      <c r="D418" s="51" t="s">
        <v>687</v>
      </c>
      <c r="E418" s="51"/>
      <c r="F418" s="51"/>
      <c r="G418" s="51">
        <v>5000</v>
      </c>
      <c r="H418" s="51"/>
      <c r="I418" s="51"/>
      <c r="J418" s="51" t="s">
        <v>89</v>
      </c>
    </row>
    <row r="419" spans="1:10">
      <c r="A419" s="50">
        <v>43456</v>
      </c>
      <c r="B419" s="50">
        <v>43128</v>
      </c>
      <c r="C419" s="51">
        <v>388</v>
      </c>
      <c r="D419" s="51" t="s">
        <v>546</v>
      </c>
      <c r="E419" s="51"/>
      <c r="F419" s="51"/>
      <c r="G419" s="51">
        <v>5000</v>
      </c>
      <c r="H419" s="51"/>
      <c r="I419" s="51"/>
      <c r="J419" s="51"/>
    </row>
    <row r="420" spans="1:10">
      <c r="A420" s="50">
        <v>43457</v>
      </c>
      <c r="B420" s="50">
        <v>43118</v>
      </c>
      <c r="C420" s="51">
        <v>384</v>
      </c>
      <c r="D420" s="51" t="s">
        <v>688</v>
      </c>
      <c r="E420" s="51"/>
      <c r="F420" s="51"/>
      <c r="G420" s="51">
        <v>6000</v>
      </c>
      <c r="H420" s="51"/>
      <c r="I420" s="51"/>
      <c r="J420" s="21" t="s">
        <v>368</v>
      </c>
    </row>
    <row r="421" spans="1:10">
      <c r="A421" s="50">
        <v>43457</v>
      </c>
      <c r="B421" s="50">
        <v>43125</v>
      </c>
      <c r="C421" s="51">
        <v>376</v>
      </c>
      <c r="D421" s="51" t="s">
        <v>661</v>
      </c>
      <c r="E421" s="51"/>
      <c r="F421" s="51"/>
      <c r="G421" s="51">
        <v>5000</v>
      </c>
      <c r="H421" s="51"/>
      <c r="I421" s="51"/>
      <c r="J421" s="51"/>
    </row>
    <row r="422" spans="1:10">
      <c r="A422" s="50">
        <v>43457</v>
      </c>
      <c r="B422" s="50">
        <v>43533</v>
      </c>
      <c r="C422" s="51">
        <v>355</v>
      </c>
      <c r="D422" s="51" t="s">
        <v>90</v>
      </c>
      <c r="E422" s="51"/>
      <c r="F422" s="51"/>
      <c r="G422" s="51">
        <v>20000</v>
      </c>
      <c r="H422" s="51"/>
      <c r="I422" s="51"/>
      <c r="J422" s="21" t="s">
        <v>368</v>
      </c>
    </row>
    <row r="423" spans="1:10">
      <c r="A423" s="50">
        <v>43458</v>
      </c>
      <c r="B423" s="50">
        <v>43102</v>
      </c>
      <c r="C423" s="51">
        <v>316</v>
      </c>
      <c r="D423" s="51" t="s">
        <v>689</v>
      </c>
      <c r="E423" s="51"/>
      <c r="F423" s="50">
        <v>43466</v>
      </c>
      <c r="G423" s="51">
        <v>1000</v>
      </c>
      <c r="H423" s="51">
        <v>1073</v>
      </c>
      <c r="I423" s="51"/>
      <c r="J423" s="51" t="s">
        <v>89</v>
      </c>
    </row>
    <row r="424" spans="1:15">
      <c r="A424" s="50">
        <v>43458</v>
      </c>
      <c r="B424" s="50">
        <v>43127</v>
      </c>
      <c r="C424" s="51">
        <v>365</v>
      </c>
      <c r="D424" s="51" t="s">
        <v>546</v>
      </c>
      <c r="E424" s="51"/>
      <c r="F424" s="51"/>
      <c r="G424" s="51">
        <v>5000</v>
      </c>
      <c r="H424" s="51"/>
      <c r="I424" s="51"/>
      <c r="J424" s="51"/>
      <c r="O424" t="s">
        <v>690</v>
      </c>
    </row>
    <row r="425" spans="1:10">
      <c r="A425" s="50">
        <v>43458</v>
      </c>
      <c r="B425" s="50">
        <v>43129</v>
      </c>
      <c r="C425" s="51">
        <v>328</v>
      </c>
      <c r="D425" s="51" t="s">
        <v>661</v>
      </c>
      <c r="E425" s="51"/>
      <c r="F425" s="51"/>
      <c r="G425" s="51">
        <v>5000</v>
      </c>
      <c r="H425" s="51"/>
      <c r="I425" s="51"/>
      <c r="J425" s="51"/>
    </row>
    <row r="426" spans="1:10">
      <c r="A426" s="50">
        <v>43459</v>
      </c>
      <c r="B426" s="50">
        <v>43461</v>
      </c>
      <c r="C426" s="51">
        <v>387</v>
      </c>
      <c r="D426" s="51" t="s">
        <v>691</v>
      </c>
      <c r="E426" s="51"/>
      <c r="F426" s="50">
        <v>43460</v>
      </c>
      <c r="G426" s="51">
        <v>50</v>
      </c>
      <c r="H426" s="51">
        <v>85</v>
      </c>
      <c r="I426" s="51"/>
      <c r="J426" s="51"/>
    </row>
    <row r="427" spans="1:10">
      <c r="A427" s="50">
        <v>43460</v>
      </c>
      <c r="B427" s="50">
        <v>43107</v>
      </c>
      <c r="C427" s="51">
        <v>353</v>
      </c>
      <c r="D427" s="51" t="s">
        <v>692</v>
      </c>
      <c r="E427" s="51"/>
      <c r="F427" s="50">
        <v>43472</v>
      </c>
      <c r="G427" s="51">
        <v>3000</v>
      </c>
      <c r="H427" s="51">
        <v>3073</v>
      </c>
      <c r="I427" s="51"/>
      <c r="J427" s="51"/>
    </row>
    <row r="428" spans="1:10">
      <c r="A428" s="50">
        <v>43460</v>
      </c>
      <c r="B428" s="50">
        <v>43108</v>
      </c>
      <c r="C428" s="51">
        <v>386</v>
      </c>
      <c r="D428" s="51" t="s">
        <v>524</v>
      </c>
      <c r="E428" s="51"/>
      <c r="F428" s="51"/>
      <c r="G428" s="51">
        <v>3000</v>
      </c>
      <c r="H428" s="51"/>
      <c r="I428" s="51"/>
      <c r="J428" s="51"/>
    </row>
    <row r="429" spans="1:10">
      <c r="A429" s="50">
        <v>43460</v>
      </c>
      <c r="B429" s="50">
        <v>43113</v>
      </c>
      <c r="C429" s="51">
        <v>379</v>
      </c>
      <c r="D429" s="51" t="s">
        <v>693</v>
      </c>
      <c r="E429" s="51"/>
      <c r="F429" s="51"/>
      <c r="G429" s="51">
        <v>4700</v>
      </c>
      <c r="H429" s="51"/>
      <c r="I429" s="51"/>
      <c r="J429" s="51"/>
    </row>
    <row r="430" spans="1:10">
      <c r="A430" s="50">
        <v>43460</v>
      </c>
      <c r="B430" s="50">
        <v>43124</v>
      </c>
      <c r="C430" s="51">
        <v>378</v>
      </c>
      <c r="D430" s="51" t="s">
        <v>694</v>
      </c>
      <c r="E430" s="51"/>
      <c r="F430" s="51"/>
      <c r="G430" s="51">
        <v>5000</v>
      </c>
      <c r="H430" s="51"/>
      <c r="I430" s="51"/>
      <c r="J430" s="51"/>
    </row>
    <row r="431" spans="1:10">
      <c r="A431" s="50">
        <v>43460</v>
      </c>
      <c r="B431" s="50">
        <v>43130</v>
      </c>
      <c r="C431" s="51">
        <v>375</v>
      </c>
      <c r="D431" s="51" t="s">
        <v>682</v>
      </c>
      <c r="E431" s="51"/>
      <c r="F431" s="51"/>
      <c r="G431" s="51">
        <v>5000</v>
      </c>
      <c r="H431" s="51"/>
      <c r="I431" s="51"/>
      <c r="J431" s="51"/>
    </row>
    <row r="432" spans="1:10">
      <c r="A432" s="50">
        <v>43460</v>
      </c>
      <c r="B432" s="50">
        <v>43138</v>
      </c>
      <c r="C432" s="51">
        <v>362</v>
      </c>
      <c r="D432" s="51" t="s">
        <v>695</v>
      </c>
      <c r="E432" s="51"/>
      <c r="F432" s="51"/>
      <c r="G432" s="51">
        <v>10000</v>
      </c>
      <c r="H432" s="51"/>
      <c r="I432" s="51"/>
      <c r="J432" s="51"/>
    </row>
    <row r="433" spans="1:10">
      <c r="A433" s="50">
        <v>43461</v>
      </c>
      <c r="B433" s="50">
        <v>43463</v>
      </c>
      <c r="C433" s="51">
        <v>387</v>
      </c>
      <c r="D433" s="51" t="s">
        <v>696</v>
      </c>
      <c r="E433" s="51"/>
      <c r="F433" s="50">
        <v>43829</v>
      </c>
      <c r="G433" s="51">
        <v>30</v>
      </c>
      <c r="H433" s="51">
        <v>45</v>
      </c>
      <c r="I433" s="51"/>
      <c r="J433" s="51" t="s">
        <v>153</v>
      </c>
    </row>
    <row r="434" spans="1:10">
      <c r="A434" s="50">
        <v>43462</v>
      </c>
      <c r="B434" s="50">
        <v>43132</v>
      </c>
      <c r="C434" s="51">
        <v>305</v>
      </c>
      <c r="D434" s="51" t="s">
        <v>682</v>
      </c>
      <c r="E434" s="51"/>
      <c r="F434" s="51"/>
      <c r="G434" s="51">
        <v>5000</v>
      </c>
      <c r="H434" s="51"/>
      <c r="I434" s="51"/>
      <c r="J434" s="51"/>
    </row>
    <row r="435" spans="1:10">
      <c r="A435" s="50">
        <v>43462</v>
      </c>
      <c r="B435" s="50">
        <v>43135</v>
      </c>
      <c r="C435" s="51">
        <v>356</v>
      </c>
      <c r="D435" s="51" t="s">
        <v>682</v>
      </c>
      <c r="E435" s="51"/>
      <c r="F435" s="51"/>
      <c r="G435" s="51">
        <v>5000</v>
      </c>
      <c r="H435" s="51"/>
      <c r="I435" s="51"/>
      <c r="J435" s="51"/>
    </row>
    <row r="436" spans="1:10">
      <c r="A436" s="50">
        <v>43463</v>
      </c>
      <c r="B436" s="50">
        <v>43129</v>
      </c>
      <c r="C436" s="51">
        <v>342</v>
      </c>
      <c r="D436" s="51" t="s">
        <v>627</v>
      </c>
      <c r="E436" s="51"/>
      <c r="F436" s="51"/>
      <c r="G436" s="51">
        <v>5000</v>
      </c>
      <c r="H436" s="51"/>
      <c r="I436" s="51"/>
      <c r="J436" s="51"/>
    </row>
    <row r="437" spans="1:10">
      <c r="A437" s="50">
        <v>43464</v>
      </c>
      <c r="B437" s="50">
        <v>43101</v>
      </c>
      <c r="C437" s="51">
        <v>387</v>
      </c>
      <c r="D437" s="51" t="s">
        <v>697</v>
      </c>
      <c r="E437" s="51"/>
      <c r="F437" s="50">
        <v>43470</v>
      </c>
      <c r="G437" s="51">
        <v>30</v>
      </c>
      <c r="H437" s="51">
        <v>53</v>
      </c>
      <c r="I437" s="51"/>
      <c r="J437" s="51" t="s">
        <v>89</v>
      </c>
    </row>
    <row r="438" spans="1:10">
      <c r="A438" s="50">
        <v>43464</v>
      </c>
      <c r="B438" s="50">
        <v>43110</v>
      </c>
      <c r="C438" s="51">
        <v>325</v>
      </c>
      <c r="D438" s="51" t="s">
        <v>698</v>
      </c>
      <c r="E438" s="51"/>
      <c r="F438" s="50">
        <v>43472</v>
      </c>
      <c r="G438" s="51">
        <v>1000</v>
      </c>
      <c r="H438" s="51">
        <v>1129</v>
      </c>
      <c r="I438" s="51"/>
      <c r="J438" s="51" t="s">
        <v>89</v>
      </c>
    </row>
    <row r="439" spans="1:10">
      <c r="A439" s="50">
        <v>43464</v>
      </c>
      <c r="B439" s="50">
        <v>43121</v>
      </c>
      <c r="C439" s="51">
        <v>370</v>
      </c>
      <c r="D439" s="51" t="s">
        <v>699</v>
      </c>
      <c r="E439" s="51"/>
      <c r="F439" s="51"/>
      <c r="G439" s="51">
        <v>5000</v>
      </c>
      <c r="H439" s="51"/>
      <c r="I439" s="51"/>
      <c r="J439" s="51" t="s">
        <v>89</v>
      </c>
    </row>
    <row r="440" spans="1:10">
      <c r="A440" s="50">
        <v>43464</v>
      </c>
      <c r="B440" s="50">
        <v>43130</v>
      </c>
      <c r="C440" s="51">
        <v>313</v>
      </c>
      <c r="D440" s="51" t="s">
        <v>700</v>
      </c>
      <c r="E440" s="51"/>
      <c r="F440" s="51"/>
      <c r="G440" s="51">
        <v>8000</v>
      </c>
      <c r="H440" s="51"/>
      <c r="I440" s="51"/>
      <c r="J440" s="51" t="s">
        <v>89</v>
      </c>
    </row>
    <row r="441" spans="1:10">
      <c r="A441" s="50">
        <v>43465</v>
      </c>
      <c r="B441" s="50">
        <v>43106</v>
      </c>
      <c r="C441" s="51">
        <v>341</v>
      </c>
      <c r="D441" s="51" t="s">
        <v>424</v>
      </c>
      <c r="E441" s="51"/>
      <c r="F441" s="50">
        <v>43472</v>
      </c>
      <c r="G441" s="51">
        <v>1000</v>
      </c>
      <c r="H441" s="51">
        <v>1064</v>
      </c>
      <c r="I441" s="51"/>
      <c r="J441" s="51"/>
    </row>
    <row r="442" spans="1:10">
      <c r="A442" s="50">
        <v>43465</v>
      </c>
      <c r="B442" s="50">
        <v>43121</v>
      </c>
      <c r="C442" s="51">
        <v>363</v>
      </c>
      <c r="D442" s="51" t="s">
        <v>701</v>
      </c>
      <c r="E442" s="51"/>
      <c r="F442" s="51"/>
      <c r="G442" s="51">
        <v>5000</v>
      </c>
      <c r="H442" s="51"/>
      <c r="I442" s="51"/>
      <c r="J442" s="51"/>
    </row>
    <row r="443" spans="1:10">
      <c r="A443" s="50">
        <v>43465</v>
      </c>
      <c r="B443" s="50">
        <v>43135</v>
      </c>
      <c r="C443" s="51">
        <v>316</v>
      </c>
      <c r="D443" s="51" t="s">
        <v>682</v>
      </c>
      <c r="E443" s="51"/>
      <c r="F443" s="51"/>
      <c r="G443" s="51">
        <v>5000</v>
      </c>
      <c r="H443" s="51"/>
      <c r="I443" s="51"/>
      <c r="J443" s="51"/>
    </row>
    <row r="444" spans="1:10">
      <c r="A444" s="50">
        <v>43467</v>
      </c>
      <c r="B444" s="50">
        <v>43474</v>
      </c>
      <c r="C444" s="51">
        <v>344</v>
      </c>
      <c r="D444" s="51" t="s">
        <v>702</v>
      </c>
      <c r="E444" s="51"/>
      <c r="F444" s="50">
        <v>43473</v>
      </c>
      <c r="G444" s="51">
        <v>1100</v>
      </c>
      <c r="H444" s="51">
        <v>1179</v>
      </c>
      <c r="I444" s="51"/>
      <c r="J444" s="51"/>
    </row>
    <row r="445" spans="1:10">
      <c r="A445" s="50">
        <v>43469</v>
      </c>
      <c r="B445" s="50">
        <v>43534</v>
      </c>
      <c r="C445" s="51">
        <v>374</v>
      </c>
      <c r="D445" s="51" t="s">
        <v>695</v>
      </c>
      <c r="E445" s="51"/>
      <c r="F445" s="51"/>
      <c r="G445" s="51">
        <v>15000</v>
      </c>
      <c r="H445" s="51"/>
      <c r="I445" s="51"/>
      <c r="J445" s="51"/>
    </row>
    <row r="446" spans="1:10">
      <c r="A446" s="50">
        <v>43469</v>
      </c>
      <c r="B446" s="50">
        <v>43490</v>
      </c>
      <c r="C446" s="51">
        <v>364</v>
      </c>
      <c r="D446" s="51" t="s">
        <v>627</v>
      </c>
      <c r="E446" s="51"/>
      <c r="F446" s="50">
        <v>43527</v>
      </c>
      <c r="G446" s="51">
        <v>15000</v>
      </c>
      <c r="H446" s="51">
        <v>11197</v>
      </c>
      <c r="I446" s="51"/>
      <c r="J446" s="51" t="s">
        <v>371</v>
      </c>
    </row>
    <row r="447" spans="1:10">
      <c r="A447" s="50">
        <v>43469</v>
      </c>
      <c r="B447" s="50">
        <v>43546</v>
      </c>
      <c r="C447" s="51">
        <v>382</v>
      </c>
      <c r="D447" s="51" t="s">
        <v>498</v>
      </c>
      <c r="E447" s="51"/>
      <c r="F447" s="51"/>
      <c r="G447" s="51">
        <v>15000</v>
      </c>
      <c r="H447" s="51"/>
      <c r="I447" s="51"/>
      <c r="J447" s="51" t="s">
        <v>368</v>
      </c>
    </row>
    <row r="448" spans="1:10">
      <c r="A448" s="50">
        <v>43470</v>
      </c>
      <c r="B448" s="50">
        <v>43472</v>
      </c>
      <c r="C448" s="51">
        <v>387</v>
      </c>
      <c r="D448" s="51" t="s">
        <v>201</v>
      </c>
      <c r="E448" s="51"/>
      <c r="F448" s="50">
        <v>43472</v>
      </c>
      <c r="G448" s="51">
        <v>90</v>
      </c>
      <c r="H448" s="51">
        <v>101</v>
      </c>
      <c r="I448" s="51"/>
      <c r="J448" s="51"/>
    </row>
    <row r="449" spans="1:10">
      <c r="A449" s="50">
        <v>43470</v>
      </c>
      <c r="B449" s="50">
        <v>43477</v>
      </c>
      <c r="C449" s="51">
        <v>341</v>
      </c>
      <c r="D449" s="51" t="s">
        <v>703</v>
      </c>
      <c r="E449" s="51"/>
      <c r="F449" s="50">
        <v>43482</v>
      </c>
      <c r="G449" s="51">
        <v>1000</v>
      </c>
      <c r="H449" s="51">
        <v>1055</v>
      </c>
      <c r="I449" s="51"/>
      <c r="J449" s="51"/>
    </row>
    <row r="450" spans="1:10">
      <c r="A450" s="50">
        <v>43470</v>
      </c>
      <c r="B450" s="50">
        <v>43490</v>
      </c>
      <c r="C450" s="51">
        <v>359</v>
      </c>
      <c r="D450" s="51" t="s">
        <v>704</v>
      </c>
      <c r="E450" s="51"/>
      <c r="F450" s="50">
        <v>43490</v>
      </c>
      <c r="G450" s="51">
        <v>6000</v>
      </c>
      <c r="H450" s="51">
        <v>6013</v>
      </c>
      <c r="I450" s="51"/>
      <c r="J450" s="51"/>
    </row>
    <row r="451" spans="1:10">
      <c r="A451" s="50">
        <v>43470</v>
      </c>
      <c r="B451" s="50">
        <v>43557</v>
      </c>
      <c r="C451" s="51">
        <v>325</v>
      </c>
      <c r="D451" s="51" t="s">
        <v>705</v>
      </c>
      <c r="E451" s="51"/>
      <c r="F451" s="51"/>
      <c r="G451" s="51">
        <v>10000</v>
      </c>
      <c r="H451" s="51"/>
      <c r="I451" s="51"/>
      <c r="J451" s="51" t="s">
        <v>368</v>
      </c>
    </row>
    <row r="452" spans="1:10">
      <c r="A452" s="50">
        <v>43471</v>
      </c>
      <c r="B452" s="50">
        <v>43473</v>
      </c>
      <c r="C452" s="51">
        <v>387</v>
      </c>
      <c r="D452" s="51" t="s">
        <v>706</v>
      </c>
      <c r="E452" s="51"/>
      <c r="F452" s="50">
        <v>43476</v>
      </c>
      <c r="G452" s="51">
        <v>100</v>
      </c>
      <c r="H452" s="51">
        <v>132</v>
      </c>
      <c r="I452" s="51"/>
      <c r="J452" s="51"/>
    </row>
    <row r="453" spans="1:10">
      <c r="A453" s="50">
        <v>43471</v>
      </c>
      <c r="B453" s="50">
        <v>43548</v>
      </c>
      <c r="C453" s="51">
        <v>344</v>
      </c>
      <c r="D453" s="51" t="s">
        <v>169</v>
      </c>
      <c r="E453" s="51"/>
      <c r="F453" s="51"/>
      <c r="G453" s="51">
        <v>10000</v>
      </c>
      <c r="H453" s="51"/>
      <c r="I453" s="51"/>
      <c r="J453" s="51" t="s">
        <v>368</v>
      </c>
    </row>
    <row r="454" spans="1:10">
      <c r="A454" s="50">
        <v>43471</v>
      </c>
      <c r="B454" s="50">
        <v>43548</v>
      </c>
      <c r="C454" s="51">
        <v>347</v>
      </c>
      <c r="D454" s="51" t="s">
        <v>169</v>
      </c>
      <c r="E454" s="51"/>
      <c r="F454" s="51"/>
      <c r="G454" s="51">
        <v>10000</v>
      </c>
      <c r="H454" s="51"/>
      <c r="I454" s="51"/>
      <c r="J454" s="51" t="s">
        <v>368</v>
      </c>
    </row>
    <row r="455" spans="1:10">
      <c r="A455" s="50">
        <v>43471</v>
      </c>
      <c r="B455" s="50">
        <v>43553</v>
      </c>
      <c r="C455" s="51">
        <v>314</v>
      </c>
      <c r="D455" s="51" t="s">
        <v>682</v>
      </c>
      <c r="E455" s="51"/>
      <c r="F455" s="51"/>
      <c r="G455" s="51">
        <v>10000</v>
      </c>
      <c r="H455" s="51"/>
      <c r="I455" s="51"/>
      <c r="J455" s="51" t="s">
        <v>368</v>
      </c>
    </row>
    <row r="456" spans="1:10">
      <c r="A456" s="50">
        <v>43471</v>
      </c>
      <c r="B456" s="50">
        <v>43518</v>
      </c>
      <c r="C456" s="51">
        <v>353</v>
      </c>
      <c r="D456" s="51" t="s">
        <v>695</v>
      </c>
      <c r="E456" s="51"/>
      <c r="F456" s="51"/>
      <c r="G456" s="51">
        <v>10000</v>
      </c>
      <c r="H456" s="51"/>
      <c r="I456" s="51"/>
      <c r="J456" s="51"/>
    </row>
    <row r="457" spans="1:10">
      <c r="A457" s="50">
        <v>43472</v>
      </c>
      <c r="B457" s="50">
        <v>43524</v>
      </c>
      <c r="C457" s="51">
        <v>343</v>
      </c>
      <c r="D457" s="51" t="s">
        <v>707</v>
      </c>
      <c r="E457" s="51"/>
      <c r="F457" s="51"/>
      <c r="G457" s="51">
        <v>10000</v>
      </c>
      <c r="H457" s="51"/>
      <c r="I457" s="51"/>
      <c r="J457" s="51"/>
    </row>
    <row r="458" spans="1:10">
      <c r="A458" s="50">
        <v>43473</v>
      </c>
      <c r="B458" s="50">
        <v>43525</v>
      </c>
      <c r="C458" s="51">
        <v>358</v>
      </c>
      <c r="D458" s="51" t="s">
        <v>244</v>
      </c>
      <c r="E458" s="51"/>
      <c r="F458" s="50">
        <v>43529</v>
      </c>
      <c r="G458" s="51">
        <v>6000</v>
      </c>
      <c r="H458" s="51">
        <v>6189</v>
      </c>
      <c r="I458" s="51"/>
      <c r="J458" s="51"/>
    </row>
    <row r="459" spans="1:10">
      <c r="A459" s="50">
        <v>43473</v>
      </c>
      <c r="B459" s="50">
        <v>43542</v>
      </c>
      <c r="C459" s="51">
        <v>383</v>
      </c>
      <c r="D459" s="51" t="s">
        <v>501</v>
      </c>
      <c r="E459" s="51"/>
      <c r="F459" s="51"/>
      <c r="G459" s="51">
        <v>10000</v>
      </c>
      <c r="H459" s="51"/>
      <c r="I459" s="51"/>
      <c r="J459" s="51" t="s">
        <v>368</v>
      </c>
    </row>
    <row r="460" spans="1:10">
      <c r="A460" s="50">
        <v>43474</v>
      </c>
      <c r="B460" s="50">
        <v>43476</v>
      </c>
      <c r="C460" s="51">
        <v>387</v>
      </c>
      <c r="D460" s="51" t="s">
        <v>708</v>
      </c>
      <c r="E460" s="51"/>
      <c r="F460" s="50">
        <v>43480</v>
      </c>
      <c r="G460" s="51">
        <v>30</v>
      </c>
      <c r="H460" s="51">
        <v>57</v>
      </c>
      <c r="I460" s="51"/>
      <c r="J460" s="51" t="s">
        <v>89</v>
      </c>
    </row>
    <row r="461" spans="1:10">
      <c r="A461" s="50">
        <v>43474</v>
      </c>
      <c r="B461" s="50">
        <v>43480</v>
      </c>
      <c r="C461" s="51">
        <v>379</v>
      </c>
      <c r="D461" s="51" t="s">
        <v>709</v>
      </c>
      <c r="E461" s="51"/>
      <c r="F461" s="50">
        <v>43476</v>
      </c>
      <c r="G461" s="51">
        <v>1500</v>
      </c>
      <c r="H461" s="51">
        <v>1488</v>
      </c>
      <c r="I461" s="51"/>
      <c r="J461" s="51"/>
    </row>
    <row r="462" spans="1:10">
      <c r="A462" s="50">
        <v>43474</v>
      </c>
      <c r="B462" s="50">
        <v>43528</v>
      </c>
      <c r="C462" s="51">
        <v>381</v>
      </c>
      <c r="D462" s="51" t="s">
        <v>627</v>
      </c>
      <c r="E462" s="51"/>
      <c r="F462" s="51"/>
      <c r="G462" s="51">
        <v>10000</v>
      </c>
      <c r="H462" s="51"/>
      <c r="I462" s="51"/>
      <c r="J462" s="51"/>
    </row>
    <row r="463" spans="1:10">
      <c r="A463" s="50">
        <v>43475</v>
      </c>
      <c r="B463" s="50" t="s">
        <v>710</v>
      </c>
      <c r="C463" s="51">
        <v>366</v>
      </c>
      <c r="D463" s="51" t="s">
        <v>711</v>
      </c>
      <c r="E463" s="51"/>
      <c r="F463" s="51"/>
      <c r="G463" s="51">
        <v>10000</v>
      </c>
      <c r="H463" s="51"/>
      <c r="I463" s="51"/>
      <c r="J463" s="51" t="s">
        <v>368</v>
      </c>
    </row>
    <row r="464" spans="1:10">
      <c r="A464" s="50">
        <v>43476</v>
      </c>
      <c r="B464" s="50">
        <v>43515</v>
      </c>
      <c r="C464" s="51">
        <v>306</v>
      </c>
      <c r="D464" s="51" t="s">
        <v>711</v>
      </c>
      <c r="E464" s="51"/>
      <c r="F464" s="51"/>
      <c r="G464" s="51">
        <v>5000</v>
      </c>
      <c r="H464" s="51"/>
      <c r="I464" s="51"/>
      <c r="J464" s="51"/>
    </row>
    <row r="465" spans="1:10">
      <c r="A465" s="50">
        <v>43477</v>
      </c>
      <c r="B465" s="50">
        <v>43482</v>
      </c>
      <c r="C465" s="51">
        <v>369</v>
      </c>
      <c r="D465" s="51" t="s">
        <v>712</v>
      </c>
      <c r="E465" s="51"/>
      <c r="F465" s="50">
        <v>43477</v>
      </c>
      <c r="G465" s="51">
        <v>1000</v>
      </c>
      <c r="H465" s="51">
        <v>1022</v>
      </c>
      <c r="I465" s="51"/>
      <c r="J465" s="51"/>
    </row>
    <row r="466" spans="1:10">
      <c r="A466" s="50">
        <v>43477</v>
      </c>
      <c r="B466" s="50">
        <v>43561</v>
      </c>
      <c r="C466" s="51">
        <v>308</v>
      </c>
      <c r="D466" s="51" t="s">
        <v>711</v>
      </c>
      <c r="E466" s="51"/>
      <c r="F466" s="51"/>
      <c r="G466" s="51">
        <v>10000</v>
      </c>
      <c r="H466" s="51"/>
      <c r="I466" s="51"/>
      <c r="J466" s="51" t="s">
        <v>368</v>
      </c>
    </row>
    <row r="467" spans="1:10">
      <c r="A467" s="50">
        <v>43478</v>
      </c>
      <c r="B467" s="50">
        <v>43549</v>
      </c>
      <c r="C467" s="51">
        <v>368</v>
      </c>
      <c r="D467" s="51" t="s">
        <v>705</v>
      </c>
      <c r="E467" s="51"/>
      <c r="F467" s="51"/>
      <c r="G467" s="51">
        <v>10000</v>
      </c>
      <c r="H467" s="51"/>
      <c r="I467" s="51"/>
      <c r="J467" s="51" t="s">
        <v>368</v>
      </c>
    </row>
    <row r="468" spans="1:10">
      <c r="A468" s="50">
        <v>43478</v>
      </c>
      <c r="B468" s="50">
        <v>43545</v>
      </c>
      <c r="C468" s="51">
        <v>379</v>
      </c>
      <c r="D468" s="51" t="s">
        <v>705</v>
      </c>
      <c r="E468" s="51"/>
      <c r="F468" s="51"/>
      <c r="G468" s="51">
        <v>10000</v>
      </c>
      <c r="H468" s="51"/>
      <c r="I468" s="51"/>
      <c r="J468" s="51" t="s">
        <v>368</v>
      </c>
    </row>
    <row r="469" spans="1:10">
      <c r="A469" s="50">
        <v>43479</v>
      </c>
      <c r="B469" s="50">
        <v>43487</v>
      </c>
      <c r="C469" s="51">
        <v>345</v>
      </c>
      <c r="D469" s="51" t="s">
        <v>713</v>
      </c>
      <c r="E469" s="51"/>
      <c r="F469" s="50">
        <v>43487</v>
      </c>
      <c r="G469" s="51">
        <v>1000</v>
      </c>
      <c r="H469" s="51">
        <v>1136</v>
      </c>
      <c r="I469" s="51"/>
      <c r="J469" s="51"/>
    </row>
    <row r="470" spans="1:10">
      <c r="A470" s="50">
        <v>43479</v>
      </c>
      <c r="B470" s="50">
        <v>43519</v>
      </c>
      <c r="C470" s="51">
        <v>341</v>
      </c>
      <c r="D470" s="51" t="s">
        <v>714</v>
      </c>
      <c r="E470" s="51"/>
      <c r="F470" s="50">
        <v>43516</v>
      </c>
      <c r="G470" s="51">
        <v>2327</v>
      </c>
      <c r="H470" s="51">
        <v>2327</v>
      </c>
      <c r="I470" s="51"/>
      <c r="J470" s="51"/>
    </row>
    <row r="471" spans="1:10">
      <c r="A471" s="50">
        <v>43479</v>
      </c>
      <c r="B471" s="50">
        <v>43559</v>
      </c>
      <c r="C471" s="51">
        <v>350</v>
      </c>
      <c r="D471" s="51" t="s">
        <v>705</v>
      </c>
      <c r="E471" s="51"/>
      <c r="F471" s="51"/>
      <c r="G471" s="51">
        <v>10000</v>
      </c>
      <c r="H471" s="51"/>
      <c r="I471" s="51"/>
      <c r="J471" s="51" t="s">
        <v>368</v>
      </c>
    </row>
    <row r="472" spans="1:10">
      <c r="A472" s="50">
        <v>43480</v>
      </c>
      <c r="B472" s="50">
        <v>43482</v>
      </c>
      <c r="C472" s="51">
        <v>387</v>
      </c>
      <c r="D472" s="51" t="s">
        <v>715</v>
      </c>
      <c r="E472" s="51"/>
      <c r="F472" s="50">
        <v>43484</v>
      </c>
      <c r="G472" s="51">
        <v>50</v>
      </c>
      <c r="H472" s="51">
        <v>91</v>
      </c>
      <c r="I472" s="51"/>
      <c r="J472" s="51" t="s">
        <v>89</v>
      </c>
    </row>
    <row r="473" spans="1:10">
      <c r="A473" s="52">
        <v>43480</v>
      </c>
      <c r="B473" s="52">
        <v>43531</v>
      </c>
      <c r="C473" s="53">
        <v>361</v>
      </c>
      <c r="D473" s="53" t="s">
        <v>716</v>
      </c>
      <c r="E473" s="53"/>
      <c r="F473" s="53"/>
      <c r="G473" s="53">
        <v>5000</v>
      </c>
      <c r="H473" s="53"/>
      <c r="I473" s="53"/>
      <c r="J473" s="53" t="s">
        <v>368</v>
      </c>
    </row>
    <row r="474" spans="1:10">
      <c r="A474" s="50">
        <v>43480</v>
      </c>
      <c r="B474" s="50">
        <v>43509</v>
      </c>
      <c r="C474" s="51">
        <v>354</v>
      </c>
      <c r="D474" s="51" t="s">
        <v>169</v>
      </c>
      <c r="E474" s="51"/>
      <c r="F474" s="50">
        <v>43528</v>
      </c>
      <c r="G474" s="51">
        <v>5000</v>
      </c>
      <c r="H474" s="51">
        <v>5096</v>
      </c>
      <c r="I474" s="51"/>
      <c r="J474" s="51"/>
    </row>
    <row r="475" spans="1:10">
      <c r="A475" s="50">
        <v>43480</v>
      </c>
      <c r="B475" s="50">
        <v>43559</v>
      </c>
      <c r="C475" s="51">
        <v>384</v>
      </c>
      <c r="D475" s="51" t="s">
        <v>705</v>
      </c>
      <c r="E475" s="51"/>
      <c r="F475" s="51"/>
      <c r="G475" s="51">
        <v>10000</v>
      </c>
      <c r="H475" s="51"/>
      <c r="I475" s="51"/>
      <c r="J475" s="53" t="s">
        <v>368</v>
      </c>
    </row>
    <row r="476" spans="1:10">
      <c r="A476" s="50">
        <v>43482</v>
      </c>
      <c r="B476" s="50">
        <v>43498</v>
      </c>
      <c r="C476" s="51">
        <v>369</v>
      </c>
      <c r="D476" s="51" t="s">
        <v>700</v>
      </c>
      <c r="E476" s="51"/>
      <c r="F476" s="50">
        <v>43518</v>
      </c>
      <c r="G476" s="51">
        <v>5000</v>
      </c>
      <c r="H476" s="51">
        <v>5082</v>
      </c>
      <c r="I476" s="51"/>
      <c r="J476" s="53" t="s">
        <v>368</v>
      </c>
    </row>
    <row r="477" spans="1:10">
      <c r="A477" s="50">
        <v>43482</v>
      </c>
      <c r="B477" s="50">
        <v>43532</v>
      </c>
      <c r="C477" s="51">
        <v>337</v>
      </c>
      <c r="D477" s="51" t="s">
        <v>64</v>
      </c>
      <c r="E477" s="51"/>
      <c r="F477" s="51"/>
      <c r="G477" s="51">
        <v>5000</v>
      </c>
      <c r="H477" s="51"/>
      <c r="I477" s="51"/>
      <c r="J477" s="51"/>
    </row>
    <row r="478" spans="1:10">
      <c r="A478" s="50">
        <v>43483</v>
      </c>
      <c r="B478" s="50">
        <v>43533</v>
      </c>
      <c r="C478" s="51">
        <v>334</v>
      </c>
      <c r="D478" s="51" t="s">
        <v>64</v>
      </c>
      <c r="E478" s="51"/>
      <c r="F478" s="51"/>
      <c r="G478" s="51">
        <v>5000</v>
      </c>
      <c r="H478" s="51"/>
      <c r="I478" s="51"/>
      <c r="J478" s="51"/>
    </row>
    <row r="479" spans="1:10">
      <c r="A479" s="50">
        <v>43484</v>
      </c>
      <c r="B479" s="50">
        <v>43513</v>
      </c>
      <c r="C479" s="51">
        <v>376</v>
      </c>
      <c r="D479" s="51" t="s">
        <v>169</v>
      </c>
      <c r="E479" s="51"/>
      <c r="F479" s="51"/>
      <c r="G479" s="51">
        <v>5000</v>
      </c>
      <c r="H479" s="51"/>
      <c r="I479" s="51"/>
      <c r="J479" s="51"/>
    </row>
    <row r="480" spans="1:10">
      <c r="A480" s="50">
        <v>43485</v>
      </c>
      <c r="B480" s="50">
        <v>43487</v>
      </c>
      <c r="C480" s="51">
        <v>387</v>
      </c>
      <c r="D480" s="51" t="s">
        <v>717</v>
      </c>
      <c r="E480" s="51"/>
      <c r="F480" s="50">
        <v>43512</v>
      </c>
      <c r="G480" s="51">
        <v>30</v>
      </c>
      <c r="H480" s="51">
        <v>50</v>
      </c>
      <c r="I480" s="51"/>
      <c r="J480" s="51" t="s">
        <v>718</v>
      </c>
    </row>
    <row r="481" spans="1:10">
      <c r="A481" s="50">
        <v>43485</v>
      </c>
      <c r="B481" s="50">
        <v>43532</v>
      </c>
      <c r="C481" s="51">
        <v>352</v>
      </c>
      <c r="D481" s="51" t="s">
        <v>169</v>
      </c>
      <c r="E481" s="51"/>
      <c r="F481" s="51"/>
      <c r="G481" s="51">
        <v>5000</v>
      </c>
      <c r="H481" s="51"/>
      <c r="I481" s="51"/>
      <c r="J481" s="51"/>
    </row>
    <row r="482" spans="1:10">
      <c r="A482" s="50">
        <v>43485</v>
      </c>
      <c r="B482" s="50">
        <v>43556</v>
      </c>
      <c r="C482" s="51">
        <v>345</v>
      </c>
      <c r="D482" s="51" t="s">
        <v>169</v>
      </c>
      <c r="E482" s="51"/>
      <c r="F482" s="51"/>
      <c r="G482" s="51">
        <v>10000</v>
      </c>
      <c r="H482" s="51"/>
      <c r="I482" s="51"/>
      <c r="J482" s="51" t="s">
        <v>368</v>
      </c>
    </row>
    <row r="483" spans="1:10">
      <c r="A483" s="50">
        <v>43487</v>
      </c>
      <c r="B483" s="50">
        <v>43525</v>
      </c>
      <c r="C483" s="51">
        <v>317</v>
      </c>
      <c r="D483" s="51" t="s">
        <v>652</v>
      </c>
      <c r="E483" s="50">
        <v>43527</v>
      </c>
      <c r="F483" s="51">
        <v>2147</v>
      </c>
      <c r="G483" s="51">
        <v>2000</v>
      </c>
      <c r="H483" s="51"/>
      <c r="I483" s="51"/>
      <c r="J483" s="51" t="s">
        <v>368</v>
      </c>
    </row>
    <row r="484" spans="1:10">
      <c r="A484" s="50">
        <v>43487</v>
      </c>
      <c r="B484" s="50">
        <v>43519</v>
      </c>
      <c r="C484" s="51">
        <v>328</v>
      </c>
      <c r="D484" s="51" t="s">
        <v>169</v>
      </c>
      <c r="E484" s="51"/>
      <c r="F484" s="51"/>
      <c r="G484" s="51">
        <v>5000</v>
      </c>
      <c r="H484" s="51"/>
      <c r="I484" s="51"/>
      <c r="J484" s="51"/>
    </row>
    <row r="485" spans="1:10">
      <c r="A485" s="50">
        <v>43487</v>
      </c>
      <c r="B485" s="50">
        <v>43525</v>
      </c>
      <c r="C485" s="51">
        <v>377</v>
      </c>
      <c r="D485" s="51" t="s">
        <v>705</v>
      </c>
      <c r="E485" s="51"/>
      <c r="F485" s="51"/>
      <c r="G485" s="51">
        <v>5000</v>
      </c>
      <c r="H485" s="51"/>
      <c r="I485" s="51"/>
      <c r="J485" s="51"/>
    </row>
    <row r="486" spans="1:10">
      <c r="A486" s="50">
        <v>43488</v>
      </c>
      <c r="B486" s="50">
        <v>43517</v>
      </c>
      <c r="C486" s="51">
        <v>370</v>
      </c>
      <c r="D486" s="51" t="s">
        <v>711</v>
      </c>
      <c r="E486" s="51"/>
      <c r="F486" s="51"/>
      <c r="G486" s="51">
        <v>5000</v>
      </c>
      <c r="H486" s="51"/>
      <c r="I486" s="51"/>
      <c r="J486" s="51"/>
    </row>
    <row r="487" spans="1:10">
      <c r="A487" s="50">
        <v>43488</v>
      </c>
      <c r="B487" s="50">
        <v>43520</v>
      </c>
      <c r="C487" s="51">
        <v>329</v>
      </c>
      <c r="D487" s="51" t="s">
        <v>169</v>
      </c>
      <c r="E487" s="51"/>
      <c r="F487" s="51"/>
      <c r="G487" s="51">
        <v>5000</v>
      </c>
      <c r="H487" s="51"/>
      <c r="I487" s="51"/>
      <c r="J487" s="51"/>
    </row>
    <row r="488" spans="1:10">
      <c r="A488" s="50">
        <v>43488</v>
      </c>
      <c r="B488" s="50">
        <v>43527</v>
      </c>
      <c r="C488" s="51">
        <v>359</v>
      </c>
      <c r="D488" s="51" t="s">
        <v>705</v>
      </c>
      <c r="E488" s="51"/>
      <c r="F488" s="51"/>
      <c r="G488" s="51">
        <v>5000</v>
      </c>
      <c r="H488" s="51"/>
      <c r="I488" s="51"/>
      <c r="J488" s="51"/>
    </row>
    <row r="489" spans="1:10">
      <c r="A489" s="50">
        <v>43489</v>
      </c>
      <c r="B489" s="50">
        <v>43525</v>
      </c>
      <c r="C489" s="51">
        <v>375</v>
      </c>
      <c r="D489" s="51" t="s">
        <v>711</v>
      </c>
      <c r="E489" s="51"/>
      <c r="F489" s="51"/>
      <c r="G489" s="51">
        <v>5000</v>
      </c>
      <c r="H489" s="51"/>
      <c r="I489" s="51"/>
      <c r="J489" s="51"/>
    </row>
    <row r="490" spans="1:10">
      <c r="A490" s="50">
        <v>43508</v>
      </c>
      <c r="B490" s="50">
        <v>43542</v>
      </c>
      <c r="C490" s="51">
        <v>305</v>
      </c>
      <c r="D490" s="51" t="s">
        <v>711</v>
      </c>
      <c r="E490" s="51"/>
      <c r="F490" s="51"/>
      <c r="G490" s="51">
        <v>5000</v>
      </c>
      <c r="H490" s="51"/>
      <c r="I490" s="51"/>
      <c r="J490" s="51"/>
    </row>
    <row r="491" spans="1:10">
      <c r="A491" s="50">
        <v>43508</v>
      </c>
      <c r="B491" s="50">
        <v>43542</v>
      </c>
      <c r="C491" s="51">
        <v>316</v>
      </c>
      <c r="D491" s="51" t="s">
        <v>711</v>
      </c>
      <c r="E491" s="51"/>
      <c r="F491" s="51"/>
      <c r="G491" s="51">
        <v>5000</v>
      </c>
      <c r="H491" s="51"/>
      <c r="I491" s="51"/>
      <c r="J491" s="51"/>
    </row>
    <row r="492" spans="1:10">
      <c r="A492" s="50">
        <v>43509</v>
      </c>
      <c r="B492" s="50">
        <v>43515</v>
      </c>
      <c r="C492" s="51">
        <v>356</v>
      </c>
      <c r="D492" s="51" t="s">
        <v>719</v>
      </c>
      <c r="E492" s="51"/>
      <c r="F492" s="51"/>
      <c r="G492" s="51">
        <v>1000</v>
      </c>
      <c r="H492" s="51"/>
      <c r="I492" s="51"/>
      <c r="J492" s="51"/>
    </row>
    <row r="493" spans="1:10">
      <c r="A493" s="50">
        <v>43510</v>
      </c>
      <c r="B493" s="50">
        <v>43512</v>
      </c>
      <c r="C493" s="51">
        <v>387</v>
      </c>
      <c r="D493" s="51" t="s">
        <v>616</v>
      </c>
      <c r="E493" s="51"/>
      <c r="F493" s="50">
        <v>43517</v>
      </c>
      <c r="G493" s="51">
        <v>80</v>
      </c>
      <c r="H493" s="51">
        <v>142</v>
      </c>
      <c r="I493" s="51"/>
      <c r="J493" s="51"/>
    </row>
    <row r="494" spans="1:10">
      <c r="A494" s="50">
        <v>43510</v>
      </c>
      <c r="B494" s="50">
        <v>43546</v>
      </c>
      <c r="C494" s="51">
        <v>331</v>
      </c>
      <c r="D494" s="51" t="s">
        <v>680</v>
      </c>
      <c r="E494" s="51"/>
      <c r="F494" s="51"/>
      <c r="G494" s="51">
        <v>11500</v>
      </c>
      <c r="H494" s="51"/>
      <c r="I494" s="51"/>
      <c r="J494" s="51"/>
    </row>
    <row r="495" spans="1:10">
      <c r="A495" s="50">
        <v>43512</v>
      </c>
      <c r="B495" s="50">
        <v>43540</v>
      </c>
      <c r="C495" s="51">
        <v>341</v>
      </c>
      <c r="D495" s="51" t="s">
        <v>703</v>
      </c>
      <c r="E495" s="51"/>
      <c r="F495" s="51"/>
      <c r="G495" s="51">
        <v>4500</v>
      </c>
      <c r="H495" s="51"/>
      <c r="I495" s="51"/>
      <c r="J495" s="51"/>
    </row>
    <row r="496" spans="1:10">
      <c r="A496" s="50">
        <v>43513</v>
      </c>
      <c r="B496" s="50">
        <v>43515</v>
      </c>
      <c r="C496" s="51">
        <v>387</v>
      </c>
      <c r="D496" s="51" t="s">
        <v>662</v>
      </c>
      <c r="E496" s="51"/>
      <c r="F496" s="50">
        <v>43518</v>
      </c>
      <c r="G496" s="51">
        <v>50</v>
      </c>
      <c r="H496" s="51">
        <v>78</v>
      </c>
      <c r="I496" s="51"/>
      <c r="J496" s="51"/>
    </row>
    <row r="497" spans="1:10">
      <c r="A497" s="50">
        <v>43517</v>
      </c>
      <c r="B497" s="50">
        <v>43523</v>
      </c>
      <c r="C497" s="51">
        <v>339</v>
      </c>
      <c r="D497" s="51" t="s">
        <v>720</v>
      </c>
      <c r="E497" s="51"/>
      <c r="F497" s="51"/>
      <c r="G497" s="51">
        <v>500</v>
      </c>
      <c r="H497" s="51"/>
      <c r="I497" s="51"/>
      <c r="J497" s="51"/>
    </row>
    <row r="498" spans="1:10">
      <c r="A498" s="50">
        <v>43518</v>
      </c>
      <c r="B498" s="50">
        <v>43520</v>
      </c>
      <c r="C498" s="51">
        <v>387</v>
      </c>
      <c r="D498" s="51" t="s">
        <v>721</v>
      </c>
      <c r="E498" s="51"/>
      <c r="F498" s="51"/>
      <c r="G498" s="51">
        <v>30</v>
      </c>
      <c r="H498" s="51"/>
      <c r="I498" s="51"/>
      <c r="J498" s="51" t="s">
        <v>89</v>
      </c>
    </row>
    <row r="499" spans="1:10">
      <c r="A499" s="50">
        <v>43518</v>
      </c>
      <c r="B499" s="50">
        <v>43527</v>
      </c>
      <c r="C499" s="51">
        <v>303</v>
      </c>
      <c r="D499" s="51" t="s">
        <v>722</v>
      </c>
      <c r="E499" s="51"/>
      <c r="F499" s="51"/>
      <c r="G499" s="51">
        <v>1000</v>
      </c>
      <c r="H499" s="51"/>
      <c r="I499" s="51"/>
      <c r="J499" s="51" t="s">
        <v>89</v>
      </c>
    </row>
    <row r="500" spans="1:10">
      <c r="A500" s="50">
        <v>43518</v>
      </c>
      <c r="B500" s="50">
        <v>43534</v>
      </c>
      <c r="C500" s="51">
        <v>386</v>
      </c>
      <c r="D500" s="51" t="s">
        <v>723</v>
      </c>
      <c r="E500" s="51"/>
      <c r="F500" s="51"/>
      <c r="G500" s="51">
        <v>2000</v>
      </c>
      <c r="H500" s="51"/>
      <c r="I500" s="51"/>
      <c r="J500" s="51"/>
    </row>
    <row r="501" spans="1:10">
      <c r="A501" s="50">
        <v>43520</v>
      </c>
      <c r="B501" s="50">
        <v>43523</v>
      </c>
      <c r="C501" s="51">
        <v>387</v>
      </c>
      <c r="D501" s="51" t="s">
        <v>724</v>
      </c>
      <c r="E501" s="51"/>
      <c r="F501" s="51"/>
      <c r="G501" s="51">
        <v>90</v>
      </c>
      <c r="H501" s="51"/>
      <c r="I501" s="51"/>
      <c r="J501" s="51" t="s">
        <v>89</v>
      </c>
    </row>
    <row r="502" spans="1:10">
      <c r="A502" s="50">
        <v>43520</v>
      </c>
      <c r="B502" s="50">
        <v>43525</v>
      </c>
      <c r="C502" s="51">
        <v>360</v>
      </c>
      <c r="D502" s="51" t="s">
        <v>725</v>
      </c>
      <c r="E502" s="51"/>
      <c r="F502" s="51"/>
      <c r="G502" s="51">
        <v>1000</v>
      </c>
      <c r="H502" s="51"/>
      <c r="I502" s="51"/>
      <c r="J502" s="51"/>
    </row>
    <row r="503" spans="1:10">
      <c r="A503" s="50">
        <v>43520</v>
      </c>
      <c r="B503" s="50">
        <v>43526</v>
      </c>
      <c r="C503" s="51">
        <v>373</v>
      </c>
      <c r="D503" s="51" t="s">
        <v>726</v>
      </c>
      <c r="E503" s="51"/>
      <c r="F503" s="51"/>
      <c r="G503" s="51">
        <v>3000</v>
      </c>
      <c r="H503" s="51"/>
      <c r="I503" s="51"/>
      <c r="J503" s="51"/>
    </row>
    <row r="504" spans="1:10">
      <c r="A504" s="50">
        <v>43520</v>
      </c>
      <c r="B504" s="50">
        <v>43537</v>
      </c>
      <c r="C504" s="51">
        <v>372</v>
      </c>
      <c r="D504" s="51" t="s">
        <v>402</v>
      </c>
      <c r="E504" s="51"/>
      <c r="F504" s="51"/>
      <c r="G504" s="51">
        <v>2000</v>
      </c>
      <c r="H504" s="51"/>
      <c r="I504" s="51"/>
      <c r="J504" s="51"/>
    </row>
    <row r="505" spans="1:10">
      <c r="A505" s="50">
        <v>43521</v>
      </c>
      <c r="B505" s="50">
        <v>43528</v>
      </c>
      <c r="C505" s="51">
        <v>381</v>
      </c>
      <c r="D505" s="51" t="s">
        <v>727</v>
      </c>
      <c r="E505" s="51"/>
      <c r="F505" s="51"/>
      <c r="G505" s="51">
        <v>1000</v>
      </c>
      <c r="H505" s="51"/>
      <c r="I505" s="51"/>
      <c r="J505" s="51"/>
    </row>
    <row r="506" spans="1:10">
      <c r="A506" s="50">
        <v>43521</v>
      </c>
      <c r="B506" s="50">
        <v>43530</v>
      </c>
      <c r="C506" s="51">
        <v>336</v>
      </c>
      <c r="D506" s="51" t="s">
        <v>728</v>
      </c>
      <c r="E506" s="51"/>
      <c r="F506" s="51"/>
      <c r="G506" s="51">
        <v>1300</v>
      </c>
      <c r="H506" s="51"/>
      <c r="I506" s="51"/>
      <c r="J506" s="51"/>
    </row>
    <row r="507" spans="1:10">
      <c r="A507" s="50">
        <v>43523</v>
      </c>
      <c r="B507" s="50">
        <v>43536</v>
      </c>
      <c r="C507" s="51">
        <v>339</v>
      </c>
      <c r="D507" s="51" t="s">
        <v>729</v>
      </c>
      <c r="E507" s="51"/>
      <c r="F507" s="51"/>
      <c r="G507" s="51">
        <v>1400</v>
      </c>
      <c r="H507" s="51"/>
      <c r="I507" s="51"/>
      <c r="J507" s="51"/>
    </row>
    <row r="508" spans="1:10">
      <c r="A508" s="50">
        <v>43524</v>
      </c>
      <c r="B508" s="50">
        <v>43527</v>
      </c>
      <c r="C508" s="51">
        <v>387</v>
      </c>
      <c r="D508" s="51" t="s">
        <v>730</v>
      </c>
      <c r="E508" s="51"/>
      <c r="F508" s="51"/>
      <c r="G508" s="51">
        <v>200</v>
      </c>
      <c r="H508" s="51"/>
      <c r="I508" s="51"/>
      <c r="J508" s="51"/>
    </row>
    <row r="509" spans="1:10">
      <c r="A509" s="50">
        <v>43524</v>
      </c>
      <c r="B509" s="50">
        <v>43542</v>
      </c>
      <c r="C509" s="51">
        <v>317</v>
      </c>
      <c r="D509" s="51" t="s">
        <v>731</v>
      </c>
      <c r="E509" s="51"/>
      <c r="F509" s="51"/>
      <c r="G509" s="51">
        <v>2500</v>
      </c>
      <c r="H509" s="51"/>
      <c r="I509" s="51"/>
      <c r="J509" s="51"/>
    </row>
    <row r="510" spans="1:10">
      <c r="A510" s="50">
        <v>43525</v>
      </c>
      <c r="B510" s="50">
        <v>43529</v>
      </c>
      <c r="C510" s="51">
        <v>364</v>
      </c>
      <c r="D510" s="51" t="s">
        <v>732</v>
      </c>
      <c r="E510" s="51"/>
      <c r="F510" s="51"/>
      <c r="G510" s="51">
        <v>1000</v>
      </c>
      <c r="H510" s="51"/>
      <c r="I510" s="51"/>
      <c r="J510" s="51"/>
    </row>
    <row r="511" spans="1:10">
      <c r="A511" s="50">
        <v>43525</v>
      </c>
      <c r="B511" s="50">
        <v>43533</v>
      </c>
      <c r="C511" s="51">
        <v>358</v>
      </c>
      <c r="D511" s="51" t="s">
        <v>733</v>
      </c>
      <c r="E511" s="51"/>
      <c r="F511" s="51"/>
      <c r="G511" s="51">
        <v>1000</v>
      </c>
      <c r="H511" s="51"/>
      <c r="I511" s="51"/>
      <c r="J511" s="51"/>
    </row>
    <row r="512" spans="1:10">
      <c r="A512" s="50">
        <v>43525</v>
      </c>
      <c r="B512" s="50">
        <v>43545</v>
      </c>
      <c r="C512" s="51">
        <v>320</v>
      </c>
      <c r="D512" s="51" t="s">
        <v>734</v>
      </c>
      <c r="E512" s="51"/>
      <c r="F512" s="51"/>
      <c r="G512" s="51">
        <v>1800</v>
      </c>
      <c r="H512" s="51"/>
      <c r="I512" s="51"/>
      <c r="J512" s="51"/>
    </row>
    <row r="513" spans="1:10">
      <c r="A513" s="50">
        <v>43526</v>
      </c>
      <c r="B513" s="50">
        <v>43530</v>
      </c>
      <c r="C513" s="51">
        <v>387</v>
      </c>
      <c r="D513" s="51" t="s">
        <v>615</v>
      </c>
      <c r="E513" s="51"/>
      <c r="F513" s="51"/>
      <c r="G513" s="51">
        <v>400</v>
      </c>
      <c r="H513" s="51"/>
      <c r="I513" s="51"/>
      <c r="J513" s="51"/>
    </row>
    <row r="514" spans="1:10">
      <c r="A514" s="50">
        <v>43526</v>
      </c>
      <c r="B514" s="50">
        <v>43536</v>
      </c>
      <c r="C514" s="51">
        <v>356</v>
      </c>
      <c r="D514" s="51" t="s">
        <v>735</v>
      </c>
      <c r="E514" s="51"/>
      <c r="F514" s="51"/>
      <c r="G514" s="51">
        <v>2000</v>
      </c>
      <c r="H514" s="51"/>
      <c r="I514" s="51"/>
      <c r="J514" s="51"/>
    </row>
    <row r="515" spans="1:10">
      <c r="A515" s="50">
        <v>43526</v>
      </c>
      <c r="B515" s="50">
        <v>43537</v>
      </c>
      <c r="C515" s="51">
        <v>335</v>
      </c>
      <c r="D515" s="51" t="s">
        <v>736</v>
      </c>
      <c r="E515" s="51"/>
      <c r="F515" s="51"/>
      <c r="G515" s="51">
        <v>2000</v>
      </c>
      <c r="H515" s="51"/>
      <c r="I515" s="51"/>
      <c r="J515" s="51"/>
    </row>
    <row r="516" spans="1:10">
      <c r="A516" s="50">
        <v>43526</v>
      </c>
      <c r="B516" s="50">
        <v>43548</v>
      </c>
      <c r="C516" s="51">
        <v>354</v>
      </c>
      <c r="D516" s="51" t="s">
        <v>695</v>
      </c>
      <c r="E516" s="51"/>
      <c r="F516" s="51"/>
      <c r="G516" s="51">
        <v>5000</v>
      </c>
      <c r="H516" s="51"/>
      <c r="I516" s="51"/>
      <c r="J516" s="51"/>
    </row>
    <row r="517" spans="1:10">
      <c r="A517" s="50">
        <v>43526</v>
      </c>
      <c r="B517" s="50">
        <v>43576</v>
      </c>
      <c r="C517" s="51">
        <v>318</v>
      </c>
      <c r="D517" s="51" t="s">
        <v>64</v>
      </c>
      <c r="E517" s="51"/>
      <c r="F517" s="51"/>
      <c r="G517" s="51">
        <v>5000</v>
      </c>
      <c r="H517" s="51"/>
      <c r="I517" s="51"/>
      <c r="J517" s="51"/>
    </row>
    <row r="518" spans="1:10">
      <c r="A518" s="50">
        <v>43527</v>
      </c>
      <c r="B518" s="50">
        <v>43532</v>
      </c>
      <c r="C518" s="51">
        <v>376</v>
      </c>
      <c r="D518" s="51" t="s">
        <v>737</v>
      </c>
      <c r="E518" s="51"/>
      <c r="F518" s="51"/>
      <c r="G518" s="51">
        <v>1000</v>
      </c>
      <c r="H518" s="51"/>
      <c r="I518" s="51"/>
      <c r="J518" s="51"/>
    </row>
    <row r="519" spans="1:10">
      <c r="A519" s="50">
        <v>43528</v>
      </c>
      <c r="B519" s="50">
        <v>43530</v>
      </c>
      <c r="C519" s="51">
        <v>387</v>
      </c>
      <c r="D519" s="51" t="s">
        <v>618</v>
      </c>
      <c r="E519" s="51"/>
      <c r="F519" s="51"/>
      <c r="G519" s="51">
        <v>250</v>
      </c>
      <c r="H519" s="51"/>
      <c r="I519" s="51"/>
      <c r="J519" s="51"/>
    </row>
    <row r="520" spans="1:10">
      <c r="A520" s="50">
        <v>43528</v>
      </c>
      <c r="B520" s="50">
        <v>43532</v>
      </c>
      <c r="C520" s="51">
        <v>303</v>
      </c>
      <c r="D520" s="51" t="s">
        <v>607</v>
      </c>
      <c r="E520" s="51"/>
      <c r="F520" s="51"/>
      <c r="G520" s="51">
        <v>1000</v>
      </c>
      <c r="H520" s="51"/>
      <c r="I520" s="51"/>
      <c r="J520" s="51"/>
    </row>
    <row r="521" spans="1:10">
      <c r="A521" s="50">
        <v>43528</v>
      </c>
      <c r="B521" s="50">
        <v>43536</v>
      </c>
      <c r="C521" s="51">
        <v>378</v>
      </c>
      <c r="D521" s="51" t="s">
        <v>666</v>
      </c>
      <c r="E521" s="51"/>
      <c r="F521" s="51"/>
      <c r="G521" s="51">
        <v>1000</v>
      </c>
      <c r="H521" s="51"/>
      <c r="I521" s="51"/>
      <c r="J521" s="51"/>
    </row>
    <row r="522" spans="1:10">
      <c r="A522" s="50">
        <v>43528</v>
      </c>
      <c r="B522" s="50">
        <v>43554</v>
      </c>
      <c r="C522" s="51">
        <v>360</v>
      </c>
      <c r="D522" s="51" t="s">
        <v>738</v>
      </c>
      <c r="E522" s="51"/>
      <c r="F522" s="51"/>
      <c r="G522" s="51">
        <v>5000</v>
      </c>
      <c r="H522" s="51"/>
      <c r="I522" s="51"/>
      <c r="J522" s="51"/>
    </row>
    <row r="523" spans="1:10">
      <c r="A523" s="50">
        <v>43529</v>
      </c>
      <c r="B523" s="50">
        <v>43535</v>
      </c>
      <c r="C523" s="51">
        <v>363</v>
      </c>
      <c r="D523" s="51" t="s">
        <v>535</v>
      </c>
      <c r="E523" s="51"/>
      <c r="F523" s="51"/>
      <c r="G523" s="51">
        <v>1000</v>
      </c>
      <c r="H523" s="51"/>
      <c r="I523" s="51"/>
      <c r="J523" s="51"/>
    </row>
    <row r="524" spans="1:10">
      <c r="A524" s="50">
        <v>43529</v>
      </c>
      <c r="B524" s="50">
        <v>43539</v>
      </c>
      <c r="C524" s="51">
        <v>369</v>
      </c>
      <c r="D524" s="51" t="s">
        <v>739</v>
      </c>
      <c r="E524" s="51"/>
      <c r="F524" s="51"/>
      <c r="G524" s="51">
        <v>1000</v>
      </c>
      <c r="H524" s="51"/>
      <c r="I524" s="51"/>
      <c r="J524" s="51"/>
    </row>
    <row r="525" spans="1:10">
      <c r="A525" s="50">
        <v>43508</v>
      </c>
      <c r="B525" s="50">
        <v>43542</v>
      </c>
      <c r="C525" s="51">
        <v>313</v>
      </c>
      <c r="D525" s="51" t="s">
        <v>705</v>
      </c>
      <c r="E525" s="51"/>
      <c r="F525" s="51"/>
      <c r="G525" s="51">
        <v>5000</v>
      </c>
      <c r="H525" s="51"/>
      <c r="I525" s="51"/>
      <c r="J525" s="51"/>
    </row>
    <row r="526" spans="1:10">
      <c r="A526" s="50">
        <v>43530</v>
      </c>
      <c r="B526" s="50">
        <v>43543</v>
      </c>
      <c r="C526" s="51">
        <v>351</v>
      </c>
      <c r="D526" s="51" t="s">
        <v>740</v>
      </c>
      <c r="E526" s="51"/>
      <c r="F526" s="51"/>
      <c r="G526" s="51">
        <v>2000</v>
      </c>
      <c r="H526" s="51"/>
      <c r="I526" s="51"/>
      <c r="J526" s="51"/>
    </row>
    <row r="527" spans="1:10">
      <c r="A527" s="50">
        <v>43530</v>
      </c>
      <c r="B527" s="50">
        <v>43556</v>
      </c>
      <c r="C527" s="51">
        <v>361</v>
      </c>
      <c r="D527" s="51" t="s">
        <v>194</v>
      </c>
      <c r="E527" s="51"/>
      <c r="F527" s="51"/>
      <c r="G527" s="51">
        <v>5000</v>
      </c>
      <c r="H527" s="51"/>
      <c r="I527" s="51"/>
      <c r="J527" s="51"/>
    </row>
    <row r="528" spans="1:10">
      <c r="A528" s="50">
        <v>43531</v>
      </c>
      <c r="B528" s="50">
        <v>43578</v>
      </c>
      <c r="C528" s="51">
        <v>304</v>
      </c>
      <c r="D528" s="51" t="s">
        <v>64</v>
      </c>
      <c r="E528" s="51"/>
      <c r="F528" s="51"/>
      <c r="G528" s="51">
        <v>5000</v>
      </c>
      <c r="H528" s="51"/>
      <c r="I528" s="51"/>
      <c r="J528" s="51"/>
    </row>
    <row r="529" spans="1:10">
      <c r="A529" s="50">
        <v>43531</v>
      </c>
      <c r="B529" s="50">
        <v>43543</v>
      </c>
      <c r="C529" s="51">
        <v>388</v>
      </c>
      <c r="D529" s="51" t="s">
        <v>741</v>
      </c>
      <c r="E529" s="51"/>
      <c r="F529" s="51"/>
      <c r="G529" s="51">
        <v>3000</v>
      </c>
      <c r="H529" s="51"/>
      <c r="I529" s="51"/>
      <c r="J529" s="51"/>
    </row>
    <row r="530" spans="1:10">
      <c r="A530" s="50">
        <v>43532</v>
      </c>
      <c r="B530" s="50">
        <v>43534</v>
      </c>
      <c r="C530" s="51">
        <v>342</v>
      </c>
      <c r="D530" s="51" t="s">
        <v>742</v>
      </c>
      <c r="E530" s="51"/>
      <c r="F530" s="51"/>
      <c r="G530" s="51">
        <v>30</v>
      </c>
      <c r="H530" s="51"/>
      <c r="I530" s="51"/>
      <c r="J530" s="51"/>
    </row>
    <row r="531" spans="1:10">
      <c r="A531" s="50">
        <v>43532</v>
      </c>
      <c r="B531" s="50">
        <v>43539</v>
      </c>
      <c r="C531" s="51">
        <v>381</v>
      </c>
      <c r="D531" s="51" t="s">
        <v>743</v>
      </c>
      <c r="E531" s="51"/>
      <c r="F531" s="51"/>
      <c r="G531" s="51">
        <v>2000</v>
      </c>
      <c r="H531" s="51"/>
      <c r="I531" s="51"/>
      <c r="J531" s="51"/>
    </row>
    <row r="532" spans="1:10">
      <c r="A532" s="50">
        <v>43532</v>
      </c>
      <c r="B532" s="50">
        <v>43536</v>
      </c>
      <c r="C532" s="51">
        <v>365</v>
      </c>
      <c r="D532" s="51" t="s">
        <v>744</v>
      </c>
      <c r="E532" s="51"/>
      <c r="F532" s="51"/>
      <c r="G532" s="51">
        <v>1000</v>
      </c>
      <c r="H532" s="51"/>
      <c r="I532" s="51"/>
      <c r="J532" s="51"/>
    </row>
    <row r="533" spans="1:10">
      <c r="A533" s="50">
        <v>43533</v>
      </c>
      <c r="B533" s="50">
        <v>43547</v>
      </c>
      <c r="C533" s="51">
        <v>376</v>
      </c>
      <c r="D533" s="51" t="s">
        <v>745</v>
      </c>
      <c r="E533" s="51"/>
      <c r="F533" s="51"/>
      <c r="G533" s="51">
        <v>1500</v>
      </c>
      <c r="H533" s="51"/>
      <c r="I533" s="51"/>
      <c r="J533" s="51"/>
    </row>
    <row r="534" spans="1:10">
      <c r="A534" s="50">
        <v>43533</v>
      </c>
      <c r="B534" s="50">
        <v>43545</v>
      </c>
      <c r="C534" s="51">
        <v>340</v>
      </c>
      <c r="D534" s="51" t="s">
        <v>746</v>
      </c>
      <c r="E534" s="51"/>
      <c r="F534" s="51"/>
      <c r="G534" s="51">
        <v>2000</v>
      </c>
      <c r="H534" s="51"/>
      <c r="I534" s="51"/>
      <c r="J534" s="51"/>
    </row>
    <row r="535" spans="1:10">
      <c r="A535" s="50">
        <v>43533</v>
      </c>
      <c r="B535" s="50">
        <v>43541</v>
      </c>
      <c r="C535" s="51">
        <v>340</v>
      </c>
      <c r="D535" s="51" t="s">
        <v>529</v>
      </c>
      <c r="E535" s="51"/>
      <c r="F535" s="51"/>
      <c r="G535" s="51">
        <v>1000</v>
      </c>
      <c r="H535" s="51"/>
      <c r="I535" s="51"/>
      <c r="J535" s="51"/>
    </row>
    <row r="536" spans="1:10">
      <c r="A536" s="50">
        <v>43534</v>
      </c>
      <c r="B536" s="50">
        <v>43537</v>
      </c>
      <c r="C536" s="51">
        <v>387</v>
      </c>
      <c r="D536" s="51" t="s">
        <v>747</v>
      </c>
      <c r="E536" s="51"/>
      <c r="F536" s="51"/>
      <c r="G536" s="51">
        <v>30</v>
      </c>
      <c r="H536" s="51"/>
      <c r="I536" s="51"/>
      <c r="J536" s="51" t="s">
        <v>89</v>
      </c>
    </row>
    <row r="537" spans="1:10">
      <c r="A537" s="50">
        <v>43534</v>
      </c>
      <c r="B537" s="50">
        <v>43539</v>
      </c>
      <c r="C537" s="51">
        <v>356</v>
      </c>
      <c r="D537" s="51" t="s">
        <v>748</v>
      </c>
      <c r="E537" s="51"/>
      <c r="F537" s="51"/>
      <c r="G537" s="51">
        <v>1000</v>
      </c>
      <c r="H537" s="51"/>
      <c r="I537" s="51"/>
      <c r="J537" s="51"/>
    </row>
    <row r="538" spans="1:10">
      <c r="A538" s="50">
        <v>43534</v>
      </c>
      <c r="B538" s="50">
        <v>43551</v>
      </c>
      <c r="C538" s="51">
        <v>301</v>
      </c>
      <c r="D538" s="51" t="s">
        <v>749</v>
      </c>
      <c r="E538" s="51"/>
      <c r="F538" s="51"/>
      <c r="G538" s="51">
        <v>1000</v>
      </c>
      <c r="H538" s="51"/>
      <c r="I538" s="51"/>
      <c r="J538" s="51"/>
    </row>
    <row r="539" spans="1:10">
      <c r="A539" s="50">
        <v>43536</v>
      </c>
      <c r="B539" s="50">
        <v>43544</v>
      </c>
      <c r="C539" s="51">
        <v>316</v>
      </c>
      <c r="D539" s="51" t="s">
        <v>750</v>
      </c>
      <c r="E539" s="51"/>
      <c r="F539" s="51"/>
      <c r="G539" s="51">
        <v>1000</v>
      </c>
      <c r="H539" s="51"/>
      <c r="I539" s="51"/>
      <c r="J539" s="51"/>
    </row>
    <row r="540" spans="1:10">
      <c r="A540" s="50">
        <v>43536</v>
      </c>
      <c r="B540" s="50">
        <v>43547</v>
      </c>
      <c r="C540" s="51">
        <v>375</v>
      </c>
      <c r="D540" s="51" t="s">
        <v>751</v>
      </c>
      <c r="E540" s="51"/>
      <c r="F540" s="51"/>
      <c r="G540" s="51">
        <v>3000</v>
      </c>
      <c r="H540" s="51"/>
      <c r="I540" s="51"/>
      <c r="J540" s="51"/>
    </row>
    <row r="541" spans="1:10">
      <c r="A541" s="50">
        <v>43536</v>
      </c>
      <c r="B541" s="50">
        <v>43539</v>
      </c>
      <c r="C541" s="51">
        <v>342</v>
      </c>
      <c r="D541" s="51" t="s">
        <v>752</v>
      </c>
      <c r="E541" s="51"/>
      <c r="F541" s="51"/>
      <c r="G541" s="51">
        <v>30</v>
      </c>
      <c r="H541" s="51"/>
      <c r="I541" s="51"/>
      <c r="J541" s="51"/>
    </row>
    <row r="542" spans="1:10">
      <c r="A542" s="50">
        <v>43536</v>
      </c>
      <c r="B542" s="50">
        <v>43542</v>
      </c>
      <c r="C542" s="51">
        <v>303</v>
      </c>
      <c r="D542" s="61" t="s">
        <v>753</v>
      </c>
      <c r="E542" s="51"/>
      <c r="F542" s="51"/>
      <c r="G542" s="51">
        <v>1000</v>
      </c>
      <c r="H542" s="51"/>
      <c r="I542" s="51"/>
      <c r="J542" s="51"/>
    </row>
    <row r="543" spans="1:10">
      <c r="A543" s="50">
        <v>43536</v>
      </c>
      <c r="B543" s="50">
        <v>43542</v>
      </c>
      <c r="C543" s="51">
        <v>365</v>
      </c>
      <c r="D543" s="61" t="s">
        <v>754</v>
      </c>
      <c r="E543" s="51"/>
      <c r="F543" s="51"/>
      <c r="G543" s="51">
        <v>1000</v>
      </c>
      <c r="H543" s="51"/>
      <c r="I543" s="51"/>
      <c r="J543" s="51"/>
    </row>
    <row r="544" spans="1:10">
      <c r="A544" s="50">
        <v>43536</v>
      </c>
      <c r="B544" s="50">
        <v>43551</v>
      </c>
      <c r="C544" s="51">
        <v>363</v>
      </c>
      <c r="D544" s="61" t="s">
        <v>755</v>
      </c>
      <c r="E544" s="51"/>
      <c r="F544" s="51"/>
      <c r="G544" s="51">
        <v>2000</v>
      </c>
      <c r="H544" s="51"/>
      <c r="I544" s="51"/>
      <c r="J544" s="51"/>
    </row>
    <row r="545" spans="1:10">
      <c r="A545" s="50">
        <v>43537</v>
      </c>
      <c r="B545" s="50">
        <v>43552</v>
      </c>
      <c r="C545" s="51">
        <v>342</v>
      </c>
      <c r="D545" s="62" t="s">
        <v>756</v>
      </c>
      <c r="E545" s="51"/>
      <c r="F545" s="51"/>
      <c r="G545" s="51">
        <v>3000</v>
      </c>
      <c r="H545" s="51"/>
      <c r="I545" s="51"/>
      <c r="J545" s="51"/>
    </row>
    <row r="546" spans="1:10">
      <c r="A546" s="50">
        <v>43537</v>
      </c>
      <c r="B546" s="50">
        <v>43551</v>
      </c>
      <c r="C546" s="51">
        <v>357</v>
      </c>
      <c r="D546" s="62" t="s">
        <v>757</v>
      </c>
      <c r="E546" s="51"/>
      <c r="F546" s="51"/>
      <c r="G546" s="51">
        <v>3000</v>
      </c>
      <c r="H546" s="51"/>
      <c r="I546" s="51"/>
      <c r="J546" s="51"/>
    </row>
    <row r="547" spans="1:10">
      <c r="A547" s="50">
        <v>43537</v>
      </c>
      <c r="B547" s="50">
        <v>43545</v>
      </c>
      <c r="C547" s="51">
        <v>358</v>
      </c>
      <c r="D547" s="62" t="s">
        <v>758</v>
      </c>
      <c r="E547" s="51"/>
      <c r="F547" s="51"/>
      <c r="G547" s="51">
        <v>1000</v>
      </c>
      <c r="H547" s="51"/>
      <c r="I547" s="51"/>
      <c r="J547" s="51"/>
    </row>
    <row r="548" spans="1:10">
      <c r="A548" s="50">
        <v>43537</v>
      </c>
      <c r="B548" s="50">
        <v>43557</v>
      </c>
      <c r="C548" s="51">
        <v>321</v>
      </c>
      <c r="D548" s="62" t="s">
        <v>759</v>
      </c>
      <c r="E548" s="51"/>
      <c r="F548" s="51"/>
      <c r="G548" s="51">
        <v>3000</v>
      </c>
      <c r="H548" s="51"/>
      <c r="I548" s="51"/>
      <c r="J548" s="51"/>
    </row>
    <row r="549" spans="1:10">
      <c r="A549" s="50">
        <v>43537</v>
      </c>
      <c r="B549" s="50">
        <v>43549</v>
      </c>
      <c r="C549" s="51">
        <v>335</v>
      </c>
      <c r="D549" s="62" t="s">
        <v>746</v>
      </c>
      <c r="E549" s="51"/>
      <c r="F549" s="51"/>
      <c r="G549" s="51">
        <v>2000</v>
      </c>
      <c r="H549" s="51"/>
      <c r="I549" s="51"/>
      <c r="J549" s="51"/>
    </row>
    <row r="550" spans="1:10">
      <c r="A550" s="50">
        <v>43538</v>
      </c>
      <c r="B550" s="50">
        <v>43552</v>
      </c>
      <c r="C550" s="51">
        <v>339</v>
      </c>
      <c r="D550" s="62" t="s">
        <v>760</v>
      </c>
      <c r="E550" s="51"/>
      <c r="F550" s="51"/>
      <c r="G550" s="51">
        <v>1000</v>
      </c>
      <c r="H550" s="51"/>
      <c r="I550" s="51"/>
      <c r="J550" s="51"/>
    </row>
    <row r="551" spans="1:10">
      <c r="A551" s="50">
        <v>43538</v>
      </c>
      <c r="B551" s="50">
        <v>43552</v>
      </c>
      <c r="C551" s="51">
        <v>356</v>
      </c>
      <c r="D551" s="62" t="s">
        <v>713</v>
      </c>
      <c r="E551" s="51"/>
      <c r="F551" s="51"/>
      <c r="G551" s="51">
        <v>2000</v>
      </c>
      <c r="H551" s="51"/>
      <c r="I551" s="51"/>
      <c r="J551" s="51"/>
    </row>
    <row r="552" spans="1:10">
      <c r="A552" s="50">
        <v>43538</v>
      </c>
      <c r="B552" s="50">
        <v>43540</v>
      </c>
      <c r="C552" s="51">
        <v>387</v>
      </c>
      <c r="D552" s="62" t="s">
        <v>761</v>
      </c>
      <c r="E552" s="51"/>
      <c r="F552" s="51"/>
      <c r="G552" s="51">
        <v>80</v>
      </c>
      <c r="H552" s="51"/>
      <c r="I552" s="51"/>
      <c r="J552" s="51"/>
    </row>
    <row r="553" spans="1:10">
      <c r="A553" s="50">
        <v>43538</v>
      </c>
      <c r="B553" s="50">
        <v>43588</v>
      </c>
      <c r="C553" s="51">
        <v>338</v>
      </c>
      <c r="D553" s="62" t="s">
        <v>762</v>
      </c>
      <c r="E553" s="51"/>
      <c r="F553" s="51"/>
      <c r="G553" s="51">
        <v>5000</v>
      </c>
      <c r="H553" s="51"/>
      <c r="I553" s="51"/>
      <c r="J553" s="51"/>
    </row>
    <row r="554" spans="1:10">
      <c r="A554" s="50">
        <v>43539</v>
      </c>
      <c r="B554" s="50">
        <v>43575</v>
      </c>
      <c r="C554" s="51">
        <v>378</v>
      </c>
      <c r="D554" s="62" t="s">
        <v>380</v>
      </c>
      <c r="E554" s="51"/>
      <c r="F554" s="51"/>
      <c r="G554" s="51">
        <v>5000</v>
      </c>
      <c r="H554" s="51"/>
      <c r="I554" s="51"/>
      <c r="J554" s="51"/>
    </row>
    <row r="555" spans="1:10">
      <c r="A555" s="63">
        <v>43539</v>
      </c>
      <c r="B555" s="64">
        <v>43549</v>
      </c>
      <c r="C555" s="6">
        <v>311</v>
      </c>
      <c r="D555" s="6" t="s">
        <v>649</v>
      </c>
      <c r="E555" s="6"/>
      <c r="F555" s="6"/>
      <c r="G555" s="6">
        <v>2000</v>
      </c>
      <c r="H555" s="6"/>
      <c r="I555" s="6"/>
      <c r="J555" s="6"/>
    </row>
    <row r="556" spans="1:10">
      <c r="A556" s="63">
        <v>43539</v>
      </c>
      <c r="B556" s="64">
        <v>43549</v>
      </c>
      <c r="C556" s="6">
        <v>305</v>
      </c>
      <c r="D556" s="6" t="s">
        <v>763</v>
      </c>
      <c r="E556" s="6"/>
      <c r="F556" s="6"/>
      <c r="G556" s="6">
        <v>1000</v>
      </c>
      <c r="H556" s="6"/>
      <c r="I556" s="6"/>
      <c r="J556" s="6"/>
    </row>
    <row r="557" spans="1:10">
      <c r="A557" s="63">
        <v>43539</v>
      </c>
      <c r="B557" s="64">
        <v>43566</v>
      </c>
      <c r="C557" s="6">
        <v>381</v>
      </c>
      <c r="D557" s="6" t="s">
        <v>764</v>
      </c>
      <c r="E557" s="6"/>
      <c r="F557" s="6"/>
      <c r="G557" s="6">
        <v>5000</v>
      </c>
      <c r="H557" s="6"/>
      <c r="I557" s="6"/>
      <c r="J557" s="6"/>
    </row>
    <row r="558" spans="1:10">
      <c r="A558" s="63">
        <v>43540</v>
      </c>
      <c r="B558" s="64">
        <v>43579</v>
      </c>
      <c r="C558" s="6">
        <v>344</v>
      </c>
      <c r="D558" s="6" t="s">
        <v>572</v>
      </c>
      <c r="E558" s="6"/>
      <c r="F558" s="6"/>
      <c r="G558" s="6">
        <v>5000</v>
      </c>
      <c r="H558" s="6"/>
      <c r="I558" s="6"/>
      <c r="J558" s="6"/>
    </row>
    <row r="559" spans="1:10">
      <c r="A559" s="63">
        <v>43541</v>
      </c>
      <c r="B559" s="64">
        <v>43547</v>
      </c>
      <c r="C559" s="6">
        <v>347</v>
      </c>
      <c r="D559" s="6" t="s">
        <v>499</v>
      </c>
      <c r="E559" s="6"/>
      <c r="F559" s="6"/>
      <c r="G559" s="6">
        <v>1450</v>
      </c>
      <c r="H559" s="6"/>
      <c r="I559" s="6"/>
      <c r="J559" s="6"/>
    </row>
    <row r="560" spans="1:10">
      <c r="A560" s="64">
        <v>43541</v>
      </c>
      <c r="B560" s="64">
        <v>43551</v>
      </c>
      <c r="C560" s="6">
        <v>336</v>
      </c>
      <c r="D560" s="6" t="s">
        <v>115</v>
      </c>
      <c r="E560" s="6"/>
      <c r="F560" s="6"/>
      <c r="G560" s="6">
        <v>1000</v>
      </c>
      <c r="H560" s="6"/>
      <c r="I560" s="6"/>
      <c r="J560" s="6"/>
    </row>
    <row r="561" spans="1:10">
      <c r="A561" s="64">
        <v>43542</v>
      </c>
      <c r="B561" s="64">
        <v>43572</v>
      </c>
      <c r="C561" s="6">
        <v>382</v>
      </c>
      <c r="D561" s="6" t="s">
        <v>765</v>
      </c>
      <c r="E561" s="6"/>
      <c r="F561" s="6"/>
      <c r="G561" s="6">
        <v>5000</v>
      </c>
      <c r="H561" s="6"/>
      <c r="I561" s="6"/>
      <c r="J561" s="6"/>
    </row>
    <row r="562" spans="1:10">
      <c r="A562" s="64">
        <v>43542</v>
      </c>
      <c r="B562" s="6"/>
      <c r="C562" s="6">
        <v>337</v>
      </c>
      <c r="D562" s="6" t="s">
        <v>762</v>
      </c>
      <c r="E562" s="6"/>
      <c r="F562" s="6"/>
      <c r="G562" s="6">
        <v>5000</v>
      </c>
      <c r="H562" s="6"/>
      <c r="I562" s="6"/>
      <c r="J562" s="6"/>
    </row>
    <row r="563" spans="1:10">
      <c r="A563" s="64">
        <v>43542</v>
      </c>
      <c r="B563" s="64">
        <v>43573</v>
      </c>
      <c r="C563" s="6">
        <v>373</v>
      </c>
      <c r="D563" s="6" t="s">
        <v>391</v>
      </c>
      <c r="E563" s="6"/>
      <c r="F563" s="6"/>
      <c r="G563" s="6">
        <v>5000</v>
      </c>
      <c r="H563" s="6"/>
      <c r="I563" s="6"/>
      <c r="J563" s="6"/>
    </row>
    <row r="564" spans="1:10">
      <c r="A564" s="64">
        <v>43542</v>
      </c>
      <c r="B564" s="64">
        <v>43573</v>
      </c>
      <c r="C564" s="6">
        <v>388</v>
      </c>
      <c r="D564" s="6" t="s">
        <v>70</v>
      </c>
      <c r="E564" s="6"/>
      <c r="F564" s="6"/>
      <c r="G564" s="6">
        <v>5000</v>
      </c>
      <c r="H564" s="6"/>
      <c r="I564" s="6"/>
      <c r="J564" s="6"/>
    </row>
    <row r="565" spans="1:10">
      <c r="A565" s="64">
        <v>43542</v>
      </c>
      <c r="B565" s="64">
        <v>43547</v>
      </c>
      <c r="C565" s="6">
        <v>309</v>
      </c>
      <c r="D565" s="6" t="s">
        <v>766</v>
      </c>
      <c r="E565" s="6"/>
      <c r="F565" s="6"/>
      <c r="G565" s="6">
        <v>1000</v>
      </c>
      <c r="H565" s="6"/>
      <c r="I565" s="6"/>
      <c r="J565" s="6"/>
    </row>
    <row r="566" spans="1:10">
      <c r="A566" s="64">
        <v>43543</v>
      </c>
      <c r="B566" s="64">
        <v>43548</v>
      </c>
      <c r="C566" s="6">
        <v>344</v>
      </c>
      <c r="D566" s="6" t="s">
        <v>572</v>
      </c>
      <c r="E566" s="6"/>
      <c r="F566" s="6"/>
      <c r="G566" s="6"/>
      <c r="H566" s="6"/>
      <c r="I566" s="6"/>
      <c r="J566" s="6"/>
    </row>
    <row r="567" spans="1:10">
      <c r="A567" s="64">
        <v>43544</v>
      </c>
      <c r="B567" s="64">
        <v>43553</v>
      </c>
      <c r="C567" s="6">
        <v>365</v>
      </c>
      <c r="D567" s="65" t="s">
        <v>767</v>
      </c>
      <c r="E567" s="6"/>
      <c r="F567" s="6"/>
      <c r="G567" s="6">
        <v>1000</v>
      </c>
      <c r="H567" s="6"/>
      <c r="I567" s="6"/>
      <c r="J567" s="6"/>
    </row>
    <row r="568" spans="1:10">
      <c r="A568" s="64">
        <v>43544</v>
      </c>
      <c r="B568" s="6"/>
      <c r="C568" s="6">
        <v>358</v>
      </c>
      <c r="D568" s="65" t="s">
        <v>768</v>
      </c>
      <c r="E568" s="6"/>
      <c r="F568" s="6"/>
      <c r="G568" s="6">
        <v>5000</v>
      </c>
      <c r="H568" s="6"/>
      <c r="I568" s="6"/>
      <c r="J568" s="6"/>
    </row>
    <row r="569" spans="1:10">
      <c r="A569" s="64">
        <v>43545</v>
      </c>
      <c r="B569" s="64">
        <v>43557</v>
      </c>
      <c r="C569" s="6">
        <v>303</v>
      </c>
      <c r="D569" s="65" t="s">
        <v>769</v>
      </c>
      <c r="E569" s="6"/>
      <c r="F569" s="6"/>
      <c r="G569" s="6">
        <v>2000</v>
      </c>
      <c r="H569" s="6"/>
      <c r="I569" s="6"/>
      <c r="J569" s="6"/>
    </row>
    <row r="570" spans="1:10">
      <c r="A570" s="64">
        <v>43545</v>
      </c>
      <c r="B570" s="64">
        <v>43583</v>
      </c>
      <c r="C570" s="6">
        <v>334</v>
      </c>
      <c r="D570" s="65" t="s">
        <v>770</v>
      </c>
      <c r="E570" s="6"/>
      <c r="F570" s="6"/>
      <c r="G570" s="6">
        <v>2000</v>
      </c>
      <c r="H570" s="6"/>
      <c r="I570" s="6"/>
      <c r="J570" s="6"/>
    </row>
    <row r="571" spans="1:10">
      <c r="A571" s="64">
        <v>43545</v>
      </c>
      <c r="B571" s="64">
        <v>43579</v>
      </c>
      <c r="C571" s="6">
        <v>314</v>
      </c>
      <c r="D571" s="65" t="s">
        <v>771</v>
      </c>
      <c r="E571" s="6"/>
      <c r="F571" s="6"/>
      <c r="G571" s="6">
        <v>5000</v>
      </c>
      <c r="H571" s="6"/>
      <c r="I571" s="6"/>
      <c r="J571" s="6"/>
    </row>
    <row r="572" spans="1:10">
      <c r="A572" s="64">
        <v>43545</v>
      </c>
      <c r="B572" s="64">
        <v>43554</v>
      </c>
      <c r="C572" s="6">
        <v>369</v>
      </c>
      <c r="D572" s="65" t="s">
        <v>772</v>
      </c>
      <c r="E572" s="6"/>
      <c r="F572" s="6"/>
      <c r="G572" s="6">
        <v>2000</v>
      </c>
      <c r="H572" s="6"/>
      <c r="I572" s="6"/>
      <c r="J572" s="6"/>
    </row>
    <row r="573" spans="1:10">
      <c r="A573" s="64">
        <v>43544</v>
      </c>
      <c r="B573" s="64">
        <v>43567</v>
      </c>
      <c r="C573" s="6">
        <v>366</v>
      </c>
      <c r="D573" s="65" t="s">
        <v>773</v>
      </c>
      <c r="E573" s="6"/>
      <c r="F573" s="6"/>
      <c r="G573" s="6">
        <v>5000</v>
      </c>
      <c r="H573" s="6"/>
      <c r="I573" s="6"/>
      <c r="J573" s="6"/>
    </row>
    <row r="574" spans="1:10">
      <c r="A574" s="64">
        <v>43546</v>
      </c>
      <c r="B574" s="64">
        <v>43556</v>
      </c>
      <c r="C574" s="6">
        <v>362</v>
      </c>
      <c r="D574" s="6" t="s">
        <v>385</v>
      </c>
      <c r="E574" s="6"/>
      <c r="F574" s="6"/>
      <c r="G574" s="6">
        <v>2000</v>
      </c>
      <c r="H574" s="6"/>
      <c r="I574" s="6"/>
      <c r="J574" s="6"/>
    </row>
    <row r="575" spans="1:10">
      <c r="A575" s="64">
        <v>43545</v>
      </c>
      <c r="B575" s="6"/>
      <c r="C575" s="6">
        <v>387</v>
      </c>
      <c r="D575" s="6" t="s">
        <v>774</v>
      </c>
      <c r="E575" s="6"/>
      <c r="F575" s="6"/>
      <c r="G575" s="6">
        <v>30</v>
      </c>
      <c r="H575" s="6"/>
      <c r="I575" s="6"/>
      <c r="J575" s="6"/>
    </row>
    <row r="576" spans="1:10">
      <c r="A576" s="64">
        <v>43546</v>
      </c>
      <c r="B576" s="64">
        <v>43567</v>
      </c>
      <c r="C576" s="6">
        <v>326</v>
      </c>
      <c r="D576" s="6" t="s">
        <v>707</v>
      </c>
      <c r="E576" s="6"/>
      <c r="F576" s="6"/>
      <c r="G576" s="6">
        <v>5000</v>
      </c>
      <c r="H576" s="6"/>
      <c r="I576" s="6"/>
      <c r="J576" s="6"/>
    </row>
    <row r="577" spans="1:10">
      <c r="A577" s="64">
        <v>43546</v>
      </c>
      <c r="B577" s="64">
        <v>43556</v>
      </c>
      <c r="C577" s="6">
        <v>340</v>
      </c>
      <c r="D577" s="6" t="s">
        <v>619</v>
      </c>
      <c r="E577" s="6"/>
      <c r="F577" s="6"/>
      <c r="G577" s="6">
        <v>1100</v>
      </c>
      <c r="H577" s="6"/>
      <c r="I577" s="6"/>
      <c r="J577" s="6"/>
    </row>
    <row r="578" spans="1:10">
      <c r="A578" s="64">
        <v>43546</v>
      </c>
      <c r="B578" s="64">
        <v>43570</v>
      </c>
      <c r="C578" s="6">
        <v>354</v>
      </c>
      <c r="D578" s="6" t="s">
        <v>501</v>
      </c>
      <c r="E578" s="6"/>
      <c r="F578" s="6"/>
      <c r="G578" s="6">
        <v>5000</v>
      </c>
      <c r="H578" s="6"/>
      <c r="I578" s="6"/>
      <c r="J578" s="6"/>
    </row>
    <row r="579" spans="1:10">
      <c r="A579" s="64">
        <v>43546</v>
      </c>
      <c r="B579" s="64">
        <v>43565</v>
      </c>
      <c r="C579" s="6">
        <v>374</v>
      </c>
      <c r="D579" s="6" t="s">
        <v>775</v>
      </c>
      <c r="E579" s="6"/>
      <c r="F579" s="6"/>
      <c r="G579" s="6">
        <v>5000</v>
      </c>
      <c r="H579" s="6"/>
      <c r="I579" s="6"/>
      <c r="J579" s="6"/>
    </row>
    <row r="580" spans="1:10">
      <c r="A580" s="64">
        <v>43546</v>
      </c>
      <c r="B580" s="64">
        <v>43556</v>
      </c>
      <c r="C580" s="6">
        <v>362</v>
      </c>
      <c r="D580" s="6" t="s">
        <v>385</v>
      </c>
      <c r="E580" s="6"/>
      <c r="F580" s="6"/>
      <c r="G580" s="6">
        <v>2000</v>
      </c>
      <c r="H580" s="6"/>
      <c r="I580" s="6"/>
      <c r="J580" s="6"/>
    </row>
    <row r="581" spans="1:10">
      <c r="A581" s="64">
        <v>43546</v>
      </c>
      <c r="B581" s="64">
        <v>43554</v>
      </c>
      <c r="C581" s="6">
        <v>371</v>
      </c>
      <c r="D581" s="6" t="s">
        <v>776</v>
      </c>
      <c r="E581" s="6"/>
      <c r="F581" s="6"/>
      <c r="G581" s="6">
        <v>1000</v>
      </c>
      <c r="H581" s="6"/>
      <c r="I581" s="6"/>
      <c r="J581" s="6"/>
    </row>
    <row r="582" spans="1:10">
      <c r="A582" s="64">
        <v>43546</v>
      </c>
      <c r="B582" s="64">
        <v>43558</v>
      </c>
      <c r="C582" s="6">
        <v>309</v>
      </c>
      <c r="D582" s="6" t="s">
        <v>405</v>
      </c>
      <c r="E582" s="6"/>
      <c r="F582" s="6"/>
      <c r="G582" s="6">
        <v>2000</v>
      </c>
      <c r="H582" s="6"/>
      <c r="I582" s="6"/>
      <c r="J582" s="6"/>
    </row>
    <row r="583" spans="1:10">
      <c r="A583" s="64">
        <v>43547</v>
      </c>
      <c r="B583" s="64">
        <v>43555</v>
      </c>
      <c r="C583" s="6">
        <v>331</v>
      </c>
      <c r="D583" s="6" t="s">
        <v>777</v>
      </c>
      <c r="E583" s="6"/>
      <c r="F583" s="6"/>
      <c r="G583" s="6"/>
      <c r="H583" s="6"/>
      <c r="I583" s="6"/>
      <c r="J583" s="6"/>
    </row>
    <row r="584" spans="1:10">
      <c r="A584" s="64">
        <v>43547</v>
      </c>
      <c r="B584" s="64">
        <v>43556</v>
      </c>
      <c r="C584" s="6">
        <v>316</v>
      </c>
      <c r="D584" s="6" t="s">
        <v>778</v>
      </c>
      <c r="E584" s="6"/>
      <c r="F584" s="6"/>
      <c r="G584" s="6">
        <v>1500</v>
      </c>
      <c r="H584" s="6"/>
      <c r="I584" s="6"/>
      <c r="J584" s="6"/>
    </row>
    <row r="585" spans="1:10">
      <c r="A585" s="64">
        <v>43547</v>
      </c>
      <c r="B585" s="64">
        <v>43556</v>
      </c>
      <c r="C585" s="6">
        <v>347</v>
      </c>
      <c r="D585" s="6" t="s">
        <v>779</v>
      </c>
      <c r="E585" s="6"/>
      <c r="F585" s="6"/>
      <c r="G585" s="6">
        <v>2000</v>
      </c>
      <c r="H585" s="6"/>
      <c r="I585" s="6"/>
      <c r="J585" s="6"/>
    </row>
    <row r="586" ht="13.5" customHeight="1" spans="1:10">
      <c r="A586" s="64">
        <v>43547</v>
      </c>
      <c r="B586" s="64">
        <v>43549</v>
      </c>
      <c r="C586" s="6">
        <v>387</v>
      </c>
      <c r="D586" s="6" t="s">
        <v>780</v>
      </c>
      <c r="E586" s="6"/>
      <c r="F586" s="6"/>
      <c r="G586" s="6">
        <v>30</v>
      </c>
      <c r="H586" s="6"/>
      <c r="I586" s="6"/>
      <c r="J586" s="6"/>
    </row>
    <row r="587" spans="1:10">
      <c r="A587" s="64">
        <v>43547</v>
      </c>
      <c r="B587" s="64">
        <v>43560</v>
      </c>
      <c r="C587" s="6">
        <v>386</v>
      </c>
      <c r="D587" s="6" t="s">
        <v>781</v>
      </c>
      <c r="E587" s="6"/>
      <c r="F587" s="6"/>
      <c r="G587" s="51">
        <v>3000</v>
      </c>
      <c r="H587" s="6"/>
      <c r="I587" s="6"/>
      <c r="J587" s="51"/>
    </row>
    <row r="588" spans="1:10">
      <c r="A588" s="50">
        <v>43547</v>
      </c>
      <c r="B588" s="50">
        <v>43556</v>
      </c>
      <c r="C588" s="51">
        <v>317</v>
      </c>
      <c r="D588" s="51" t="s">
        <v>782</v>
      </c>
      <c r="E588" s="51"/>
      <c r="F588" s="51"/>
      <c r="G588" s="51">
        <v>2000</v>
      </c>
      <c r="H588" s="51"/>
      <c r="I588" s="51"/>
      <c r="J588" s="51"/>
    </row>
    <row r="589" spans="1:10">
      <c r="A589" s="50">
        <v>43549</v>
      </c>
      <c r="B589" s="50">
        <v>43556</v>
      </c>
      <c r="C589" s="51">
        <v>301</v>
      </c>
      <c r="D589" s="51" t="s">
        <v>638</v>
      </c>
      <c r="E589" s="51"/>
      <c r="F589" s="51"/>
      <c r="G589" s="51">
        <v>1000</v>
      </c>
      <c r="H589" s="51"/>
      <c r="I589" s="51"/>
      <c r="J589" s="51"/>
    </row>
    <row r="590" spans="1:10">
      <c r="A590" s="50">
        <v>43550</v>
      </c>
      <c r="B590" s="50">
        <v>43567</v>
      </c>
      <c r="C590" s="51">
        <v>363</v>
      </c>
      <c r="D590" s="51" t="s">
        <v>783</v>
      </c>
      <c r="E590" s="51"/>
      <c r="F590" s="51"/>
      <c r="G590" s="51">
        <v>3000</v>
      </c>
      <c r="H590" s="51"/>
      <c r="I590" s="51"/>
      <c r="J590" s="51"/>
    </row>
    <row r="591" spans="1:10">
      <c r="A591" s="50">
        <v>43550</v>
      </c>
      <c r="B591" s="50">
        <v>43565</v>
      </c>
      <c r="C591" s="51">
        <v>302</v>
      </c>
      <c r="D591" s="51" t="s">
        <v>784</v>
      </c>
      <c r="E591" s="51"/>
      <c r="F591" s="51"/>
      <c r="G591" s="51">
        <v>3000</v>
      </c>
      <c r="H591" s="51"/>
      <c r="I591" s="51"/>
      <c r="J591" s="51"/>
    </row>
    <row r="592" spans="1:10">
      <c r="A592" s="50">
        <v>43550</v>
      </c>
      <c r="B592" s="50">
        <v>43564</v>
      </c>
      <c r="C592" s="51">
        <v>375</v>
      </c>
      <c r="D592" s="51" t="s">
        <v>639</v>
      </c>
      <c r="E592" s="51"/>
      <c r="F592" s="51"/>
      <c r="G592" s="51">
        <v>3000</v>
      </c>
      <c r="H592" s="51"/>
      <c r="I592" s="51"/>
      <c r="J592" s="51"/>
    </row>
    <row r="593" spans="1:10">
      <c r="A593" s="50">
        <v>43550</v>
      </c>
      <c r="B593" s="50">
        <v>43552</v>
      </c>
      <c r="C593" s="51">
        <v>387</v>
      </c>
      <c r="D593" s="51" t="s">
        <v>785</v>
      </c>
      <c r="E593" s="51"/>
      <c r="F593" s="51"/>
      <c r="G593" s="51">
        <v>50</v>
      </c>
      <c r="H593" s="51"/>
      <c r="I593" s="51"/>
      <c r="J593" s="51" t="s">
        <v>89</v>
      </c>
    </row>
    <row r="594" spans="1:10">
      <c r="A594" s="50">
        <v>43551</v>
      </c>
      <c r="B594" s="50">
        <v>43559</v>
      </c>
      <c r="C594" s="51">
        <v>341</v>
      </c>
      <c r="D594" s="51" t="s">
        <v>786</v>
      </c>
      <c r="E594" s="51"/>
      <c r="F594" s="51"/>
      <c r="G594" s="51">
        <v>1000</v>
      </c>
      <c r="H594" s="51"/>
      <c r="I594" s="51"/>
      <c r="J594" s="51"/>
    </row>
    <row r="595" spans="1:10">
      <c r="A595" s="50">
        <v>43551</v>
      </c>
      <c r="B595" s="50">
        <v>43558</v>
      </c>
      <c r="C595" s="51">
        <v>369</v>
      </c>
      <c r="D595" s="51" t="s">
        <v>787</v>
      </c>
      <c r="E595" s="51"/>
      <c r="F595" s="51"/>
      <c r="G595" s="51">
        <v>2000</v>
      </c>
      <c r="H595" s="51"/>
      <c r="I595" s="51"/>
      <c r="J595" s="51"/>
    </row>
    <row r="596" spans="1:10">
      <c r="A596" s="50">
        <v>43552</v>
      </c>
      <c r="B596" s="50">
        <v>43554</v>
      </c>
      <c r="C596" s="51">
        <v>387</v>
      </c>
      <c r="D596" s="51" t="s">
        <v>788</v>
      </c>
      <c r="E596" s="51"/>
      <c r="F596" s="51"/>
      <c r="G596" s="51">
        <v>30</v>
      </c>
      <c r="H596" s="51"/>
      <c r="I596" s="51"/>
      <c r="J596" s="51" t="s">
        <v>89</v>
      </c>
    </row>
    <row r="597" spans="1:10">
      <c r="A597" s="50">
        <v>43552</v>
      </c>
      <c r="B597" s="50">
        <v>43577</v>
      </c>
      <c r="C597" s="51">
        <v>331</v>
      </c>
      <c r="D597" s="51" t="s">
        <v>247</v>
      </c>
      <c r="E597" s="51"/>
      <c r="F597" s="51"/>
      <c r="G597" s="51">
        <v>5000</v>
      </c>
      <c r="H597" s="51"/>
      <c r="I597" s="51"/>
      <c r="J597" s="51"/>
    </row>
    <row r="598" spans="1:10">
      <c r="A598" s="50">
        <v>43553</v>
      </c>
      <c r="B598" s="50">
        <v>43579</v>
      </c>
      <c r="C598" s="51">
        <v>336</v>
      </c>
      <c r="D598" s="51" t="s">
        <v>445</v>
      </c>
      <c r="E598" s="51"/>
      <c r="F598" s="51"/>
      <c r="G598" s="51">
        <v>3000</v>
      </c>
      <c r="H598" s="51"/>
      <c r="I598" s="51"/>
      <c r="J598" s="51"/>
    </row>
    <row r="599" spans="1:10">
      <c r="A599" s="50">
        <v>43553</v>
      </c>
      <c r="B599" s="50">
        <v>43560</v>
      </c>
      <c r="C599" s="51">
        <v>310</v>
      </c>
      <c r="D599" s="51" t="s">
        <v>789</v>
      </c>
      <c r="E599" s="51"/>
      <c r="F599" s="51"/>
      <c r="G599" s="51">
        <v>1100</v>
      </c>
      <c r="H599" s="51"/>
      <c r="I599" s="51"/>
      <c r="J599" s="51"/>
    </row>
    <row r="600" spans="1:10">
      <c r="A600" s="50">
        <v>43554</v>
      </c>
      <c r="B600" s="50">
        <v>43563</v>
      </c>
      <c r="C600" s="51">
        <v>347</v>
      </c>
      <c r="D600" s="51" t="s">
        <v>790</v>
      </c>
      <c r="E600" s="51"/>
      <c r="F600" s="51"/>
      <c r="G600" s="51">
        <v>1500</v>
      </c>
      <c r="H600" s="51"/>
      <c r="I600" s="51"/>
      <c r="J600" s="51"/>
    </row>
    <row r="601" spans="1:10">
      <c r="A601" s="50">
        <v>43554</v>
      </c>
      <c r="B601" s="50">
        <v>43567</v>
      </c>
      <c r="C601" s="51">
        <v>349</v>
      </c>
      <c r="D601" s="51" t="s">
        <v>791</v>
      </c>
      <c r="E601" s="51"/>
      <c r="F601" s="51"/>
      <c r="G601" s="51">
        <v>2500</v>
      </c>
      <c r="H601" s="51"/>
      <c r="I601" s="51"/>
      <c r="J601" s="51"/>
    </row>
    <row r="602" spans="1:10">
      <c r="A602" s="50">
        <v>43554</v>
      </c>
      <c r="B602" s="50">
        <v>43565</v>
      </c>
      <c r="C602" s="51">
        <v>328</v>
      </c>
      <c r="D602" s="51" t="s">
        <v>792</v>
      </c>
      <c r="E602" s="51"/>
      <c r="F602" s="51"/>
      <c r="G602" s="51">
        <v>3000</v>
      </c>
      <c r="H602" s="51"/>
      <c r="I602" s="51"/>
      <c r="J602" s="51"/>
    </row>
    <row r="603" spans="1:10">
      <c r="A603" s="50">
        <v>43554</v>
      </c>
      <c r="B603" s="50">
        <v>43569</v>
      </c>
      <c r="C603" s="51">
        <v>308</v>
      </c>
      <c r="D603" s="51" t="s">
        <v>545</v>
      </c>
      <c r="E603" s="51"/>
      <c r="F603" s="51"/>
      <c r="G603" s="51">
        <v>2000</v>
      </c>
      <c r="H603" s="51"/>
      <c r="I603" s="51"/>
      <c r="J603" s="51"/>
    </row>
    <row r="604" spans="1:10">
      <c r="A604" s="50">
        <v>43558</v>
      </c>
      <c r="B604" s="50">
        <v>43566</v>
      </c>
      <c r="C604" s="51">
        <v>370</v>
      </c>
      <c r="D604" s="51" t="s">
        <v>793</v>
      </c>
      <c r="E604" s="51"/>
      <c r="F604" s="51"/>
      <c r="G604" s="51">
        <v>2000</v>
      </c>
      <c r="H604" s="51"/>
      <c r="I604" s="51"/>
      <c r="J604" s="51"/>
    </row>
    <row r="605" spans="2:10">
      <c r="B605" s="51"/>
      <c r="C605" s="51"/>
      <c r="D605" s="51"/>
      <c r="E605" s="51"/>
      <c r="F605" s="51"/>
      <c r="G605" s="51"/>
      <c r="H605" s="51"/>
      <c r="I605" s="51"/>
      <c r="J605" s="51"/>
    </row>
    <row r="606" spans="1:10">
      <c r="A606" s="51"/>
      <c r="B606" s="51"/>
      <c r="C606" s="51"/>
      <c r="D606" s="51"/>
      <c r="E606" s="51"/>
      <c r="F606" s="51"/>
      <c r="G606" s="51"/>
      <c r="H606" s="51"/>
      <c r="I606" s="51"/>
      <c r="J606" s="51"/>
    </row>
    <row r="607" spans="1:10">
      <c r="A607" s="51"/>
      <c r="B607" s="51"/>
      <c r="C607" s="51"/>
      <c r="D607" s="51"/>
      <c r="E607" s="51"/>
      <c r="F607" s="51"/>
      <c r="G607" s="51"/>
      <c r="H607" s="51"/>
      <c r="I607" s="51"/>
      <c r="J607" s="51"/>
    </row>
    <row r="608" spans="1:10">
      <c r="A608" s="51"/>
      <c r="B608" s="51"/>
      <c r="C608" s="51"/>
      <c r="D608" s="51"/>
      <c r="E608" s="51"/>
      <c r="F608" s="51"/>
      <c r="G608" s="51"/>
      <c r="H608" s="51"/>
      <c r="I608" s="51"/>
      <c r="J608" s="51"/>
    </row>
    <row r="609" spans="1:10">
      <c r="A609" s="51"/>
      <c r="B609" s="51"/>
      <c r="C609" s="51"/>
      <c r="D609" s="51"/>
      <c r="E609" s="51"/>
      <c r="F609" s="51"/>
      <c r="G609" s="51"/>
      <c r="H609" s="51"/>
      <c r="I609" s="51"/>
      <c r="J609" s="51"/>
    </row>
    <row r="610" spans="1:10">
      <c r="A610" s="51"/>
      <c r="B610" s="51"/>
      <c r="C610" s="51"/>
      <c r="D610" s="51"/>
      <c r="E610" s="51"/>
      <c r="F610" s="51"/>
      <c r="G610" s="51"/>
      <c r="H610" s="51"/>
      <c r="I610" s="51"/>
      <c r="J610" s="51"/>
    </row>
    <row r="611" spans="1:10">
      <c r="A611" s="51"/>
      <c r="B611" s="51"/>
      <c r="C611" s="51"/>
      <c r="D611" s="51"/>
      <c r="E611" s="51"/>
      <c r="F611" s="51"/>
      <c r="G611" s="51"/>
      <c r="H611" s="51"/>
      <c r="I611" s="51"/>
      <c r="J611" s="51"/>
    </row>
    <row r="612" spans="1:10">
      <c r="A612" s="51"/>
      <c r="B612" s="51"/>
      <c r="C612" s="51"/>
      <c r="D612" s="51"/>
      <c r="E612" s="51"/>
      <c r="F612" s="51"/>
      <c r="G612" s="51"/>
      <c r="H612" s="51"/>
      <c r="I612" s="51"/>
      <c r="J612" s="51"/>
    </row>
    <row r="613" spans="1:10">
      <c r="A613" s="51"/>
      <c r="B613" s="51"/>
      <c r="C613" s="51"/>
      <c r="D613" s="51"/>
      <c r="E613" s="51"/>
      <c r="F613" s="51"/>
      <c r="G613" s="51"/>
      <c r="H613" s="51"/>
      <c r="I613" s="51"/>
      <c r="J613" s="51"/>
    </row>
    <row r="614" spans="1:10">
      <c r="A614" s="51"/>
      <c r="B614" s="51"/>
      <c r="C614" s="51"/>
      <c r="D614" s="51"/>
      <c r="E614" s="51"/>
      <c r="F614" s="51"/>
      <c r="G614" s="51"/>
      <c r="H614" s="51"/>
      <c r="I614" s="51"/>
      <c r="J614" s="51"/>
    </row>
    <row r="615" spans="1:10">
      <c r="A615" s="51"/>
      <c r="B615" s="51"/>
      <c r="C615" s="51"/>
      <c r="D615" s="51"/>
      <c r="E615" s="51"/>
      <c r="F615" s="51"/>
      <c r="G615" s="51"/>
      <c r="H615" s="51"/>
      <c r="I615" s="51"/>
      <c r="J615" s="51"/>
    </row>
    <row r="616" spans="1:10">
      <c r="A616" s="51"/>
      <c r="B616" s="51"/>
      <c r="C616" s="51"/>
      <c r="D616" s="51"/>
      <c r="E616" s="51"/>
      <c r="F616" s="51"/>
      <c r="G616" s="51"/>
      <c r="H616" s="51"/>
      <c r="I616" s="51"/>
      <c r="J616" s="51"/>
    </row>
    <row r="617" spans="1:10">
      <c r="A617" s="51"/>
      <c r="B617" s="51"/>
      <c r="C617" s="51"/>
      <c r="D617" s="51"/>
      <c r="E617" s="51"/>
      <c r="F617" s="51"/>
      <c r="G617" s="51"/>
      <c r="H617" s="51"/>
      <c r="I617" s="51"/>
      <c r="J617" s="51"/>
    </row>
    <row r="618" spans="1:10">
      <c r="A618" s="51"/>
      <c r="B618" s="51"/>
      <c r="C618" s="51"/>
      <c r="D618" s="51"/>
      <c r="E618" s="51"/>
      <c r="F618" s="51"/>
      <c r="G618" s="51"/>
      <c r="H618" s="51"/>
      <c r="I618" s="51"/>
      <c r="J618" s="51"/>
    </row>
    <row r="619" spans="1:10">
      <c r="A619" s="51"/>
      <c r="B619" s="51"/>
      <c r="C619" s="51"/>
      <c r="D619" s="51"/>
      <c r="E619" s="51"/>
      <c r="F619" s="51"/>
      <c r="G619" s="51"/>
      <c r="H619" s="51"/>
      <c r="I619" s="51"/>
      <c r="J619" s="51"/>
    </row>
    <row r="620" spans="1:10">
      <c r="A620" s="51"/>
      <c r="B620" s="51"/>
      <c r="C620" s="51"/>
      <c r="D620" s="51"/>
      <c r="E620" s="51"/>
      <c r="F620" s="51"/>
      <c r="G620" s="51"/>
      <c r="H620" s="51"/>
      <c r="I620" s="51"/>
      <c r="J620" s="51"/>
    </row>
    <row r="621" spans="1:10">
      <c r="A621" s="51"/>
      <c r="B621" s="51"/>
      <c r="C621" s="51"/>
      <c r="D621" s="51"/>
      <c r="E621" s="51"/>
      <c r="F621" s="51"/>
      <c r="G621" s="51"/>
      <c r="H621" s="51"/>
      <c r="I621" s="51"/>
      <c r="J621" s="51"/>
    </row>
    <row r="622" spans="1:10">
      <c r="A622" s="51"/>
      <c r="B622" s="51"/>
      <c r="C622" s="51"/>
      <c r="D622" s="51"/>
      <c r="E622" s="51"/>
      <c r="F622" s="51"/>
      <c r="G622" s="51"/>
      <c r="H622" s="51"/>
      <c r="I622" s="51"/>
      <c r="J622" s="51"/>
    </row>
    <row r="623" spans="1:10">
      <c r="A623" s="51"/>
      <c r="B623" s="51"/>
      <c r="C623" s="51"/>
      <c r="D623" s="51"/>
      <c r="E623" s="51"/>
      <c r="F623" s="51"/>
      <c r="G623" s="51"/>
      <c r="H623" s="51"/>
      <c r="I623" s="51"/>
      <c r="J623" s="51"/>
    </row>
    <row r="624" spans="1:10">
      <c r="A624" s="51"/>
      <c r="B624" s="51"/>
      <c r="C624" s="51"/>
      <c r="D624" s="51"/>
      <c r="E624" s="51"/>
      <c r="F624" s="51"/>
      <c r="G624" s="51"/>
      <c r="H624" s="51"/>
      <c r="I624" s="51"/>
      <c r="J624" s="51"/>
    </row>
    <row r="625" spans="1:10">
      <c r="A625" s="51"/>
      <c r="B625" s="51"/>
      <c r="C625" s="51"/>
      <c r="D625" s="51"/>
      <c r="E625" s="51"/>
      <c r="F625" s="51"/>
      <c r="G625" s="51"/>
      <c r="H625" s="51"/>
      <c r="I625" s="51"/>
      <c r="J625" s="51"/>
    </row>
    <row r="626" spans="1:10">
      <c r="A626" s="51"/>
      <c r="B626" s="51"/>
      <c r="C626" s="51"/>
      <c r="D626" s="51"/>
      <c r="E626" s="51"/>
      <c r="F626" s="51"/>
      <c r="G626" s="51"/>
      <c r="H626" s="51"/>
      <c r="I626" s="51"/>
      <c r="J626" s="51"/>
    </row>
    <row r="627" spans="1:10">
      <c r="A627" s="51"/>
      <c r="B627" s="51"/>
      <c r="C627" s="51"/>
      <c r="D627" s="51"/>
      <c r="E627" s="51"/>
      <c r="F627" s="51"/>
      <c r="G627" s="51"/>
      <c r="H627" s="51"/>
      <c r="I627" s="51"/>
      <c r="J627" s="51"/>
    </row>
    <row r="628" spans="1:10">
      <c r="A628" s="51"/>
      <c r="B628" s="51"/>
      <c r="C628" s="51"/>
      <c r="D628" s="51"/>
      <c r="E628" s="51"/>
      <c r="F628" s="51"/>
      <c r="G628" s="51"/>
      <c r="H628" s="51"/>
      <c r="I628" s="51"/>
      <c r="J628" s="51"/>
    </row>
    <row r="629" spans="1:10">
      <c r="A629" s="51"/>
      <c r="B629" s="51"/>
      <c r="C629" s="51"/>
      <c r="D629" s="51"/>
      <c r="E629" s="51"/>
      <c r="F629" s="51"/>
      <c r="G629" s="51"/>
      <c r="H629" s="51"/>
      <c r="I629" s="51"/>
      <c r="J629" s="51"/>
    </row>
    <row r="630" spans="1:10">
      <c r="A630" s="51"/>
      <c r="B630" s="51"/>
      <c r="C630" s="51"/>
      <c r="D630" s="51"/>
      <c r="E630" s="51"/>
      <c r="F630" s="51"/>
      <c r="G630" s="51"/>
      <c r="H630" s="51"/>
      <c r="I630" s="51"/>
      <c r="J630" s="51"/>
    </row>
    <row r="631" spans="1:10">
      <c r="A631" s="51"/>
      <c r="B631" s="51"/>
      <c r="C631" s="51"/>
      <c r="D631" s="51"/>
      <c r="E631" s="51"/>
      <c r="F631" s="51"/>
      <c r="G631" s="51"/>
      <c r="H631" s="51"/>
      <c r="I631" s="51"/>
      <c r="J631" s="51"/>
    </row>
    <row r="632" spans="1:10">
      <c r="A632" s="51"/>
      <c r="B632" s="51"/>
      <c r="C632" s="51"/>
      <c r="D632" s="51"/>
      <c r="E632" s="51"/>
      <c r="F632" s="51"/>
      <c r="G632" s="51"/>
      <c r="H632" s="51"/>
      <c r="I632" s="51"/>
      <c r="J632" s="51"/>
    </row>
    <row r="633" spans="1:10">
      <c r="A633" s="51"/>
      <c r="B633" s="51"/>
      <c r="C633" s="51"/>
      <c r="D633" s="51"/>
      <c r="E633" s="51"/>
      <c r="F633" s="51"/>
      <c r="G633" s="51"/>
      <c r="H633" s="51"/>
      <c r="I633" s="51"/>
      <c r="J633" s="51"/>
    </row>
    <row r="634" spans="1:10">
      <c r="A634" s="51"/>
      <c r="B634" s="51"/>
      <c r="C634" s="51"/>
      <c r="D634" s="51"/>
      <c r="E634" s="51"/>
      <c r="F634" s="51"/>
      <c r="G634" s="51"/>
      <c r="H634" s="51"/>
      <c r="I634" s="51"/>
      <c r="J634" s="51"/>
    </row>
    <row r="635" spans="1:10">
      <c r="A635" s="51"/>
      <c r="B635" s="51"/>
      <c r="C635" s="51"/>
      <c r="D635" s="51"/>
      <c r="E635" s="51"/>
      <c r="F635" s="51"/>
      <c r="G635" s="51"/>
      <c r="H635" s="51"/>
      <c r="I635" s="51"/>
      <c r="J635" s="51"/>
    </row>
    <row r="636" spans="1:10">
      <c r="A636" s="51"/>
      <c r="B636" s="51"/>
      <c r="C636" s="51"/>
      <c r="D636" s="51"/>
      <c r="E636" s="51"/>
      <c r="F636" s="51"/>
      <c r="G636" s="51"/>
      <c r="H636" s="51"/>
      <c r="I636" s="51"/>
      <c r="J636" s="51"/>
    </row>
    <row r="637" spans="1:10">
      <c r="A637" s="51"/>
      <c r="B637" s="51"/>
      <c r="C637" s="51"/>
      <c r="D637" s="51"/>
      <c r="E637" s="51"/>
      <c r="F637" s="51"/>
      <c r="G637" s="51"/>
      <c r="H637" s="51"/>
      <c r="I637" s="51"/>
      <c r="J637" s="51"/>
    </row>
    <row r="638" spans="1:10">
      <c r="A638" s="51"/>
      <c r="B638" s="51"/>
      <c r="C638" s="51"/>
      <c r="D638" s="51"/>
      <c r="E638" s="51"/>
      <c r="F638" s="51"/>
      <c r="G638" s="51"/>
      <c r="H638" s="51"/>
      <c r="I638" s="51"/>
      <c r="J638" s="51"/>
    </row>
    <row r="639" spans="1:10">
      <c r="A639" s="51"/>
      <c r="B639" s="51"/>
      <c r="C639" s="51"/>
      <c r="D639" s="51"/>
      <c r="E639" s="51"/>
      <c r="F639" s="51"/>
      <c r="G639" s="51"/>
      <c r="H639" s="51"/>
      <c r="I639" s="51"/>
      <c r="J639" s="51"/>
    </row>
    <row r="640" spans="1:10">
      <c r="A640" s="51"/>
      <c r="B640" s="51"/>
      <c r="C640" s="51"/>
      <c r="D640" s="51"/>
      <c r="E640" s="51"/>
      <c r="F640" s="51"/>
      <c r="G640" s="51"/>
      <c r="H640" s="51"/>
      <c r="I640" s="51"/>
      <c r="J640" s="51"/>
    </row>
    <row r="641" spans="1:10">
      <c r="A641" s="51"/>
      <c r="B641" s="51"/>
      <c r="C641" s="51"/>
      <c r="D641" s="51"/>
      <c r="E641" s="51"/>
      <c r="F641" s="51"/>
      <c r="G641" s="51"/>
      <c r="H641" s="51"/>
      <c r="I641" s="51"/>
      <c r="J641" s="51"/>
    </row>
    <row r="642" spans="1:10">
      <c r="A642" s="51"/>
      <c r="B642" s="51"/>
      <c r="C642" s="51"/>
      <c r="D642" s="51"/>
      <c r="E642" s="51"/>
      <c r="F642" s="51"/>
      <c r="G642" s="51"/>
      <c r="H642" s="51"/>
      <c r="I642" s="51"/>
      <c r="J642" s="51"/>
    </row>
    <row r="643" spans="1:10">
      <c r="A643" s="51"/>
      <c r="B643" s="51"/>
      <c r="C643" s="51"/>
      <c r="D643" s="51"/>
      <c r="E643" s="51"/>
      <c r="F643" s="51"/>
      <c r="G643" s="51"/>
      <c r="H643" s="51"/>
      <c r="I643" s="51"/>
      <c r="J643" s="51"/>
    </row>
    <row r="644" spans="1:10">
      <c r="A644" s="51"/>
      <c r="B644" s="51"/>
      <c r="C644" s="51"/>
      <c r="D644" s="51"/>
      <c r="E644" s="51"/>
      <c r="F644" s="51"/>
      <c r="G644" s="51"/>
      <c r="H644" s="51"/>
      <c r="I644" s="51"/>
      <c r="J644" s="51"/>
    </row>
    <row r="645" spans="1:10">
      <c r="A645" s="51"/>
      <c r="B645" s="51"/>
      <c r="C645" s="51"/>
      <c r="D645" s="51"/>
      <c r="E645" s="51"/>
      <c r="F645" s="51"/>
      <c r="G645" s="51"/>
      <c r="H645" s="51"/>
      <c r="I645" s="51"/>
      <c r="J645" s="51"/>
    </row>
    <row r="646" spans="1:10">
      <c r="A646" s="51"/>
      <c r="B646" s="51"/>
      <c r="C646" s="51"/>
      <c r="D646" s="51"/>
      <c r="E646" s="51"/>
      <c r="F646" s="51"/>
      <c r="G646" s="51"/>
      <c r="H646" s="51"/>
      <c r="I646" s="51"/>
      <c r="J646" s="51"/>
    </row>
    <row r="647" spans="1:10">
      <c r="A647" s="51"/>
      <c r="B647" s="51"/>
      <c r="C647" s="51"/>
      <c r="D647" s="51"/>
      <c r="E647" s="51"/>
      <c r="F647" s="51"/>
      <c r="G647" s="51"/>
      <c r="H647" s="51"/>
      <c r="I647" s="51"/>
      <c r="J647" s="51"/>
    </row>
    <row r="648" spans="1:10">
      <c r="A648" s="51"/>
      <c r="B648" s="51"/>
      <c r="C648" s="51"/>
      <c r="D648" s="51"/>
      <c r="E648" s="51"/>
      <c r="F648" s="51"/>
      <c r="G648" s="51"/>
      <c r="H648" s="51"/>
      <c r="I648" s="51"/>
      <c r="J648" s="51"/>
    </row>
    <row r="649" spans="1:10">
      <c r="A649" s="51"/>
      <c r="B649" s="51"/>
      <c r="C649" s="51"/>
      <c r="D649" s="51"/>
      <c r="E649" s="51"/>
      <c r="F649" s="51"/>
      <c r="G649" s="51"/>
      <c r="H649" s="51"/>
      <c r="I649" s="51"/>
      <c r="J649" s="51"/>
    </row>
    <row r="650" spans="1:10">
      <c r="A650" s="51"/>
      <c r="B650" s="51"/>
      <c r="C650" s="51"/>
      <c r="D650" s="51"/>
      <c r="E650" s="51"/>
      <c r="F650" s="51"/>
      <c r="G650" s="51"/>
      <c r="H650" s="51"/>
      <c r="I650" s="51"/>
      <c r="J650" s="51"/>
    </row>
    <row r="651" spans="1:10">
      <c r="A651" s="51"/>
      <c r="B651" s="51"/>
      <c r="C651" s="51"/>
      <c r="D651" s="51"/>
      <c r="E651" s="51"/>
      <c r="F651" s="51"/>
      <c r="G651" s="51"/>
      <c r="H651" s="51"/>
      <c r="I651" s="51"/>
      <c r="J651" s="51"/>
    </row>
    <row r="652" spans="1:10">
      <c r="A652" s="51"/>
      <c r="B652" s="51"/>
      <c r="C652" s="51"/>
      <c r="D652" s="51"/>
      <c r="E652" s="51"/>
      <c r="F652" s="51"/>
      <c r="G652" s="51"/>
      <c r="H652" s="51"/>
      <c r="I652" s="51"/>
      <c r="J652" s="51"/>
    </row>
    <row r="653" spans="1:10">
      <c r="A653" s="51"/>
      <c r="B653" s="51"/>
      <c r="C653" s="51"/>
      <c r="D653" s="51"/>
      <c r="E653" s="51"/>
      <c r="F653" s="51"/>
      <c r="G653" s="51"/>
      <c r="H653" s="51"/>
      <c r="I653" s="51"/>
      <c r="J653" s="51"/>
    </row>
    <row r="654" spans="1:10">
      <c r="A654" s="51"/>
      <c r="B654" s="51"/>
      <c r="C654" s="51"/>
      <c r="D654" s="51"/>
      <c r="E654" s="51"/>
      <c r="F654" s="51"/>
      <c r="G654" s="51"/>
      <c r="H654" s="51"/>
      <c r="I654" s="51"/>
      <c r="J654" s="51"/>
    </row>
    <row r="655" spans="1:10">
      <c r="A655" s="51"/>
      <c r="B655" s="51"/>
      <c r="C655" s="51"/>
      <c r="D655" s="51"/>
      <c r="E655" s="51"/>
      <c r="F655" s="51"/>
      <c r="G655" s="51"/>
      <c r="H655" s="51"/>
      <c r="I655" s="51"/>
      <c r="J655" s="51"/>
    </row>
    <row r="656" spans="1:10">
      <c r="A656" s="51"/>
      <c r="B656" s="51"/>
      <c r="C656" s="51"/>
      <c r="D656" s="51"/>
      <c r="E656" s="51"/>
      <c r="F656" s="51"/>
      <c r="G656" s="51"/>
      <c r="H656" s="51"/>
      <c r="I656" s="51"/>
      <c r="J656" s="51"/>
    </row>
    <row r="657" spans="1:10">
      <c r="A657" s="51"/>
      <c r="B657" s="51"/>
      <c r="C657" s="51"/>
      <c r="D657" s="51"/>
      <c r="E657" s="51"/>
      <c r="F657" s="51"/>
      <c r="G657" s="51"/>
      <c r="H657" s="51"/>
      <c r="I657" s="51"/>
      <c r="J657" s="51"/>
    </row>
    <row r="658" spans="1:10">
      <c r="A658" s="51"/>
      <c r="B658" s="51"/>
      <c r="C658" s="51"/>
      <c r="D658" s="51"/>
      <c r="E658" s="51"/>
      <c r="F658" s="51"/>
      <c r="G658" s="51"/>
      <c r="H658" s="51"/>
      <c r="I658" s="51"/>
      <c r="J658" s="51"/>
    </row>
    <row r="659" spans="1:10">
      <c r="A659" s="51"/>
      <c r="B659" s="51"/>
      <c r="C659" s="51"/>
      <c r="D659" s="51"/>
      <c r="E659" s="51"/>
      <c r="F659" s="51"/>
      <c r="G659" s="51"/>
      <c r="H659" s="51"/>
      <c r="I659" s="51"/>
      <c r="J659" s="51"/>
    </row>
    <row r="660" spans="1:10">
      <c r="A660" s="51"/>
      <c r="B660" s="51"/>
      <c r="C660" s="51"/>
      <c r="D660" s="51"/>
      <c r="E660" s="51"/>
      <c r="F660" s="51"/>
      <c r="G660" s="51"/>
      <c r="H660" s="51"/>
      <c r="I660" s="51"/>
      <c r="J660" s="51"/>
    </row>
    <row r="661" spans="1:10">
      <c r="A661" s="51"/>
      <c r="B661" s="51"/>
      <c r="C661" s="51"/>
      <c r="D661" s="51"/>
      <c r="E661" s="51"/>
      <c r="F661" s="51"/>
      <c r="G661" s="51"/>
      <c r="H661" s="51"/>
      <c r="I661" s="51"/>
      <c r="J661" s="51"/>
    </row>
    <row r="662" spans="1:10">
      <c r="A662" s="51"/>
      <c r="B662" s="51"/>
      <c r="C662" s="51"/>
      <c r="D662" s="51"/>
      <c r="E662" s="51"/>
      <c r="F662" s="51"/>
      <c r="G662" s="51"/>
      <c r="H662" s="51"/>
      <c r="I662" s="51"/>
      <c r="J662" s="51"/>
    </row>
    <row r="663" spans="1:10">
      <c r="A663" s="51"/>
      <c r="B663" s="51"/>
      <c r="C663" s="51"/>
      <c r="D663" s="51"/>
      <c r="E663" s="51"/>
      <c r="F663" s="51"/>
      <c r="G663" s="51"/>
      <c r="H663" s="51"/>
      <c r="I663" s="51"/>
      <c r="J663" s="51"/>
    </row>
    <row r="664" spans="1:10">
      <c r="A664" s="51"/>
      <c r="B664" s="51"/>
      <c r="C664" s="51"/>
      <c r="D664" s="51"/>
      <c r="E664" s="51"/>
      <c r="F664" s="51"/>
      <c r="G664" s="51"/>
      <c r="H664" s="51"/>
      <c r="I664" s="51"/>
      <c r="J664" s="51"/>
    </row>
    <row r="665" spans="1:10">
      <c r="A665" s="51"/>
      <c r="B665" s="51"/>
      <c r="C665" s="51"/>
      <c r="D665" s="51"/>
      <c r="E665" s="51"/>
      <c r="F665" s="51"/>
      <c r="G665" s="51"/>
      <c r="H665" s="51"/>
      <c r="I665" s="51"/>
      <c r="J665" s="51"/>
    </row>
    <row r="666" spans="1:10">
      <c r="A666" s="51"/>
      <c r="B666" s="51"/>
      <c r="C666" s="51"/>
      <c r="D666" s="51"/>
      <c r="E666" s="51"/>
      <c r="F666" s="51"/>
      <c r="G666" s="51"/>
      <c r="H666" s="51"/>
      <c r="I666" s="51"/>
      <c r="J666" s="51"/>
    </row>
    <row r="667" spans="1:10">
      <c r="A667" s="51"/>
      <c r="B667" s="51"/>
      <c r="C667" s="51"/>
      <c r="D667" s="51"/>
      <c r="E667" s="51"/>
      <c r="F667" s="51"/>
      <c r="G667" s="51"/>
      <c r="H667" s="51"/>
      <c r="I667" s="51"/>
      <c r="J667" s="51"/>
    </row>
    <row r="668" spans="1:10">
      <c r="A668" s="51"/>
      <c r="B668" s="51"/>
      <c r="C668" s="51"/>
      <c r="D668" s="51"/>
      <c r="E668" s="51"/>
      <c r="F668" s="51"/>
      <c r="G668" s="51"/>
      <c r="H668" s="51"/>
      <c r="I668" s="51"/>
      <c r="J668" s="51"/>
    </row>
    <row r="669" spans="1:10">
      <c r="A669" s="51"/>
      <c r="B669" s="51"/>
      <c r="C669" s="51"/>
      <c r="D669" s="51"/>
      <c r="E669" s="51"/>
      <c r="F669" s="51"/>
      <c r="G669" s="51"/>
      <c r="H669" s="51"/>
      <c r="I669" s="51"/>
      <c r="J669" s="51"/>
    </row>
    <row r="670" spans="1:10">
      <c r="A670" s="51"/>
      <c r="B670" s="51"/>
      <c r="C670" s="51"/>
      <c r="D670" s="51"/>
      <c r="E670" s="51"/>
      <c r="F670" s="51"/>
      <c r="G670" s="51"/>
      <c r="H670" s="51"/>
      <c r="I670" s="51"/>
      <c r="J670" s="51"/>
    </row>
    <row r="671" spans="1:10">
      <c r="A671" s="51"/>
      <c r="B671" s="51"/>
      <c r="C671" s="51"/>
      <c r="D671" s="51"/>
      <c r="E671" s="51"/>
      <c r="F671" s="51"/>
      <c r="G671" s="51"/>
      <c r="H671" s="51"/>
      <c r="I671" s="51"/>
      <c r="J671" s="51"/>
    </row>
    <row r="672" spans="1:10">
      <c r="A672" s="51"/>
      <c r="B672" s="51"/>
      <c r="C672" s="51"/>
      <c r="D672" s="51"/>
      <c r="E672" s="51"/>
      <c r="F672" s="51"/>
      <c r="G672" s="51"/>
      <c r="H672" s="51"/>
      <c r="I672" s="51"/>
      <c r="J672" s="51"/>
    </row>
    <row r="673" spans="1:10">
      <c r="A673" s="51"/>
      <c r="B673" s="51"/>
      <c r="C673" s="51"/>
      <c r="D673" s="51"/>
      <c r="E673" s="51"/>
      <c r="F673" s="51"/>
      <c r="G673" s="51"/>
      <c r="H673" s="51"/>
      <c r="I673" s="51"/>
      <c r="J673" s="51"/>
    </row>
    <row r="674" spans="1:10">
      <c r="A674" s="51"/>
      <c r="B674" s="51"/>
      <c r="C674" s="51"/>
      <c r="D674" s="51"/>
      <c r="E674" s="51"/>
      <c r="F674" s="51"/>
      <c r="G674" s="51"/>
      <c r="H674" s="51"/>
      <c r="I674" s="51"/>
      <c r="J674" s="51"/>
    </row>
    <row r="675" spans="1:10">
      <c r="A675" s="51"/>
      <c r="B675" s="51"/>
      <c r="C675" s="51"/>
      <c r="D675" s="51"/>
      <c r="E675" s="51"/>
      <c r="F675" s="51"/>
      <c r="G675" s="51"/>
      <c r="H675" s="51"/>
      <c r="I675" s="51"/>
      <c r="J675" s="51"/>
    </row>
    <row r="676" spans="1:10">
      <c r="A676" s="51"/>
      <c r="B676" s="51"/>
      <c r="C676" s="51"/>
      <c r="D676" s="51"/>
      <c r="E676" s="51"/>
      <c r="F676" s="51"/>
      <c r="G676" s="51"/>
      <c r="H676" s="51"/>
      <c r="I676" s="51"/>
      <c r="J676" s="51"/>
    </row>
    <row r="65502" spans="5:5">
      <c r="E65502" s="66" t="s">
        <v>794</v>
      </c>
    </row>
    <row r="65510" spans="4:4">
      <c r="D65510" s="51" t="s">
        <v>795</v>
      </c>
    </row>
  </sheetData>
  <autoFilter ref="A4:J604">
    <extLst/>
  </autoFilter>
  <mergeCells count="4">
    <mergeCell ref="A2:J2"/>
    <mergeCell ref="A3:C3"/>
    <mergeCell ref="D3:F3"/>
    <mergeCell ref="G3:J3"/>
  </mergeCells>
  <pageMargins left="0.75" right="0.75" top="1" bottom="1" header="0.51" footer="0.51"/>
  <pageSetup paperSize="9" orientation="portrait"/>
  <headerFooter alignWithMargins="0" scaleWithDoc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55"/>
  <sheetViews>
    <sheetView workbookViewId="0">
      <selection activeCell="AC5" sqref="AC5"/>
    </sheetView>
  </sheetViews>
  <sheetFormatPr defaultColWidth="9" defaultRowHeight="15.6"/>
  <cols>
    <col min="2" max="2" width="13.125" style="2" customWidth="1"/>
    <col min="3" max="3" width="9.75" style="2" customWidth="1"/>
    <col min="4" max="4" width="17.25" style="2" customWidth="1"/>
    <col min="5" max="5" width="9" style="2" customWidth="1"/>
    <col min="6" max="6" width="14.25" style="2" customWidth="1"/>
    <col min="7" max="7" width="9.125" style="2" customWidth="1"/>
    <col min="8" max="8" width="12.5" style="2" customWidth="1"/>
    <col min="9" max="9" width="10.5" style="2" customWidth="1"/>
  </cols>
  <sheetData>
    <row r="2" s="1" customFormat="1" ht="39" customHeight="1" spans="2:9">
      <c r="B2" s="3" t="s">
        <v>7</v>
      </c>
      <c r="C2" s="3" t="s">
        <v>796</v>
      </c>
      <c r="D2" s="3" t="s">
        <v>797</v>
      </c>
      <c r="E2" s="3" t="s">
        <v>798</v>
      </c>
      <c r="F2" s="3" t="s">
        <v>799</v>
      </c>
      <c r="G2" s="3" t="s">
        <v>800</v>
      </c>
      <c r="H2" s="3" t="s">
        <v>801</v>
      </c>
      <c r="I2" s="3" t="s">
        <v>802</v>
      </c>
    </row>
    <row r="3" s="1" customFormat="1" ht="26.1" customHeight="1" spans="2:9">
      <c r="B3" s="4" t="s">
        <v>803</v>
      </c>
      <c r="C3" s="4">
        <v>301</v>
      </c>
      <c r="D3" s="4" t="s">
        <v>136</v>
      </c>
      <c r="E3" s="4">
        <v>0.345</v>
      </c>
      <c r="F3" s="5">
        <f>C3*E3</f>
        <v>103.845</v>
      </c>
      <c r="G3" s="4">
        <v>25</v>
      </c>
      <c r="H3" s="5">
        <f>F3*G3</f>
        <v>2596.125</v>
      </c>
      <c r="I3" s="5">
        <f>SUM(H3:H6)</f>
        <v>5747.294</v>
      </c>
    </row>
    <row r="4" s="1" customFormat="1" ht="26.1" customHeight="1" spans="2:9">
      <c r="B4" s="4"/>
      <c r="C4" s="4"/>
      <c r="D4" s="4" t="s">
        <v>804</v>
      </c>
      <c r="E4" s="4">
        <v>0.324</v>
      </c>
      <c r="F4" s="5">
        <f>C3*E4</f>
        <v>97.524</v>
      </c>
      <c r="G4" s="4">
        <v>14.5</v>
      </c>
      <c r="H4" s="5">
        <f>F4*G4</f>
        <v>1414.098</v>
      </c>
      <c r="I4" s="5"/>
    </row>
    <row r="5" s="1" customFormat="1" ht="26.1" customHeight="1" spans="2:9">
      <c r="B5" s="4"/>
      <c r="C5" s="4"/>
      <c r="D5" s="4" t="s">
        <v>805</v>
      </c>
      <c r="E5" s="4">
        <v>0.224</v>
      </c>
      <c r="F5" s="5">
        <f>C3*E5</f>
        <v>67.424</v>
      </c>
      <c r="G5" s="4">
        <v>10</v>
      </c>
      <c r="H5" s="5">
        <f>F5*G5</f>
        <v>674.24</v>
      </c>
      <c r="I5" s="5"/>
    </row>
    <row r="6" s="1" customFormat="1" ht="26.1" customHeight="1" spans="2:9">
      <c r="B6" s="4"/>
      <c r="C6" s="4"/>
      <c r="D6" s="4" t="s">
        <v>806</v>
      </c>
      <c r="E6" s="4">
        <v>0.107</v>
      </c>
      <c r="F6" s="5">
        <f>C3*E6</f>
        <v>32.207</v>
      </c>
      <c r="G6" s="4">
        <v>33</v>
      </c>
      <c r="H6" s="5">
        <f>F6*G6</f>
        <v>1062.831</v>
      </c>
      <c r="I6" s="5"/>
    </row>
    <row r="7" ht="26.1" customHeight="1"/>
    <row r="8" ht="45" customHeight="1" spans="1:12">
      <c r="A8" s="6" t="s">
        <v>807</v>
      </c>
      <c r="B8" s="7"/>
      <c r="C8" s="7"/>
      <c r="D8" s="7" t="s">
        <v>808</v>
      </c>
      <c r="E8" s="7"/>
      <c r="F8" s="7"/>
      <c r="G8" s="7"/>
      <c r="H8" s="7"/>
      <c r="I8" s="2" t="s">
        <v>809</v>
      </c>
      <c r="J8" t="s">
        <v>810</v>
      </c>
      <c r="K8" t="s">
        <v>811</v>
      </c>
      <c r="L8" t="s">
        <v>812</v>
      </c>
    </row>
    <row r="9" ht="18" customHeight="1" spans="1:12">
      <c r="A9" s="6" t="s">
        <v>813</v>
      </c>
      <c r="B9" s="7"/>
      <c r="C9" s="7"/>
      <c r="D9" s="7">
        <v>347</v>
      </c>
      <c r="E9" s="7"/>
      <c r="F9" s="7" t="s">
        <v>814</v>
      </c>
      <c r="G9" s="7"/>
      <c r="H9" s="7" t="s">
        <v>815</v>
      </c>
      <c r="I9" s="2">
        <f>J9/(K9*L9/10)</f>
        <v>68.9075630252101</v>
      </c>
      <c r="J9">
        <v>328</v>
      </c>
      <c r="K9">
        <v>14</v>
      </c>
      <c r="L9">
        <v>3.4</v>
      </c>
    </row>
    <row r="10" ht="18" customHeight="1" spans="1:8">
      <c r="A10" s="6" t="s">
        <v>816</v>
      </c>
      <c r="B10" s="7"/>
      <c r="C10" s="7"/>
      <c r="D10" s="7">
        <v>345</v>
      </c>
      <c r="E10" s="7"/>
      <c r="F10" s="7">
        <v>316</v>
      </c>
      <c r="G10" s="7" t="s">
        <v>817</v>
      </c>
      <c r="H10" s="7"/>
    </row>
    <row r="11" ht="18" customHeight="1" spans="1:8">
      <c r="A11" s="6" t="s">
        <v>818</v>
      </c>
      <c r="B11" s="7"/>
      <c r="C11" s="7"/>
      <c r="D11" s="7">
        <v>352</v>
      </c>
      <c r="E11" s="7"/>
      <c r="F11" s="7">
        <v>357</v>
      </c>
      <c r="G11" s="7" t="s">
        <v>819</v>
      </c>
      <c r="H11" s="7"/>
    </row>
    <row r="12" ht="18" customHeight="1" spans="1:8">
      <c r="A12" s="6" t="s">
        <v>820</v>
      </c>
      <c r="B12" s="7"/>
      <c r="C12" s="7"/>
      <c r="D12" s="7">
        <v>377</v>
      </c>
      <c r="E12" s="7"/>
      <c r="F12" s="7">
        <v>506</v>
      </c>
      <c r="G12" s="8" t="s">
        <v>821</v>
      </c>
      <c r="H12" s="7"/>
    </row>
    <row r="13" ht="18" customHeight="1" spans="1:8">
      <c r="A13" s="6" t="s">
        <v>822</v>
      </c>
      <c r="B13" s="7"/>
      <c r="C13" s="7"/>
      <c r="D13" s="7">
        <v>325</v>
      </c>
      <c r="E13" s="7"/>
      <c r="F13" s="7"/>
      <c r="G13" s="7"/>
      <c r="H13" s="7"/>
    </row>
    <row r="14" ht="18" customHeight="1" spans="1:8">
      <c r="A14" s="6" t="s">
        <v>823</v>
      </c>
      <c r="B14" s="7"/>
      <c r="C14" s="7"/>
      <c r="D14" s="7">
        <v>390</v>
      </c>
      <c r="E14" s="7"/>
      <c r="F14" s="7"/>
      <c r="G14" s="7"/>
      <c r="H14" s="7"/>
    </row>
    <row r="15" ht="18" customHeight="1" spans="1:8">
      <c r="A15" s="6" t="s">
        <v>824</v>
      </c>
      <c r="B15" s="7"/>
      <c r="C15" s="7"/>
      <c r="D15" s="7">
        <v>355</v>
      </c>
      <c r="E15" s="7"/>
      <c r="F15" s="7"/>
      <c r="G15" s="7"/>
      <c r="H15" s="7"/>
    </row>
    <row r="16" ht="18" customHeight="1" spans="1:8">
      <c r="A16" s="6" t="s">
        <v>825</v>
      </c>
      <c r="B16" s="7"/>
      <c r="C16" s="7"/>
      <c r="D16" s="7">
        <v>330</v>
      </c>
      <c r="E16" s="7"/>
      <c r="F16" s="7"/>
      <c r="G16" s="7"/>
      <c r="H16" s="7"/>
    </row>
    <row r="17" ht="18" customHeight="1" spans="1:8">
      <c r="A17" s="6" t="s">
        <v>826</v>
      </c>
      <c r="B17" s="7"/>
      <c r="C17" s="7"/>
      <c r="D17" s="7">
        <v>303</v>
      </c>
      <c r="E17" s="7"/>
      <c r="F17" s="7"/>
      <c r="G17" s="7"/>
      <c r="H17" s="7"/>
    </row>
    <row r="18" ht="18" customHeight="1" spans="1:8">
      <c r="A18" s="6" t="s">
        <v>827</v>
      </c>
      <c r="B18" s="7"/>
      <c r="C18" s="7"/>
      <c r="D18" s="7">
        <v>336</v>
      </c>
      <c r="E18" s="7"/>
      <c r="F18" s="7"/>
      <c r="G18" s="7"/>
      <c r="H18" s="7"/>
    </row>
    <row r="19" ht="18" customHeight="1" spans="1:8">
      <c r="A19" s="9">
        <v>362</v>
      </c>
      <c r="B19" s="7"/>
      <c r="C19" s="7"/>
      <c r="D19" s="7">
        <v>332</v>
      </c>
      <c r="E19" s="7"/>
      <c r="F19" s="7"/>
      <c r="G19" s="7"/>
      <c r="H19" s="7"/>
    </row>
    <row r="20" ht="18" customHeight="1" spans="1:8">
      <c r="A20" s="9">
        <v>331</v>
      </c>
      <c r="B20" s="7"/>
      <c r="C20" s="7"/>
      <c r="D20" s="7">
        <v>349</v>
      </c>
      <c r="E20" s="7"/>
      <c r="F20" s="7"/>
      <c r="G20" s="7"/>
      <c r="H20" s="7"/>
    </row>
    <row r="21" ht="18" customHeight="1" spans="1:8">
      <c r="A21" s="9">
        <v>315</v>
      </c>
      <c r="B21" s="7"/>
      <c r="C21" s="7"/>
      <c r="D21" s="7">
        <v>314</v>
      </c>
      <c r="E21" s="7"/>
      <c r="F21" s="7"/>
      <c r="G21" s="7"/>
      <c r="H21" s="7"/>
    </row>
    <row r="22" ht="18" customHeight="1" spans="1:8">
      <c r="A22" s="9">
        <v>369</v>
      </c>
      <c r="B22" s="7"/>
      <c r="C22" s="7"/>
      <c r="D22" s="7">
        <v>329</v>
      </c>
      <c r="E22" s="7"/>
      <c r="F22" s="7"/>
      <c r="G22" s="7"/>
      <c r="H22" s="7"/>
    </row>
    <row r="23" ht="18" customHeight="1" spans="1:8">
      <c r="A23" s="6">
        <v>384</v>
      </c>
      <c r="B23" s="7" t="s">
        <v>828</v>
      </c>
      <c r="C23" s="7"/>
      <c r="D23" s="7">
        <v>335</v>
      </c>
      <c r="E23" s="7"/>
      <c r="F23" s="7"/>
      <c r="G23" s="7"/>
      <c r="H23" s="7"/>
    </row>
    <row r="24" ht="18" customHeight="1" spans="1:8">
      <c r="A24" s="6">
        <v>308</v>
      </c>
      <c r="B24" s="7" t="s">
        <v>829</v>
      </c>
      <c r="C24" s="7"/>
      <c r="D24" s="7">
        <v>341</v>
      </c>
      <c r="E24" s="7"/>
      <c r="F24" s="7"/>
      <c r="G24" s="7"/>
      <c r="H24" s="7"/>
    </row>
    <row r="25" ht="18" customHeight="1" spans="1:8">
      <c r="A25" s="6">
        <v>316</v>
      </c>
      <c r="B25" s="7" t="s">
        <v>829</v>
      </c>
      <c r="C25" s="7"/>
      <c r="D25" s="7">
        <v>328</v>
      </c>
      <c r="E25" s="7">
        <v>3</v>
      </c>
      <c r="F25" s="7"/>
      <c r="G25" s="7"/>
      <c r="H25" s="7"/>
    </row>
    <row r="26" ht="18" customHeight="1" spans="1:8">
      <c r="A26" s="6">
        <v>366</v>
      </c>
      <c r="B26" s="7" t="s">
        <v>829</v>
      </c>
      <c r="C26" s="7"/>
      <c r="D26" s="7">
        <v>338</v>
      </c>
      <c r="E26" s="7"/>
      <c r="F26" s="7"/>
      <c r="G26" s="7"/>
      <c r="H26" s="7"/>
    </row>
    <row r="27" ht="18" customHeight="1" spans="1:8">
      <c r="A27" s="6">
        <v>339</v>
      </c>
      <c r="B27" s="7"/>
      <c r="C27" s="7"/>
      <c r="D27" s="7">
        <v>357</v>
      </c>
      <c r="E27" s="7"/>
      <c r="F27" s="7"/>
      <c r="G27" s="7"/>
      <c r="H27" s="7"/>
    </row>
    <row r="28" ht="18" customHeight="1" spans="1:8">
      <c r="A28" s="6">
        <v>368</v>
      </c>
      <c r="B28" s="7"/>
      <c r="C28" s="7"/>
      <c r="D28" s="7">
        <v>318</v>
      </c>
      <c r="E28" s="7"/>
      <c r="F28" s="7"/>
      <c r="G28" s="7"/>
      <c r="H28" s="7"/>
    </row>
    <row r="29" ht="18" customHeight="1" spans="1:8">
      <c r="A29" s="6"/>
      <c r="B29" s="7"/>
      <c r="C29" s="7"/>
      <c r="D29" s="7">
        <v>382</v>
      </c>
      <c r="E29" s="7"/>
      <c r="F29" s="7"/>
      <c r="G29" s="7"/>
      <c r="H29" s="7"/>
    </row>
    <row r="30" ht="18" customHeight="1" spans="1:8">
      <c r="A30" s="6"/>
      <c r="B30" s="7"/>
      <c r="C30" s="7"/>
      <c r="D30" s="7">
        <v>342</v>
      </c>
      <c r="E30" s="7"/>
      <c r="F30" s="7"/>
      <c r="G30" s="7"/>
      <c r="H30" s="7"/>
    </row>
    <row r="31" ht="18" customHeight="1" spans="1:8">
      <c r="A31" s="6"/>
      <c r="B31" s="7"/>
      <c r="C31" s="7"/>
      <c r="D31" s="7">
        <v>378</v>
      </c>
      <c r="E31" s="7"/>
      <c r="F31" s="7"/>
      <c r="G31" s="7"/>
      <c r="H31" s="7"/>
    </row>
    <row r="32" ht="18" customHeight="1" spans="1:8">
      <c r="A32" s="6"/>
      <c r="B32" s="7"/>
      <c r="C32" s="7"/>
      <c r="D32" s="7"/>
      <c r="E32" s="7"/>
      <c r="F32" s="7"/>
      <c r="G32" s="7"/>
      <c r="H32" s="7"/>
    </row>
    <row r="33" ht="18" customHeight="1" spans="1:8">
      <c r="A33" s="6"/>
      <c r="B33" s="7"/>
      <c r="C33" s="7"/>
      <c r="D33" s="7"/>
      <c r="E33" s="7"/>
      <c r="F33" s="7"/>
      <c r="G33" s="7"/>
      <c r="H33" s="7"/>
    </row>
    <row r="34" ht="18" customHeight="1" spans="1:8">
      <c r="A34" s="6"/>
      <c r="B34" s="7"/>
      <c r="C34" s="7"/>
      <c r="D34" s="7"/>
      <c r="E34" s="7"/>
      <c r="F34" s="7"/>
      <c r="G34" s="7"/>
      <c r="H34" s="7"/>
    </row>
    <row r="35" ht="18" customHeight="1" spans="1:8">
      <c r="A35" s="6"/>
      <c r="B35" s="7"/>
      <c r="C35" s="7"/>
      <c r="D35" s="7"/>
      <c r="E35" s="7"/>
      <c r="F35" s="7"/>
      <c r="G35" s="7"/>
      <c r="H35" s="7"/>
    </row>
    <row r="36" ht="18" customHeight="1" spans="1:8">
      <c r="A36" s="6"/>
      <c r="B36" s="7"/>
      <c r="C36" s="7"/>
      <c r="D36" s="7"/>
      <c r="E36" s="7"/>
      <c r="F36" s="7"/>
      <c r="G36" s="7"/>
      <c r="H36" s="7"/>
    </row>
    <row r="37" ht="18" customHeight="1" spans="1:8">
      <c r="A37" s="6"/>
      <c r="B37" s="7"/>
      <c r="C37" s="7"/>
      <c r="D37" s="7"/>
      <c r="E37" s="7"/>
      <c r="F37" s="7"/>
      <c r="G37" s="7"/>
      <c r="H37" s="7"/>
    </row>
    <row r="38" ht="18" customHeight="1" spans="1:8">
      <c r="A38" s="6"/>
      <c r="B38" s="7"/>
      <c r="C38" s="7"/>
      <c r="D38" s="7"/>
      <c r="E38" s="7"/>
      <c r="F38" s="7"/>
      <c r="G38" s="7"/>
      <c r="H38" s="7"/>
    </row>
    <row r="39" ht="18" customHeight="1" spans="1:8">
      <c r="A39" s="6"/>
      <c r="B39" s="7"/>
      <c r="C39" s="7"/>
      <c r="D39" s="7"/>
      <c r="E39" s="7"/>
      <c r="F39" s="7"/>
      <c r="G39" s="7"/>
      <c r="H39" s="7"/>
    </row>
    <row r="40" ht="18" customHeight="1" spans="1:8">
      <c r="A40" s="6"/>
      <c r="B40" s="7"/>
      <c r="C40" s="7"/>
      <c r="D40" s="7"/>
      <c r="E40" s="7"/>
      <c r="F40" s="7"/>
      <c r="G40" s="7"/>
      <c r="H40" s="7"/>
    </row>
    <row r="41" ht="18" customHeight="1" spans="1:8">
      <c r="A41" s="6"/>
      <c r="B41" s="7"/>
      <c r="C41" s="7"/>
      <c r="D41" s="7"/>
      <c r="E41" s="7"/>
      <c r="F41" s="7"/>
      <c r="G41" s="7"/>
      <c r="H41" s="7"/>
    </row>
    <row r="42" ht="18" customHeight="1" spans="1:8">
      <c r="A42" s="6"/>
      <c r="B42" s="7"/>
      <c r="C42" s="7"/>
      <c r="D42" s="7"/>
      <c r="E42" s="7"/>
      <c r="F42" s="7"/>
      <c r="G42" s="7"/>
      <c r="H42" s="7"/>
    </row>
    <row r="43" ht="18" customHeight="1" spans="1:8">
      <c r="A43" s="6"/>
      <c r="B43" s="7"/>
      <c r="C43" s="7"/>
      <c r="D43" s="7"/>
      <c r="E43" s="7"/>
      <c r="F43" s="7"/>
      <c r="G43" s="7"/>
      <c r="H43" s="7"/>
    </row>
    <row r="44" ht="18" customHeight="1" spans="1:8">
      <c r="A44" s="6"/>
      <c r="B44" s="7"/>
      <c r="C44" s="7"/>
      <c r="D44" s="7"/>
      <c r="E44" s="7"/>
      <c r="F44" s="7"/>
      <c r="G44" s="7"/>
      <c r="H44" s="7"/>
    </row>
    <row r="45" ht="18" customHeight="1" spans="1:8">
      <c r="A45" s="6"/>
      <c r="B45" s="7"/>
      <c r="C45" s="7"/>
      <c r="D45" s="7"/>
      <c r="E45" s="7"/>
      <c r="F45" s="7"/>
      <c r="G45" s="7"/>
      <c r="H45" s="7"/>
    </row>
    <row r="46" ht="18" customHeight="1" spans="1:8">
      <c r="A46" s="6"/>
      <c r="B46" s="7"/>
      <c r="C46" s="7"/>
      <c r="D46" s="7"/>
      <c r="E46" s="7"/>
      <c r="F46" s="7"/>
      <c r="G46" s="7"/>
      <c r="H46" s="7"/>
    </row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</sheetData>
  <mergeCells count="3">
    <mergeCell ref="B3:B6"/>
    <mergeCell ref="C3:C6"/>
    <mergeCell ref="I3:I6"/>
  </mergeCells>
  <pageMargins left="0.75" right="0.75" top="1" bottom="1" header="0.51" footer="0.51"/>
  <pageSetup paperSize="9" orientation="portrait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双面作业单</vt:lpstr>
      <vt:lpstr>指令单</vt:lpstr>
      <vt:lpstr>盘头透视表</vt:lpstr>
      <vt:lpstr>胚布订单交期</vt:lpstr>
      <vt:lpstr>交期2</vt:lpstr>
      <vt:lpstr>Sheet6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revision>1</cp:revision>
  <dcterms:created xsi:type="dcterms:W3CDTF">1996-12-17T01:32:00Z</dcterms:created>
  <cp:lastPrinted>2011-08-26T06:26:00Z</cp:lastPrinted>
  <dcterms:modified xsi:type="dcterms:W3CDTF">2020-12-01T11:06:13Z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