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esktop\Python Projects\APM466\"/>
    </mc:Choice>
  </mc:AlternateContent>
  <xr:revisionPtr revIDLastSave="0" documentId="13_ncr:1_{E5467C8C-31D6-49AC-94F8-0932F664FF7F}" xr6:coauthVersionLast="47" xr6:coauthVersionMax="47" xr10:uidLastSave="{00000000-0000-0000-0000-000000000000}"/>
  <bookViews>
    <workbookView xWindow="-120" yWindow="-120" windowWidth="29040" windowHeight="15720" firstSheet="1" activeTab="2" xr2:uid="{B6B6BAD5-AB72-5C42-929F-FF888A1A00E6}"/>
  </bookViews>
  <sheets>
    <sheet name="Sheet1" sheetId="1" state="hidden" r:id="rId1"/>
    <sheet name="Bonds Using" sheetId="2" r:id="rId2"/>
    <sheet name="Price Data 10 Days" sheetId="5" r:id="rId3"/>
    <sheet name="Price 2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11" i="5"/>
  <c r="B10" i="5"/>
  <c r="B9" i="5"/>
  <c r="B8" i="5"/>
  <c r="B7" i="5"/>
  <c r="B5" i="5"/>
  <c r="B4" i="5"/>
  <c r="B3" i="5"/>
  <c r="B2" i="5"/>
  <c r="F3" i="2"/>
  <c r="F4" i="2"/>
  <c r="F5" i="2"/>
  <c r="F6" i="2"/>
  <c r="F7" i="2"/>
  <c r="F8" i="2"/>
  <c r="F9" i="2"/>
  <c r="F10" i="2"/>
  <c r="F11" i="2"/>
  <c r="F2" i="2"/>
  <c r="G2" i="1"/>
  <c r="G3" i="1"/>
  <c r="G4" i="1"/>
  <c r="G5" i="1"/>
  <c r="G6" i="1"/>
  <c r="G7" i="1"/>
  <c r="G8" i="1"/>
  <c r="G9" i="1"/>
  <c r="G10" i="1"/>
  <c r="G11" i="1"/>
  <c r="G12" i="1"/>
  <c r="G13" i="1"/>
  <c r="L4" i="1"/>
  <c r="L5" i="1"/>
  <c r="L6" i="1"/>
  <c r="L7" i="1"/>
  <c r="L8" i="1"/>
  <c r="L9" i="1"/>
  <c r="L10" i="1"/>
  <c r="L11" i="1"/>
  <c r="L12" i="1"/>
  <c r="L13" i="1"/>
  <c r="L3" i="1"/>
  <c r="L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K7" i="1" s="1"/>
  <c r="I8" i="1"/>
  <c r="K8" i="1" s="1"/>
  <c r="I9" i="1"/>
  <c r="K9" i="1" s="1"/>
  <c r="I10" i="1"/>
  <c r="K10" i="1" s="1"/>
  <c r="I11" i="1"/>
  <c r="I12" i="1"/>
  <c r="I13" i="1"/>
  <c r="I2" i="1"/>
  <c r="K2" i="1" l="1"/>
  <c r="K13" i="1"/>
  <c r="K4" i="1"/>
  <c r="K6" i="1"/>
  <c r="K5" i="1"/>
  <c r="K12" i="1"/>
  <c r="K11" i="1"/>
  <c r="K3" i="1"/>
</calcChain>
</file>

<file path=xl/sharedStrings.xml><?xml version="1.0" encoding="utf-8"?>
<sst xmlns="http://schemas.openxmlformats.org/spreadsheetml/2006/main" count="65" uniqueCount="42">
  <si>
    <t>Date</t>
  </si>
  <si>
    <t>CAN 0.5 Jun 25</t>
  </si>
  <si>
    <t>yield</t>
  </si>
  <si>
    <t>Coupon</t>
  </si>
  <si>
    <t>bid</t>
  </si>
  <si>
    <t>Ask</t>
  </si>
  <si>
    <t>CAN 0.916 Nov 25</t>
  </si>
  <si>
    <t>CAN 1.166 Feb 26</t>
  </si>
  <si>
    <t>CAN 1.5 Jun 26</t>
  </si>
  <si>
    <t>CAN 2.166 Feb 27</t>
  </si>
  <si>
    <t>CAN 2.5 Jun 27</t>
  </si>
  <si>
    <t>CAN 2.75 Sep 27</t>
  </si>
  <si>
    <t>CAN 3.25 Mar 28</t>
  </si>
  <si>
    <t>CAN 3.5 Jun 28</t>
  </si>
  <si>
    <t>CAN 3.75 Sep 28</t>
  </si>
  <si>
    <t>CAN 4.5 Jun 29</t>
  </si>
  <si>
    <t>CAN 5.0 Dec 29</t>
  </si>
  <si>
    <t>Time</t>
  </si>
  <si>
    <t>Price(bid-ask avg)</t>
  </si>
  <si>
    <t>1. Dirty Price</t>
  </si>
  <si>
    <t>2. Coupon payments</t>
  </si>
  <si>
    <t>3. Yield</t>
  </si>
  <si>
    <t># of Days since Last Coupon Pmt</t>
  </si>
  <si>
    <t>Sep</t>
  </si>
  <si>
    <t>Mar</t>
  </si>
  <si>
    <t>Name</t>
  </si>
  <si>
    <t>Yield</t>
  </si>
  <si>
    <t>Jun</t>
  </si>
  <si>
    <t>CAN 1.25 Mar 25</t>
  </si>
  <si>
    <t>CAN 0.5 Sep 25</t>
  </si>
  <si>
    <t>CAN 0.25 Mar 26</t>
  </si>
  <si>
    <t>CAN 1 Sep 26</t>
  </si>
  <si>
    <t>CAN 1 Jun 27</t>
  </si>
  <si>
    <t>CAN 3.5 Mar 28</t>
  </si>
  <si>
    <t>CAN 3.25 Sep 28</t>
  </si>
  <si>
    <t>CAN 4 Mar 29</t>
  </si>
  <si>
    <t>CAN 3.5 Sep 29</t>
  </si>
  <si>
    <t>Search</t>
  </si>
  <si>
    <t>done</t>
  </si>
  <si>
    <t># Iterate through each row for index, row in df.iterrows(): # Iterate through each column in the current row for column, value in row.items(): print(f'Row {index}, Column {column}: {value}')</t>
  </si>
  <si>
    <t>Maturity</t>
  </si>
  <si>
    <t>CAN 1.25 Mar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</si>
</sst>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Aptos Narrow"/>
      <family val="2"/>
      <scheme val="minor"/>
    </font>
    <font>
      <sz val="10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0" fontId="0" fillId="2" borderId="0" xfId="0" applyFill="1"/>
    <xf numFmtId="9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10" fontId="1" fillId="0" borderId="0" xfId="0" applyNumberFormat="1" applyFont="1"/>
    <xf numFmtId="0" fontId="0" fillId="3" borderId="0" xfId="0" applyFill="1"/>
    <xf numFmtId="10" fontId="0" fillId="2" borderId="0" xfId="0" applyNumberFormat="1" applyFill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7F5B-02BC-6048-B650-CF824171C563}">
  <dimension ref="A1:R14"/>
  <sheetViews>
    <sheetView zoomScale="145" zoomScaleNormal="145" workbookViewId="0">
      <selection activeCell="A13" sqref="A13"/>
    </sheetView>
  </sheetViews>
  <sheetFormatPr defaultColWidth="11" defaultRowHeight="15.75" x14ac:dyDescent="0.25"/>
  <cols>
    <col min="1" max="1" width="17.5" customWidth="1"/>
    <col min="2" max="2" width="12.625" bestFit="1" customWidth="1"/>
    <col min="3" max="3" width="14.875" customWidth="1"/>
    <col min="4" max="4" width="14" customWidth="1"/>
    <col min="5" max="5" width="14.625" customWidth="1"/>
    <col min="6" max="7" width="15.5" customWidth="1"/>
    <col min="8" max="8" width="14.625" customWidth="1"/>
    <col min="9" max="11" width="0" hidden="1" customWidth="1"/>
    <col min="13" max="13" width="27.375" bestFit="1" customWidth="1"/>
    <col min="14" max="14" width="21.125" customWidth="1"/>
    <col min="16" max="16" width="14.75" customWidth="1"/>
    <col min="17" max="17" width="17.875" bestFit="1" customWidth="1"/>
  </cols>
  <sheetData>
    <row r="1" spans="1:18" x14ac:dyDescent="0.25">
      <c r="A1" t="s">
        <v>0</v>
      </c>
      <c r="B1" t="s">
        <v>17</v>
      </c>
      <c r="C1" t="s">
        <v>2</v>
      </c>
      <c r="D1" t="s">
        <v>3</v>
      </c>
      <c r="E1" t="s">
        <v>4</v>
      </c>
      <c r="F1" t="s">
        <v>5</v>
      </c>
      <c r="G1" t="s">
        <v>18</v>
      </c>
      <c r="M1" t="s">
        <v>22</v>
      </c>
      <c r="P1" t="s">
        <v>19</v>
      </c>
      <c r="Q1" t="s">
        <v>20</v>
      </c>
      <c r="R1" t="s">
        <v>21</v>
      </c>
    </row>
    <row r="2" spans="1:18" x14ac:dyDescent="0.25">
      <c r="A2" t="s">
        <v>1</v>
      </c>
      <c r="B2">
        <v>0.5</v>
      </c>
      <c r="C2" s="1">
        <v>3.0200000000000001E-2</v>
      </c>
      <c r="D2" s="1">
        <v>2.2499999999999999E-2</v>
      </c>
      <c r="E2">
        <v>99.73</v>
      </c>
      <c r="F2">
        <v>99.82</v>
      </c>
      <c r="G2">
        <f>AVERAGE(E2:F2)</f>
        <v>99.775000000000006</v>
      </c>
      <c r="H2" s="4">
        <v>45809</v>
      </c>
      <c r="I2">
        <f>YEAR(H2)</f>
        <v>2025</v>
      </c>
      <c r="J2">
        <f>MONTH(H2)</f>
        <v>6</v>
      </c>
      <c r="K2">
        <f xml:space="preserve"> I2 - 2025 + J2/12</f>
        <v>0.5</v>
      </c>
      <c r="L2">
        <f xml:space="preserve"> B2 - 0</f>
        <v>0.5</v>
      </c>
    </row>
    <row r="3" spans="1:18" x14ac:dyDescent="0.25">
      <c r="A3" t="s">
        <v>6</v>
      </c>
      <c r="B3">
        <v>0.91666666666666663</v>
      </c>
      <c r="C3" s="1">
        <v>2.9000000000000001E-2</v>
      </c>
      <c r="D3" s="1">
        <v>4.4999999999999998E-2</v>
      </c>
      <c r="E3">
        <v>101.11</v>
      </c>
      <c r="F3">
        <v>101.27</v>
      </c>
      <c r="G3">
        <f t="shared" ref="G3:G13" si="0">AVERAGE(E3:F3)</f>
        <v>101.19</v>
      </c>
      <c r="H3" s="4">
        <v>45962</v>
      </c>
      <c r="I3">
        <f t="shared" ref="I3:I13" si="1">YEAR(H3)</f>
        <v>2025</v>
      </c>
      <c r="J3">
        <f t="shared" ref="J3:J13" si="2">MONTH(H3)</f>
        <v>11</v>
      </c>
      <c r="K3">
        <f t="shared" ref="K3:K13" si="3" xml:space="preserve"> I3 - 2025 + J3/12</f>
        <v>0.91666666666666663</v>
      </c>
      <c r="L3">
        <f xml:space="preserve"> B3 - B2</f>
        <v>0.41666666666666663</v>
      </c>
    </row>
    <row r="4" spans="1:18" x14ac:dyDescent="0.25">
      <c r="A4" s="2" t="s">
        <v>7</v>
      </c>
      <c r="B4">
        <v>1.1666666666666667</v>
      </c>
      <c r="C4" s="1">
        <v>2.8299999999999999E-2</v>
      </c>
      <c r="D4" s="1">
        <v>4.4999999999999998E-2</v>
      </c>
      <c r="E4">
        <v>101.57</v>
      </c>
      <c r="F4">
        <v>101.69</v>
      </c>
      <c r="G4">
        <f t="shared" si="0"/>
        <v>101.63</v>
      </c>
      <c r="H4" s="4">
        <v>46054</v>
      </c>
      <c r="I4">
        <f t="shared" si="1"/>
        <v>2026</v>
      </c>
      <c r="J4">
        <f t="shared" si="2"/>
        <v>2</v>
      </c>
      <c r="K4">
        <f t="shared" si="3"/>
        <v>1.1666666666666667</v>
      </c>
      <c r="L4">
        <f t="shared" ref="L4:L13" si="4" xml:space="preserve"> B4 - B3</f>
        <v>0.25000000000000011</v>
      </c>
    </row>
    <row r="5" spans="1:18" x14ac:dyDescent="0.25">
      <c r="A5" t="s">
        <v>8</v>
      </c>
      <c r="B5">
        <v>1.5</v>
      </c>
      <c r="C5" s="1">
        <v>2.7199999999999998E-2</v>
      </c>
      <c r="D5" s="1">
        <v>1.4999999999999999E-2</v>
      </c>
      <c r="E5">
        <v>98.37</v>
      </c>
      <c r="F5">
        <v>98.46</v>
      </c>
      <c r="G5">
        <f t="shared" si="0"/>
        <v>98.414999999999992</v>
      </c>
      <c r="H5" s="4">
        <v>46174</v>
      </c>
      <c r="I5">
        <f t="shared" si="1"/>
        <v>2026</v>
      </c>
      <c r="J5">
        <f t="shared" si="2"/>
        <v>6</v>
      </c>
      <c r="K5">
        <f t="shared" si="3"/>
        <v>1.5</v>
      </c>
      <c r="L5">
        <f t="shared" si="4"/>
        <v>0.33333333333333326</v>
      </c>
    </row>
    <row r="6" spans="1:18" x14ac:dyDescent="0.25">
      <c r="A6" t="s">
        <v>9</v>
      </c>
      <c r="B6">
        <v>2.1666666666666665</v>
      </c>
      <c r="C6" s="1">
        <v>2.7799999999999998E-2</v>
      </c>
      <c r="D6" s="1">
        <v>0.03</v>
      </c>
      <c r="E6">
        <v>100.42</v>
      </c>
      <c r="F6">
        <v>100.67</v>
      </c>
      <c r="G6">
        <f t="shared" si="0"/>
        <v>100.545</v>
      </c>
      <c r="H6" s="4">
        <v>46419</v>
      </c>
      <c r="I6">
        <f t="shared" si="1"/>
        <v>2027</v>
      </c>
      <c r="J6">
        <f t="shared" si="2"/>
        <v>2</v>
      </c>
      <c r="K6">
        <f t="shared" si="3"/>
        <v>2.1666666666666665</v>
      </c>
      <c r="L6">
        <f t="shared" si="4"/>
        <v>0.66666666666666652</v>
      </c>
    </row>
    <row r="7" spans="1:18" x14ac:dyDescent="0.25">
      <c r="A7" t="s">
        <v>10</v>
      </c>
      <c r="B7">
        <v>2.5</v>
      </c>
      <c r="C7" s="1">
        <v>2.7300000000000001E-2</v>
      </c>
      <c r="D7" s="3">
        <v>0.08</v>
      </c>
      <c r="E7">
        <v>111.58</v>
      </c>
      <c r="F7">
        <v>111.94</v>
      </c>
      <c r="G7">
        <f t="shared" si="0"/>
        <v>111.75999999999999</v>
      </c>
      <c r="H7" s="4">
        <v>46539</v>
      </c>
      <c r="I7">
        <f t="shared" si="1"/>
        <v>2027</v>
      </c>
      <c r="J7">
        <f t="shared" si="2"/>
        <v>6</v>
      </c>
      <c r="K7">
        <f t="shared" si="3"/>
        <v>2.5</v>
      </c>
      <c r="L7">
        <f t="shared" si="4"/>
        <v>0.33333333333333348</v>
      </c>
    </row>
    <row r="8" spans="1:18" x14ac:dyDescent="0.25">
      <c r="A8" t="s">
        <v>11</v>
      </c>
      <c r="B8">
        <v>2.75</v>
      </c>
      <c r="C8" s="1">
        <v>2.76E-2</v>
      </c>
      <c r="D8" s="1">
        <v>2.75E-2</v>
      </c>
      <c r="E8">
        <v>99.9</v>
      </c>
      <c r="F8">
        <v>100.08</v>
      </c>
      <c r="G8">
        <f t="shared" si="0"/>
        <v>99.990000000000009</v>
      </c>
      <c r="H8" s="4">
        <v>46631</v>
      </c>
      <c r="I8">
        <f t="shared" si="1"/>
        <v>2027</v>
      </c>
      <c r="J8">
        <f t="shared" si="2"/>
        <v>9</v>
      </c>
      <c r="K8">
        <f t="shared" si="3"/>
        <v>2.75</v>
      </c>
      <c r="L8">
        <f t="shared" si="4"/>
        <v>0.25</v>
      </c>
    </row>
    <row r="9" spans="1:18" x14ac:dyDescent="0.25">
      <c r="A9" t="s">
        <v>12</v>
      </c>
      <c r="B9">
        <v>3.25</v>
      </c>
      <c r="C9" s="1">
        <v>2.7699999999999999E-2</v>
      </c>
      <c r="D9" s="1">
        <v>3.5000000000000003E-2</v>
      </c>
      <c r="E9">
        <v>102.02</v>
      </c>
      <c r="F9">
        <v>102.46</v>
      </c>
      <c r="G9">
        <f t="shared" si="0"/>
        <v>102.24</v>
      </c>
      <c r="H9" s="4">
        <v>46813</v>
      </c>
      <c r="I9">
        <f t="shared" si="1"/>
        <v>2028</v>
      </c>
      <c r="J9">
        <f t="shared" si="2"/>
        <v>3</v>
      </c>
      <c r="K9">
        <f t="shared" si="3"/>
        <v>3.25</v>
      </c>
      <c r="L9">
        <f t="shared" si="4"/>
        <v>0.5</v>
      </c>
    </row>
    <row r="10" spans="1:18" x14ac:dyDescent="0.25">
      <c r="A10" t="s">
        <v>13</v>
      </c>
      <c r="B10">
        <v>3.5</v>
      </c>
      <c r="C10" s="1">
        <v>2.7400000000000001E-2</v>
      </c>
      <c r="D10" s="1">
        <v>0.02</v>
      </c>
      <c r="E10">
        <v>97.6</v>
      </c>
      <c r="F10">
        <v>97.7</v>
      </c>
      <c r="G10">
        <f t="shared" si="0"/>
        <v>97.65</v>
      </c>
      <c r="H10" s="4">
        <v>46905</v>
      </c>
      <c r="I10">
        <f t="shared" si="1"/>
        <v>2028</v>
      </c>
      <c r="J10">
        <f t="shared" si="2"/>
        <v>6</v>
      </c>
      <c r="K10">
        <f t="shared" si="3"/>
        <v>3.5</v>
      </c>
      <c r="L10">
        <f t="shared" si="4"/>
        <v>0.25</v>
      </c>
    </row>
    <row r="11" spans="1:18" x14ac:dyDescent="0.25">
      <c r="A11" t="s">
        <v>14</v>
      </c>
      <c r="B11">
        <v>3.75</v>
      </c>
      <c r="C11" s="1">
        <v>2.7699999999999999E-2</v>
      </c>
      <c r="D11" s="1">
        <v>3.2500000000000001E-2</v>
      </c>
      <c r="E11">
        <v>101.46</v>
      </c>
      <c r="F11">
        <v>101.88</v>
      </c>
      <c r="G11">
        <f t="shared" si="0"/>
        <v>101.66999999999999</v>
      </c>
      <c r="H11" s="4">
        <v>46997</v>
      </c>
      <c r="I11">
        <f t="shared" si="1"/>
        <v>2028</v>
      </c>
      <c r="J11">
        <f t="shared" si="2"/>
        <v>9</v>
      </c>
      <c r="K11">
        <f t="shared" si="3"/>
        <v>3.75</v>
      </c>
      <c r="L11">
        <f t="shared" si="4"/>
        <v>0.25</v>
      </c>
    </row>
    <row r="12" spans="1:18" x14ac:dyDescent="0.25">
      <c r="A12" t="s">
        <v>15</v>
      </c>
      <c r="B12">
        <v>4.5</v>
      </c>
      <c r="C12" s="1">
        <v>2.7400000000000001E-2</v>
      </c>
      <c r="D12" s="1">
        <v>2.2499999999999999E-2</v>
      </c>
      <c r="E12">
        <v>97.89</v>
      </c>
      <c r="F12">
        <v>98.29</v>
      </c>
      <c r="G12">
        <f t="shared" si="0"/>
        <v>98.09</v>
      </c>
      <c r="H12" s="4">
        <v>47270</v>
      </c>
      <c r="I12">
        <f t="shared" si="1"/>
        <v>2029</v>
      </c>
      <c r="J12">
        <f t="shared" si="2"/>
        <v>6</v>
      </c>
      <c r="K12">
        <f t="shared" si="3"/>
        <v>4.5</v>
      </c>
      <c r="L12">
        <f t="shared" si="4"/>
        <v>0.75</v>
      </c>
    </row>
    <row r="13" spans="1:18" x14ac:dyDescent="0.25">
      <c r="A13" t="s">
        <v>16</v>
      </c>
      <c r="B13">
        <v>5</v>
      </c>
      <c r="C13" s="1">
        <v>2.81E-2</v>
      </c>
      <c r="D13" s="1">
        <v>2.2499999999999999E-2</v>
      </c>
      <c r="E13">
        <v>96.96</v>
      </c>
      <c r="F13">
        <v>97.82</v>
      </c>
      <c r="G13">
        <f t="shared" si="0"/>
        <v>97.389999999999986</v>
      </c>
      <c r="H13" s="4">
        <v>47453</v>
      </c>
      <c r="I13">
        <f t="shared" si="1"/>
        <v>2029</v>
      </c>
      <c r="J13">
        <f t="shared" si="2"/>
        <v>12</v>
      </c>
      <c r="K13">
        <f t="shared" si="3"/>
        <v>5</v>
      </c>
      <c r="L13">
        <f t="shared" si="4"/>
        <v>0.5</v>
      </c>
    </row>
    <row r="14" spans="1:18" x14ac:dyDescent="0.25">
      <c r="C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CED6-7580-4C6E-9888-0B0F9E16B735}">
  <dimension ref="A1:H18"/>
  <sheetViews>
    <sheetView zoomScale="160" zoomScaleNormal="160" workbookViewId="0">
      <selection activeCell="B18" sqref="B18"/>
    </sheetView>
  </sheetViews>
  <sheetFormatPr defaultRowHeight="15.75" x14ac:dyDescent="0.25"/>
  <cols>
    <col min="6" max="6" width="16.5" customWidth="1"/>
    <col min="7" max="7" width="14.75" customWidth="1"/>
    <col min="8" max="8" width="14.625" customWidth="1"/>
  </cols>
  <sheetData>
    <row r="1" spans="1:8" x14ac:dyDescent="0.25">
      <c r="A1" t="s">
        <v>3</v>
      </c>
      <c r="B1" t="s">
        <v>26</v>
      </c>
      <c r="F1" t="s">
        <v>25</v>
      </c>
      <c r="H1" t="s">
        <v>37</v>
      </c>
    </row>
    <row r="2" spans="1:8" x14ac:dyDescent="0.25">
      <c r="A2" s="1">
        <v>1.2500000000000001E-2</v>
      </c>
      <c r="B2" s="1">
        <v>0</v>
      </c>
      <c r="C2" t="s">
        <v>24</v>
      </c>
      <c r="D2">
        <v>25</v>
      </c>
      <c r="F2" t="str">
        <f xml:space="preserve"> "CAN " &amp; A2* 100 &amp; " " &amp; C2 &amp;" " &amp; D2</f>
        <v>CAN 1.25 Mar 25</v>
      </c>
      <c r="H2" s="4">
        <v>45717</v>
      </c>
    </row>
    <row r="3" spans="1:8" x14ac:dyDescent="0.25">
      <c r="A3" s="1">
        <v>5.0000000000000001E-3</v>
      </c>
      <c r="B3" s="1">
        <v>2.92E-2</v>
      </c>
      <c r="C3" t="s">
        <v>23</v>
      </c>
      <c r="D3">
        <v>25</v>
      </c>
      <c r="F3" t="str">
        <f t="shared" ref="F3:F11" si="0" xml:space="preserve"> "CAN " &amp; A3* 100 &amp; " " &amp; C3 &amp;" " &amp; D3</f>
        <v>CAN 0.5 Sep 25</v>
      </c>
      <c r="H3" s="4">
        <v>45901</v>
      </c>
    </row>
    <row r="4" spans="1:8" x14ac:dyDescent="0.25">
      <c r="A4" s="1">
        <v>2.5000000000000001E-3</v>
      </c>
      <c r="B4" s="1">
        <v>2.8400000000000002E-2</v>
      </c>
      <c r="C4" t="s">
        <v>24</v>
      </c>
      <c r="D4">
        <v>26</v>
      </c>
      <c r="F4" t="str">
        <f t="shared" si="0"/>
        <v>CAN 0.25 Mar 26</v>
      </c>
      <c r="H4" s="4">
        <v>46082</v>
      </c>
    </row>
    <row r="5" spans="1:8" x14ac:dyDescent="0.25">
      <c r="A5" s="1">
        <v>0.01</v>
      </c>
      <c r="B5" s="1">
        <v>2.7300000000000001E-2</v>
      </c>
      <c r="C5" t="s">
        <v>23</v>
      </c>
      <c r="D5">
        <v>26</v>
      </c>
      <c r="F5" t="str">
        <f t="shared" si="0"/>
        <v>CAN 1 Sep 26</v>
      </c>
      <c r="H5" s="4">
        <v>46266</v>
      </c>
    </row>
    <row r="6" spans="1:8" x14ac:dyDescent="0.25">
      <c r="A6" s="8">
        <v>0.01</v>
      </c>
      <c r="B6" s="8">
        <v>2.7099999999999999E-2</v>
      </c>
      <c r="C6" s="2" t="s">
        <v>27</v>
      </c>
      <c r="D6" s="2">
        <v>27</v>
      </c>
      <c r="E6" s="7"/>
      <c r="F6" s="2" t="str">
        <f t="shared" si="0"/>
        <v>CAN 1 Jun 27</v>
      </c>
      <c r="H6" s="4">
        <v>46539</v>
      </c>
    </row>
    <row r="7" spans="1:8" x14ac:dyDescent="0.25">
      <c r="A7" s="1">
        <v>2.75E-2</v>
      </c>
      <c r="B7" s="1">
        <v>2.76E-2</v>
      </c>
      <c r="C7" t="s">
        <v>23</v>
      </c>
      <c r="D7">
        <v>27</v>
      </c>
      <c r="E7" s="5"/>
      <c r="F7" t="str">
        <f t="shared" si="0"/>
        <v>CAN 2.75 Sep 27</v>
      </c>
      <c r="H7" s="4">
        <v>46631</v>
      </c>
    </row>
    <row r="8" spans="1:8" x14ac:dyDescent="0.25">
      <c r="A8" s="1">
        <v>3.5000000000000003E-2</v>
      </c>
      <c r="B8" s="1">
        <v>2.7699999999999999E-2</v>
      </c>
      <c r="C8" t="s">
        <v>24</v>
      </c>
      <c r="D8">
        <v>28</v>
      </c>
      <c r="F8" t="str">
        <f t="shared" si="0"/>
        <v>CAN 3.5 Mar 28</v>
      </c>
      <c r="H8" s="4">
        <v>46813</v>
      </c>
    </row>
    <row r="9" spans="1:8" x14ac:dyDescent="0.25">
      <c r="A9" s="6">
        <v>3.2500000000000001E-2</v>
      </c>
      <c r="B9" s="6">
        <v>2.7699999999999999E-2</v>
      </c>
      <c r="C9" t="s">
        <v>23</v>
      </c>
      <c r="D9">
        <v>28</v>
      </c>
      <c r="F9" t="str">
        <f t="shared" si="0"/>
        <v>CAN 3.25 Sep 28</v>
      </c>
      <c r="H9" s="4">
        <v>46997</v>
      </c>
    </row>
    <row r="10" spans="1:8" x14ac:dyDescent="0.25">
      <c r="A10" s="1">
        <v>0.04</v>
      </c>
      <c r="B10" s="1">
        <v>2.7900000000000001E-2</v>
      </c>
      <c r="C10" t="s">
        <v>24</v>
      </c>
      <c r="D10">
        <v>29</v>
      </c>
      <c r="F10" t="str">
        <f t="shared" si="0"/>
        <v>CAN 4 Mar 29</v>
      </c>
      <c r="H10" s="4">
        <v>47178</v>
      </c>
    </row>
    <row r="11" spans="1:8" x14ac:dyDescent="0.25">
      <c r="A11" s="6">
        <v>3.5000000000000003E-2</v>
      </c>
      <c r="B11" s="6">
        <v>2.8400000000000002E-2</v>
      </c>
      <c r="C11" t="s">
        <v>23</v>
      </c>
      <c r="D11">
        <v>29</v>
      </c>
      <c r="F11" t="str">
        <f t="shared" si="0"/>
        <v>CAN 3.5 Sep 29</v>
      </c>
      <c r="H11" s="4">
        <v>47362</v>
      </c>
    </row>
    <row r="18" spans="2:2" x14ac:dyDescent="0.25">
      <c r="B18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21A27-BE8A-43B7-9101-A55338CEB220}">
  <dimension ref="A1:L24"/>
  <sheetViews>
    <sheetView tabSelected="1" zoomScale="130" zoomScaleNormal="130" workbookViewId="0">
      <selection activeCell="C14" sqref="C14"/>
    </sheetView>
  </sheetViews>
  <sheetFormatPr defaultRowHeight="15.75" x14ac:dyDescent="0.25"/>
  <cols>
    <col min="1" max="1" width="14.625" bestFit="1" customWidth="1"/>
    <col min="2" max="11" width="10.5" bestFit="1" customWidth="1"/>
  </cols>
  <sheetData>
    <row r="1" spans="1:12" x14ac:dyDescent="0.25">
      <c r="A1" t="s">
        <v>0</v>
      </c>
      <c r="B1" s="9" t="s">
        <v>40</v>
      </c>
      <c r="C1" s="9">
        <v>45663</v>
      </c>
      <c r="D1" s="9">
        <v>45664</v>
      </c>
      <c r="E1" s="9">
        <v>45665</v>
      </c>
      <c r="F1" s="9">
        <v>45666</v>
      </c>
      <c r="G1" s="9">
        <v>45667</v>
      </c>
      <c r="H1" s="9">
        <v>45670</v>
      </c>
      <c r="I1" s="9">
        <v>45671</v>
      </c>
      <c r="J1" s="9">
        <v>45672</v>
      </c>
      <c r="K1" s="9">
        <v>45673</v>
      </c>
      <c r="L1" s="9">
        <v>45674</v>
      </c>
    </row>
    <row r="2" spans="1:12" x14ac:dyDescent="0.25">
      <c r="A2" t="s">
        <v>28</v>
      </c>
      <c r="B2">
        <f>2/12</f>
        <v>0.16666666666666666</v>
      </c>
      <c r="C2">
        <v>99.73</v>
      </c>
      <c r="D2">
        <v>99.73</v>
      </c>
      <c r="E2">
        <v>99.74</v>
      </c>
      <c r="F2">
        <v>99.73</v>
      </c>
      <c r="G2">
        <v>99.74</v>
      </c>
      <c r="H2">
        <v>99.73</v>
      </c>
      <c r="I2">
        <v>99.73</v>
      </c>
      <c r="J2">
        <v>99.77</v>
      </c>
      <c r="K2">
        <v>99.78</v>
      </c>
      <c r="L2" s="10">
        <v>99.8</v>
      </c>
    </row>
    <row r="3" spans="1:12" x14ac:dyDescent="0.25">
      <c r="A3" t="s">
        <v>29</v>
      </c>
      <c r="B3">
        <f>8/12</f>
        <v>0.66666666666666663</v>
      </c>
      <c r="C3">
        <v>98.4</v>
      </c>
      <c r="D3">
        <v>98.41</v>
      </c>
      <c r="E3">
        <v>98.4</v>
      </c>
      <c r="F3">
        <v>98.42</v>
      </c>
      <c r="G3">
        <v>98.37</v>
      </c>
      <c r="H3">
        <v>98.36</v>
      </c>
      <c r="I3">
        <v>98.36</v>
      </c>
      <c r="J3">
        <v>98.4</v>
      </c>
      <c r="K3">
        <v>98.47</v>
      </c>
      <c r="L3">
        <v>98.5</v>
      </c>
    </row>
    <row r="4" spans="1:12" x14ac:dyDescent="0.25">
      <c r="A4" t="s">
        <v>30</v>
      </c>
      <c r="B4">
        <f>14/12</f>
        <v>1.1666666666666667</v>
      </c>
      <c r="C4">
        <v>96.99</v>
      </c>
      <c r="D4">
        <v>96.98</v>
      </c>
      <c r="E4">
        <v>96.97</v>
      </c>
      <c r="F4">
        <v>97</v>
      </c>
      <c r="G4">
        <v>96.9</v>
      </c>
      <c r="H4">
        <v>96.91</v>
      </c>
      <c r="I4">
        <v>96.8</v>
      </c>
      <c r="J4">
        <v>96.9</v>
      </c>
      <c r="K4">
        <v>97.01</v>
      </c>
      <c r="L4">
        <v>97.06</v>
      </c>
    </row>
    <row r="5" spans="1:12" x14ac:dyDescent="0.25">
      <c r="A5" t="s">
        <v>31</v>
      </c>
      <c r="B5">
        <f>20/12</f>
        <v>1.6666666666666667</v>
      </c>
      <c r="C5">
        <v>97.01</v>
      </c>
      <c r="D5">
        <v>96.99</v>
      </c>
      <c r="E5">
        <v>97</v>
      </c>
      <c r="F5">
        <v>97.03</v>
      </c>
      <c r="G5">
        <v>96.86</v>
      </c>
      <c r="H5">
        <v>96.77</v>
      </c>
      <c r="I5">
        <v>96.71</v>
      </c>
      <c r="J5">
        <v>96.85</v>
      </c>
      <c r="K5">
        <v>97.03</v>
      </c>
      <c r="L5">
        <v>97.07</v>
      </c>
    </row>
    <row r="6" spans="1:12" x14ac:dyDescent="0.25">
      <c r="A6" t="s">
        <v>41</v>
      </c>
      <c r="B6">
        <f>B4+1</f>
        <v>2.166666666666667</v>
      </c>
      <c r="C6">
        <v>96.62</v>
      </c>
      <c r="D6">
        <v>96.59</v>
      </c>
      <c r="E6">
        <v>96.58</v>
      </c>
      <c r="F6">
        <v>96.63</v>
      </c>
      <c r="G6">
        <v>96.39</v>
      </c>
      <c r="H6">
        <v>96.28</v>
      </c>
      <c r="I6">
        <v>96.19</v>
      </c>
      <c r="J6">
        <v>96.36</v>
      </c>
      <c r="K6">
        <v>96.6</v>
      </c>
      <c r="L6">
        <v>96.64</v>
      </c>
    </row>
    <row r="7" spans="1:12" x14ac:dyDescent="0.25">
      <c r="A7" t="s">
        <v>11</v>
      </c>
      <c r="B7">
        <f>32/12</f>
        <v>2.6666666666666665</v>
      </c>
      <c r="C7">
        <v>99.63</v>
      </c>
      <c r="D7">
        <v>99.56</v>
      </c>
      <c r="E7">
        <v>99.54</v>
      </c>
      <c r="F7">
        <v>99.58</v>
      </c>
      <c r="G7">
        <v>99.27</v>
      </c>
      <c r="H7">
        <v>99.13</v>
      </c>
      <c r="I7">
        <v>99.02</v>
      </c>
      <c r="J7">
        <v>99.2</v>
      </c>
      <c r="K7">
        <v>99.5</v>
      </c>
      <c r="L7">
        <v>99.53</v>
      </c>
    </row>
    <row r="8" spans="1:12" x14ac:dyDescent="0.25">
      <c r="A8" t="s">
        <v>33</v>
      </c>
      <c r="B8">
        <f>38/12</f>
        <v>3.1666666666666665</v>
      </c>
      <c r="C8">
        <v>101.82</v>
      </c>
      <c r="D8">
        <v>101.82</v>
      </c>
      <c r="E8">
        <v>101.7</v>
      </c>
      <c r="F8">
        <v>101.72</v>
      </c>
      <c r="G8">
        <v>101.52</v>
      </c>
      <c r="H8">
        <v>101.26</v>
      </c>
      <c r="I8">
        <v>101.02</v>
      </c>
      <c r="J8">
        <v>101.24</v>
      </c>
      <c r="K8">
        <v>101.58</v>
      </c>
      <c r="L8">
        <v>101.65</v>
      </c>
    </row>
    <row r="9" spans="1:12" x14ac:dyDescent="0.25">
      <c r="A9" t="s">
        <v>34</v>
      </c>
      <c r="B9">
        <f>B7+1</f>
        <v>3.6666666666666665</v>
      </c>
      <c r="C9">
        <v>101.1</v>
      </c>
      <c r="D9">
        <v>101.14</v>
      </c>
      <c r="E9">
        <v>100.99</v>
      </c>
      <c r="F9">
        <v>100.94</v>
      </c>
      <c r="G9">
        <v>100.79</v>
      </c>
      <c r="H9">
        <v>100.49</v>
      </c>
      <c r="I9">
        <v>100.19</v>
      </c>
      <c r="J9">
        <v>100.42</v>
      </c>
      <c r="K9">
        <v>100.92</v>
      </c>
      <c r="L9">
        <v>101.02</v>
      </c>
    </row>
    <row r="10" spans="1:12" x14ac:dyDescent="0.25">
      <c r="A10" t="s">
        <v>35</v>
      </c>
      <c r="B10">
        <f>B8+1</f>
        <v>4.1666666666666661</v>
      </c>
      <c r="C10">
        <v>104.07</v>
      </c>
      <c r="D10">
        <v>104.01</v>
      </c>
      <c r="E10">
        <v>103.9</v>
      </c>
      <c r="F10">
        <v>103.87</v>
      </c>
      <c r="G10">
        <v>103.53</v>
      </c>
      <c r="H10">
        <v>103.29</v>
      </c>
      <c r="I10">
        <v>102.99</v>
      </c>
      <c r="J10">
        <v>103.24</v>
      </c>
      <c r="K10">
        <v>103.8</v>
      </c>
      <c r="L10">
        <v>103.9</v>
      </c>
    </row>
    <row r="11" spans="1:12" x14ac:dyDescent="0.25">
      <c r="A11" t="s">
        <v>36</v>
      </c>
      <c r="B11">
        <f>B9+1</f>
        <v>4.6666666666666661</v>
      </c>
      <c r="C11">
        <v>102.22</v>
      </c>
      <c r="D11">
        <v>102.14</v>
      </c>
      <c r="E11">
        <v>102.04</v>
      </c>
      <c r="F11">
        <v>101.98</v>
      </c>
      <c r="G11">
        <v>101.59</v>
      </c>
      <c r="H11">
        <v>101.28</v>
      </c>
      <c r="I11">
        <v>101</v>
      </c>
      <c r="J11">
        <v>101.27</v>
      </c>
      <c r="K11">
        <v>101.85</v>
      </c>
      <c r="L11">
        <v>101.97</v>
      </c>
    </row>
    <row r="15" spans="1:12" x14ac:dyDescent="0.25">
      <c r="A15" s="4"/>
    </row>
    <row r="16" spans="1:12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844C-E2EE-414D-BA1A-07CCDC01055C}">
  <dimension ref="A1:K28"/>
  <sheetViews>
    <sheetView zoomScale="145" zoomScaleNormal="145" workbookViewId="0">
      <selection activeCell="C36" sqref="C36"/>
    </sheetView>
  </sheetViews>
  <sheetFormatPr defaultRowHeight="15.75" x14ac:dyDescent="0.25"/>
  <cols>
    <col min="1" max="1" width="10.25" bestFit="1" customWidth="1"/>
    <col min="2" max="2" width="14.375" bestFit="1" customWidth="1"/>
    <col min="3" max="3" width="13.25" bestFit="1" customWidth="1"/>
    <col min="4" max="4" width="14.375" bestFit="1" customWidth="1"/>
    <col min="5" max="5" width="11.625" bestFit="1" customWidth="1"/>
    <col min="6" max="6" width="11.25" bestFit="1" customWidth="1"/>
    <col min="7" max="7" width="14.25" bestFit="1" customWidth="1"/>
    <col min="8" max="8" width="13.375" bestFit="1" customWidth="1"/>
    <col min="9" max="9" width="14.25" bestFit="1" customWidth="1"/>
    <col min="10" max="10" width="11.75" bestFit="1" customWidth="1"/>
    <col min="11" max="11" width="13.25" bestFit="1" customWidth="1"/>
  </cols>
  <sheetData>
    <row r="1" spans="1:11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11</v>
      </c>
      <c r="H1" t="s">
        <v>33</v>
      </c>
      <c r="I1" t="s">
        <v>34</v>
      </c>
      <c r="J1" t="s">
        <v>35</v>
      </c>
      <c r="K1" t="s">
        <v>36</v>
      </c>
    </row>
    <row r="2" spans="1:11" x14ac:dyDescent="0.25">
      <c r="A2" s="9">
        <v>45663</v>
      </c>
      <c r="B2">
        <v>99.73</v>
      </c>
      <c r="C2">
        <v>98.4</v>
      </c>
      <c r="D2">
        <v>96.99</v>
      </c>
      <c r="E2">
        <v>97.01</v>
      </c>
      <c r="F2">
        <v>95.84</v>
      </c>
      <c r="G2">
        <v>99.63</v>
      </c>
      <c r="H2">
        <v>101.82</v>
      </c>
      <c r="I2">
        <v>101.1</v>
      </c>
      <c r="J2">
        <v>104.07</v>
      </c>
      <c r="K2">
        <v>102.22</v>
      </c>
    </row>
    <row r="3" spans="1:11" x14ac:dyDescent="0.25">
      <c r="A3" s="9">
        <v>45664</v>
      </c>
      <c r="B3">
        <v>99.73</v>
      </c>
      <c r="C3">
        <v>98.41</v>
      </c>
      <c r="D3">
        <v>96.98</v>
      </c>
      <c r="E3">
        <v>96.99</v>
      </c>
      <c r="F3">
        <v>95.81</v>
      </c>
      <c r="G3">
        <v>99.56</v>
      </c>
      <c r="H3">
        <v>101.82</v>
      </c>
      <c r="I3">
        <v>101.14</v>
      </c>
      <c r="J3">
        <v>104.01</v>
      </c>
      <c r="K3">
        <v>102.14</v>
      </c>
    </row>
    <row r="4" spans="1:11" x14ac:dyDescent="0.25">
      <c r="A4" s="9">
        <v>45665</v>
      </c>
      <c r="B4">
        <v>99.74</v>
      </c>
      <c r="C4">
        <v>98.4</v>
      </c>
      <c r="D4">
        <v>96.97</v>
      </c>
      <c r="E4">
        <v>97</v>
      </c>
      <c r="F4">
        <v>95.81</v>
      </c>
      <c r="G4">
        <v>99.54</v>
      </c>
      <c r="H4">
        <v>101.7</v>
      </c>
      <c r="I4">
        <v>100.99</v>
      </c>
      <c r="J4">
        <v>103.9</v>
      </c>
      <c r="K4">
        <v>102.04</v>
      </c>
    </row>
    <row r="5" spans="1:11" x14ac:dyDescent="0.25">
      <c r="A5" s="9">
        <v>45666</v>
      </c>
      <c r="B5">
        <v>99.73</v>
      </c>
      <c r="C5">
        <v>98.42</v>
      </c>
      <c r="D5">
        <v>97</v>
      </c>
      <c r="E5">
        <v>97.03</v>
      </c>
      <c r="F5">
        <v>95.85</v>
      </c>
      <c r="G5">
        <v>99.58</v>
      </c>
      <c r="H5">
        <v>101.72</v>
      </c>
      <c r="I5">
        <v>100.94</v>
      </c>
      <c r="J5">
        <v>103.87</v>
      </c>
      <c r="K5">
        <v>101.98</v>
      </c>
    </row>
    <row r="6" spans="1:11" x14ac:dyDescent="0.25">
      <c r="A6" s="9">
        <v>45667</v>
      </c>
      <c r="B6">
        <v>99.74</v>
      </c>
      <c r="C6">
        <v>98.37</v>
      </c>
      <c r="D6">
        <v>96.9</v>
      </c>
      <c r="E6">
        <v>96.86</v>
      </c>
      <c r="F6">
        <v>95.56</v>
      </c>
      <c r="G6">
        <v>99.27</v>
      </c>
      <c r="H6">
        <v>101.52</v>
      </c>
      <c r="I6">
        <v>100.79</v>
      </c>
      <c r="J6">
        <v>103.53</v>
      </c>
      <c r="K6">
        <v>101.59</v>
      </c>
    </row>
    <row r="7" spans="1:11" x14ac:dyDescent="0.25">
      <c r="A7" s="9">
        <v>45670</v>
      </c>
      <c r="B7">
        <v>99.73</v>
      </c>
      <c r="C7">
        <v>98.36</v>
      </c>
      <c r="D7">
        <v>96.91</v>
      </c>
      <c r="E7">
        <v>96.77</v>
      </c>
      <c r="F7">
        <v>95.44</v>
      </c>
      <c r="G7">
        <v>99.13</v>
      </c>
      <c r="H7">
        <v>101.26</v>
      </c>
      <c r="I7">
        <v>100.49</v>
      </c>
      <c r="J7">
        <v>103.29</v>
      </c>
      <c r="K7">
        <v>101.28</v>
      </c>
    </row>
    <row r="8" spans="1:11" x14ac:dyDescent="0.25">
      <c r="A8" s="9">
        <v>45671</v>
      </c>
      <c r="B8">
        <v>99.73</v>
      </c>
      <c r="C8">
        <v>98.36</v>
      </c>
      <c r="D8">
        <v>96.8</v>
      </c>
      <c r="E8">
        <v>96.71</v>
      </c>
      <c r="F8">
        <v>95.34</v>
      </c>
      <c r="G8">
        <v>99.02</v>
      </c>
      <c r="H8">
        <v>101.02</v>
      </c>
      <c r="I8">
        <v>100.19</v>
      </c>
      <c r="J8">
        <v>102.99</v>
      </c>
      <c r="K8">
        <v>101</v>
      </c>
    </row>
    <row r="9" spans="1:11" x14ac:dyDescent="0.25">
      <c r="A9" s="9">
        <v>45672</v>
      </c>
      <c r="B9">
        <v>99.77</v>
      </c>
      <c r="C9">
        <v>98.4</v>
      </c>
      <c r="D9">
        <v>96.9</v>
      </c>
      <c r="E9">
        <v>96.85</v>
      </c>
      <c r="F9">
        <v>95.52</v>
      </c>
      <c r="G9">
        <v>99.2</v>
      </c>
      <c r="H9">
        <v>101.24</v>
      </c>
      <c r="I9">
        <v>100.42</v>
      </c>
      <c r="J9">
        <v>103.24</v>
      </c>
      <c r="K9">
        <v>101.27</v>
      </c>
    </row>
    <row r="10" spans="1:11" x14ac:dyDescent="0.25">
      <c r="A10" s="9">
        <v>45673</v>
      </c>
      <c r="B10">
        <v>99.78</v>
      </c>
      <c r="C10">
        <v>98.47</v>
      </c>
      <c r="D10">
        <v>97.01</v>
      </c>
      <c r="E10">
        <v>97.03</v>
      </c>
      <c r="F10">
        <v>95.75</v>
      </c>
      <c r="G10">
        <v>99.5</v>
      </c>
      <c r="H10">
        <v>101.58</v>
      </c>
      <c r="I10">
        <v>100.92</v>
      </c>
      <c r="J10">
        <v>103.8</v>
      </c>
      <c r="K10">
        <v>101.85</v>
      </c>
    </row>
    <row r="11" spans="1:11" x14ac:dyDescent="0.25">
      <c r="A11" s="9">
        <v>45674</v>
      </c>
      <c r="B11" s="10">
        <v>99.8</v>
      </c>
      <c r="C11">
        <v>98.5</v>
      </c>
      <c r="D11">
        <v>97.06</v>
      </c>
    </row>
    <row r="12" spans="1:11" x14ac:dyDescent="0.25">
      <c r="B12" s="9"/>
    </row>
    <row r="18" spans="1:2" x14ac:dyDescent="0.25">
      <c r="A18" t="s">
        <v>37</v>
      </c>
    </row>
    <row r="19" spans="1:2" x14ac:dyDescent="0.25">
      <c r="A19" s="4">
        <v>45717</v>
      </c>
      <c r="B19" t="s">
        <v>38</v>
      </c>
    </row>
    <row r="20" spans="1:2" x14ac:dyDescent="0.25">
      <c r="A20" s="4">
        <v>45901</v>
      </c>
      <c r="B20" t="s">
        <v>38</v>
      </c>
    </row>
    <row r="21" spans="1:2" x14ac:dyDescent="0.25">
      <c r="A21" s="4">
        <v>46082</v>
      </c>
      <c r="B21" t="s">
        <v>38</v>
      </c>
    </row>
    <row r="22" spans="1:2" x14ac:dyDescent="0.25">
      <c r="A22" s="4">
        <v>46266</v>
      </c>
    </row>
    <row r="23" spans="1:2" x14ac:dyDescent="0.25">
      <c r="A23" s="4">
        <v>46539</v>
      </c>
    </row>
    <row r="24" spans="1:2" x14ac:dyDescent="0.25">
      <c r="A24" s="4">
        <v>46631</v>
      </c>
    </row>
    <row r="25" spans="1:2" x14ac:dyDescent="0.25">
      <c r="A25" s="4">
        <v>46813</v>
      </c>
    </row>
    <row r="26" spans="1:2" x14ac:dyDescent="0.25">
      <c r="A26" s="4">
        <v>46997</v>
      </c>
    </row>
    <row r="27" spans="1:2" x14ac:dyDescent="0.25">
      <c r="A27" s="4">
        <v>47178</v>
      </c>
    </row>
    <row r="28" spans="1:2" x14ac:dyDescent="0.25">
      <c r="A28" s="4">
        <v>47362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Bonds Using</vt:lpstr>
      <vt:lpstr>Price Data 10 Days</vt:lpstr>
      <vt:lpstr>Price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Genie Yoo</dc:creator>
  <cp:lastModifiedBy>Andrew Jhin</cp:lastModifiedBy>
  <dcterms:created xsi:type="dcterms:W3CDTF">2025-02-01T01:57:14Z</dcterms:created>
  <dcterms:modified xsi:type="dcterms:W3CDTF">2025-02-02T20:14:45Z</dcterms:modified>
</cp:coreProperties>
</file>